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C:\Users\57311\Downloads\"/>
    </mc:Choice>
  </mc:AlternateContent>
  <xr:revisionPtr revIDLastSave="0" documentId="8_{B043209B-BD25-4D38-8218-379EA65B7070}" xr6:coauthVersionLast="47" xr6:coauthVersionMax="47" xr10:uidLastSave="{00000000-0000-0000-0000-000000000000}"/>
  <bookViews>
    <workbookView xWindow="-120" yWindow="-120" windowWidth="20730" windowHeight="11160" xr2:uid="{00000000-000D-0000-FFFF-FFFF00000000}"/>
  </bookViews>
  <sheets>
    <sheet name="Matriz AIA" sheetId="1" r:id="rId1"/>
    <sheet name="Hoja1" sheetId="2" r:id="rId2"/>
  </sheets>
  <definedNames>
    <definedName name="_xlnm._FilterDatabase" localSheetId="0" hidden="1">'Matriz AIA'!$B$6:$E$112</definedName>
    <definedName name="_xlnm.Print_Area" localSheetId="0">'Matriz AIA'!$A$1:$AN$110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8" i="1" l="1"/>
  <c r="S78" i="1"/>
  <c r="O78" i="1"/>
  <c r="O77" i="1"/>
  <c r="AK71" i="1"/>
  <c r="AG71" i="1"/>
  <c r="AC71" i="1"/>
  <c r="V71" i="1"/>
  <c r="S71" i="1"/>
  <c r="O71" i="1"/>
  <c r="AK35" i="1"/>
  <c r="AG35" i="1"/>
  <c r="AC35" i="1"/>
  <c r="V35" i="1"/>
  <c r="S35" i="1"/>
  <c r="O35" i="1"/>
  <c r="W78" i="1" l="1"/>
  <c r="X78" i="1" s="1"/>
  <c r="AL71" i="1"/>
  <c r="W71" i="1"/>
  <c r="AL35" i="1"/>
  <c r="W35" i="1"/>
  <c r="AM71" i="1" l="1"/>
  <c r="X71" i="1"/>
  <c r="AM35" i="1"/>
  <c r="X35" i="1"/>
  <c r="AK86" i="1"/>
  <c r="AG86" i="1"/>
  <c r="AC86" i="1"/>
  <c r="V86" i="1"/>
  <c r="S86" i="1"/>
  <c r="O86" i="1"/>
  <c r="AK85" i="1"/>
  <c r="AG85" i="1"/>
  <c r="AC85" i="1"/>
  <c r="V85" i="1"/>
  <c r="S85" i="1"/>
  <c r="O85" i="1"/>
  <c r="AK84" i="1"/>
  <c r="AG84" i="1"/>
  <c r="AC84" i="1"/>
  <c r="V84" i="1"/>
  <c r="S84" i="1"/>
  <c r="O84" i="1"/>
  <c r="AK83" i="1"/>
  <c r="AG83" i="1"/>
  <c r="AC83" i="1"/>
  <c r="V83" i="1"/>
  <c r="S83" i="1"/>
  <c r="O83" i="1"/>
  <c r="AK82" i="1"/>
  <c r="AG82" i="1"/>
  <c r="AC82" i="1"/>
  <c r="V82" i="1"/>
  <c r="S82" i="1"/>
  <c r="O82" i="1"/>
  <c r="AK81" i="1"/>
  <c r="AG81" i="1"/>
  <c r="AC81" i="1"/>
  <c r="V81" i="1"/>
  <c r="S81" i="1"/>
  <c r="O81" i="1"/>
  <c r="W81" i="1" l="1"/>
  <c r="X81" i="1" s="1"/>
  <c r="AL82" i="1"/>
  <c r="W83" i="1"/>
  <c r="X83" i="1" s="1"/>
  <c r="AL84" i="1"/>
  <c r="W85" i="1"/>
  <c r="X85" i="1" s="1"/>
  <c r="AL86" i="1"/>
  <c r="AL81" i="1"/>
  <c r="W82" i="1"/>
  <c r="AL83" i="1"/>
  <c r="W84" i="1"/>
  <c r="AL85" i="1"/>
  <c r="W86" i="1"/>
  <c r="AK58" i="1"/>
  <c r="AG58" i="1"/>
  <c r="AC58" i="1"/>
  <c r="V58" i="1"/>
  <c r="S58" i="1"/>
  <c r="O58" i="1"/>
  <c r="AK57" i="1"/>
  <c r="AG57" i="1"/>
  <c r="AC57" i="1"/>
  <c r="V57" i="1"/>
  <c r="S57" i="1"/>
  <c r="O57" i="1"/>
  <c r="AK56" i="1"/>
  <c r="AG56" i="1"/>
  <c r="AC56" i="1"/>
  <c r="V56" i="1"/>
  <c r="S56" i="1"/>
  <c r="O56" i="1"/>
  <c r="AK55" i="1"/>
  <c r="AG55" i="1"/>
  <c r="AC55" i="1"/>
  <c r="V55" i="1"/>
  <c r="S55" i="1"/>
  <c r="O55" i="1"/>
  <c r="AK54" i="1"/>
  <c r="AG54" i="1"/>
  <c r="AC54" i="1"/>
  <c r="V54" i="1"/>
  <c r="S54" i="1"/>
  <c r="O54" i="1"/>
  <c r="AK59" i="1"/>
  <c r="AG59" i="1"/>
  <c r="AC59" i="1"/>
  <c r="V59" i="1"/>
  <c r="S59" i="1"/>
  <c r="O59" i="1"/>
  <c r="AK65" i="1"/>
  <c r="AG65" i="1"/>
  <c r="AC65" i="1"/>
  <c r="V65" i="1"/>
  <c r="S65" i="1"/>
  <c r="O65" i="1"/>
  <c r="AK64" i="1"/>
  <c r="AG64" i="1"/>
  <c r="AC64" i="1"/>
  <c r="V64" i="1"/>
  <c r="S64" i="1"/>
  <c r="O64" i="1"/>
  <c r="AK63" i="1"/>
  <c r="AG63" i="1"/>
  <c r="AC63" i="1"/>
  <c r="V63" i="1"/>
  <c r="S63" i="1"/>
  <c r="O63" i="1"/>
  <c r="AK62" i="1"/>
  <c r="AG62" i="1"/>
  <c r="AC62" i="1"/>
  <c r="V62" i="1"/>
  <c r="S62" i="1"/>
  <c r="O62" i="1"/>
  <c r="AK61" i="1"/>
  <c r="AG61" i="1"/>
  <c r="AC61" i="1"/>
  <c r="V61" i="1"/>
  <c r="S61" i="1"/>
  <c r="O61" i="1"/>
  <c r="AK60" i="1"/>
  <c r="AG60" i="1"/>
  <c r="AC60" i="1"/>
  <c r="V60" i="1"/>
  <c r="S60" i="1"/>
  <c r="O60" i="1"/>
  <c r="AK110" i="1"/>
  <c r="AG110" i="1"/>
  <c r="AC110" i="1"/>
  <c r="V110" i="1"/>
  <c r="S110" i="1"/>
  <c r="O110" i="1"/>
  <c r="AK109" i="1"/>
  <c r="AG109" i="1"/>
  <c r="AC109" i="1"/>
  <c r="V109" i="1"/>
  <c r="S109" i="1"/>
  <c r="O109" i="1"/>
  <c r="AK108" i="1"/>
  <c r="AG108" i="1"/>
  <c r="AC108" i="1"/>
  <c r="V108" i="1"/>
  <c r="S108" i="1"/>
  <c r="O108" i="1"/>
  <c r="AK107" i="1"/>
  <c r="AG107" i="1"/>
  <c r="AC107" i="1"/>
  <c r="V107" i="1"/>
  <c r="S107" i="1"/>
  <c r="O107" i="1"/>
  <c r="AK106" i="1"/>
  <c r="AG106" i="1"/>
  <c r="AC106" i="1"/>
  <c r="V106" i="1"/>
  <c r="S106" i="1"/>
  <c r="O106" i="1"/>
  <c r="AK105" i="1"/>
  <c r="AG105" i="1"/>
  <c r="AC105" i="1"/>
  <c r="V105" i="1"/>
  <c r="S105" i="1"/>
  <c r="O105" i="1"/>
  <c r="AK53" i="1"/>
  <c r="AG53" i="1"/>
  <c r="AC53" i="1"/>
  <c r="V53" i="1"/>
  <c r="S53" i="1"/>
  <c r="O53" i="1"/>
  <c r="AK52" i="1"/>
  <c r="AG52" i="1"/>
  <c r="AC52" i="1"/>
  <c r="V52" i="1"/>
  <c r="S52" i="1"/>
  <c r="O52" i="1"/>
  <c r="AK51" i="1"/>
  <c r="AG51" i="1"/>
  <c r="AC51" i="1"/>
  <c r="V51" i="1"/>
  <c r="S51" i="1"/>
  <c r="O51" i="1"/>
  <c r="AK50" i="1"/>
  <c r="AG50" i="1"/>
  <c r="AC50" i="1"/>
  <c r="V50" i="1"/>
  <c r="S50" i="1"/>
  <c r="O50" i="1"/>
  <c r="AK49" i="1"/>
  <c r="AG49" i="1"/>
  <c r="AC49" i="1"/>
  <c r="V49" i="1"/>
  <c r="S49" i="1"/>
  <c r="O49" i="1"/>
  <c r="AK48" i="1"/>
  <c r="AG48" i="1"/>
  <c r="AC48" i="1"/>
  <c r="V48" i="1"/>
  <c r="S48" i="1"/>
  <c r="O48" i="1"/>
  <c r="AK104" i="1"/>
  <c r="AG104" i="1"/>
  <c r="AC104" i="1"/>
  <c r="V104" i="1"/>
  <c r="S104" i="1"/>
  <c r="O104" i="1"/>
  <c r="AK103" i="1"/>
  <c r="AG103" i="1"/>
  <c r="AC103" i="1"/>
  <c r="V103" i="1"/>
  <c r="S103" i="1"/>
  <c r="O103" i="1"/>
  <c r="AK102" i="1"/>
  <c r="AG102" i="1"/>
  <c r="AC102" i="1"/>
  <c r="V102" i="1"/>
  <c r="S102" i="1"/>
  <c r="O102" i="1"/>
  <c r="AK101" i="1"/>
  <c r="AG101" i="1"/>
  <c r="AC101" i="1"/>
  <c r="V101" i="1"/>
  <c r="S101" i="1"/>
  <c r="O101" i="1"/>
  <c r="AK100" i="1"/>
  <c r="AG100" i="1"/>
  <c r="AC100" i="1"/>
  <c r="V100" i="1"/>
  <c r="S100" i="1"/>
  <c r="O100" i="1"/>
  <c r="AK99" i="1"/>
  <c r="AG99" i="1"/>
  <c r="AC99" i="1"/>
  <c r="V99" i="1"/>
  <c r="S99" i="1"/>
  <c r="O99" i="1"/>
  <c r="AK98" i="1"/>
  <c r="AG98" i="1"/>
  <c r="AC98" i="1"/>
  <c r="V98" i="1"/>
  <c r="S98" i="1"/>
  <c r="O98" i="1"/>
  <c r="AK97" i="1"/>
  <c r="AG97" i="1"/>
  <c r="AC97" i="1"/>
  <c r="V97" i="1"/>
  <c r="S97" i="1"/>
  <c r="O97" i="1"/>
  <c r="AK96" i="1"/>
  <c r="AG96" i="1"/>
  <c r="AC96" i="1"/>
  <c r="V96" i="1"/>
  <c r="S96" i="1"/>
  <c r="O96" i="1"/>
  <c r="AK95" i="1"/>
  <c r="AG95" i="1"/>
  <c r="AC95" i="1"/>
  <c r="V95" i="1"/>
  <c r="S95" i="1"/>
  <c r="O95" i="1"/>
  <c r="AK94" i="1"/>
  <c r="AG94" i="1"/>
  <c r="AC94" i="1"/>
  <c r="V94" i="1"/>
  <c r="S94" i="1"/>
  <c r="O94" i="1"/>
  <c r="AK93" i="1"/>
  <c r="AG93" i="1"/>
  <c r="AC93" i="1"/>
  <c r="V93" i="1"/>
  <c r="S93" i="1"/>
  <c r="O93" i="1"/>
  <c r="AK76" i="1"/>
  <c r="AG76" i="1"/>
  <c r="AC76" i="1"/>
  <c r="V76" i="1"/>
  <c r="S76" i="1"/>
  <c r="O76" i="1"/>
  <c r="AK75" i="1"/>
  <c r="AG75" i="1"/>
  <c r="AC75" i="1"/>
  <c r="V75" i="1"/>
  <c r="S75" i="1"/>
  <c r="O75" i="1"/>
  <c r="AK74" i="1"/>
  <c r="AG74" i="1"/>
  <c r="AC74" i="1"/>
  <c r="V74" i="1"/>
  <c r="S74" i="1"/>
  <c r="O74" i="1"/>
  <c r="AK73" i="1"/>
  <c r="AG73" i="1"/>
  <c r="AC73" i="1"/>
  <c r="V73" i="1"/>
  <c r="S73" i="1"/>
  <c r="O73" i="1"/>
  <c r="AK72" i="1"/>
  <c r="AG72" i="1"/>
  <c r="AC72" i="1"/>
  <c r="V72" i="1"/>
  <c r="S72" i="1"/>
  <c r="O72" i="1"/>
  <c r="AK77" i="1"/>
  <c r="AG77" i="1"/>
  <c r="AC77" i="1"/>
  <c r="V77" i="1"/>
  <c r="S77" i="1"/>
  <c r="AK92" i="1"/>
  <c r="AG92" i="1"/>
  <c r="AC92" i="1"/>
  <c r="V92" i="1"/>
  <c r="S92" i="1"/>
  <c r="O92" i="1"/>
  <c r="AK91" i="1"/>
  <c r="AG91" i="1"/>
  <c r="AC91" i="1"/>
  <c r="V91" i="1"/>
  <c r="S91" i="1"/>
  <c r="O91" i="1"/>
  <c r="AK90" i="1"/>
  <c r="AG90" i="1"/>
  <c r="AC90" i="1"/>
  <c r="V90" i="1"/>
  <c r="S90" i="1"/>
  <c r="O90" i="1"/>
  <c r="AK89" i="1"/>
  <c r="AG89" i="1"/>
  <c r="AC89" i="1"/>
  <c r="V89" i="1"/>
  <c r="S89" i="1"/>
  <c r="O89" i="1"/>
  <c r="AK88" i="1"/>
  <c r="AG88" i="1"/>
  <c r="AC88" i="1"/>
  <c r="V88" i="1"/>
  <c r="S88" i="1"/>
  <c r="O88" i="1"/>
  <c r="AK87" i="1"/>
  <c r="AG87" i="1"/>
  <c r="AC87" i="1"/>
  <c r="V87" i="1"/>
  <c r="S87" i="1"/>
  <c r="O87" i="1"/>
  <c r="AM81" i="1" l="1"/>
  <c r="AM83" i="1"/>
  <c r="AM86" i="1"/>
  <c r="X86" i="1"/>
  <c r="AM84" i="1"/>
  <c r="X84" i="1"/>
  <c r="AM82" i="1"/>
  <c r="X82" i="1"/>
  <c r="AM85" i="1"/>
  <c r="AL87" i="1"/>
  <c r="AL89" i="1"/>
  <c r="AL91" i="1"/>
  <c r="AL94" i="1"/>
  <c r="AL96" i="1"/>
  <c r="AL98" i="1"/>
  <c r="AL106" i="1"/>
  <c r="AL108" i="1"/>
  <c r="AL110" i="1"/>
  <c r="AL61" i="1"/>
  <c r="AL63" i="1"/>
  <c r="AL65" i="1"/>
  <c r="AL54" i="1"/>
  <c r="AL56" i="1"/>
  <c r="AL58" i="1"/>
  <c r="W60" i="1"/>
  <c r="X60" i="1" s="1"/>
  <c r="W62" i="1"/>
  <c r="X62" i="1" s="1"/>
  <c r="W64" i="1"/>
  <c r="X64" i="1" s="1"/>
  <c r="W59" i="1"/>
  <c r="X59" i="1" s="1"/>
  <c r="W55" i="1"/>
  <c r="X55" i="1" s="1"/>
  <c r="W57" i="1"/>
  <c r="X57" i="1" s="1"/>
  <c r="AL105" i="1"/>
  <c r="AL107" i="1"/>
  <c r="AL109" i="1"/>
  <c r="AL60" i="1"/>
  <c r="W61" i="1"/>
  <c r="AL62" i="1"/>
  <c r="W63" i="1"/>
  <c r="X63" i="1" s="1"/>
  <c r="AL64" i="1"/>
  <c r="W65" i="1"/>
  <c r="AL59" i="1"/>
  <c r="W54" i="1"/>
  <c r="X54" i="1" s="1"/>
  <c r="AL55" i="1"/>
  <c r="W56" i="1"/>
  <c r="AL57" i="1"/>
  <c r="W58" i="1"/>
  <c r="X58" i="1" s="1"/>
  <c r="W110" i="1"/>
  <c r="X110" i="1" s="1"/>
  <c r="W109" i="1"/>
  <c r="X109" i="1" s="1"/>
  <c r="W108" i="1"/>
  <c r="X108" i="1" s="1"/>
  <c r="W107" i="1"/>
  <c r="X107" i="1" s="1"/>
  <c r="W106" i="1"/>
  <c r="X106" i="1" s="1"/>
  <c r="W105" i="1"/>
  <c r="X105" i="1" s="1"/>
  <c r="W88" i="1"/>
  <c r="X88" i="1" s="1"/>
  <c r="W90" i="1"/>
  <c r="X90" i="1" s="1"/>
  <c r="W92" i="1"/>
  <c r="X92" i="1" s="1"/>
  <c r="W77" i="1"/>
  <c r="X77" i="1" s="1"/>
  <c r="W72" i="1"/>
  <c r="X72" i="1" s="1"/>
  <c r="W73" i="1"/>
  <c r="X73" i="1" s="1"/>
  <c r="W74" i="1"/>
  <c r="X74" i="1" s="1"/>
  <c r="W75" i="1"/>
  <c r="X75" i="1" s="1"/>
  <c r="W76" i="1"/>
  <c r="X76" i="1" s="1"/>
  <c r="W93" i="1"/>
  <c r="X93" i="1" s="1"/>
  <c r="W95" i="1"/>
  <c r="X95" i="1" s="1"/>
  <c r="W97" i="1"/>
  <c r="X97" i="1" s="1"/>
  <c r="W99" i="1"/>
  <c r="X99" i="1" s="1"/>
  <c r="W100" i="1"/>
  <c r="X100" i="1" s="1"/>
  <c r="W101" i="1"/>
  <c r="X101" i="1" s="1"/>
  <c r="W102" i="1"/>
  <c r="X102" i="1" s="1"/>
  <c r="W103" i="1"/>
  <c r="X103" i="1" s="1"/>
  <c r="W104" i="1"/>
  <c r="X104" i="1" s="1"/>
  <c r="W48" i="1"/>
  <c r="X48" i="1" s="1"/>
  <c r="W49" i="1"/>
  <c r="X49" i="1" s="1"/>
  <c r="W50" i="1"/>
  <c r="X50" i="1" s="1"/>
  <c r="W51" i="1"/>
  <c r="X51" i="1" s="1"/>
  <c r="W52" i="1"/>
  <c r="X52" i="1" s="1"/>
  <c r="W53" i="1"/>
  <c r="X53" i="1" s="1"/>
  <c r="W87" i="1"/>
  <c r="X87" i="1" s="1"/>
  <c r="AL88" i="1"/>
  <c r="W89" i="1"/>
  <c r="X89" i="1" s="1"/>
  <c r="AL90" i="1"/>
  <c r="W91" i="1"/>
  <c r="X91" i="1" s="1"/>
  <c r="AL92" i="1"/>
  <c r="AL77" i="1"/>
  <c r="AL72" i="1"/>
  <c r="AL73" i="1"/>
  <c r="AL74" i="1"/>
  <c r="AL75" i="1"/>
  <c r="AL76" i="1"/>
  <c r="AL93" i="1"/>
  <c r="W94" i="1"/>
  <c r="X94" i="1" s="1"/>
  <c r="AL95" i="1"/>
  <c r="W96" i="1"/>
  <c r="X96" i="1" s="1"/>
  <c r="AL97" i="1"/>
  <c r="W98" i="1"/>
  <c r="AL99" i="1"/>
  <c r="AL100" i="1"/>
  <c r="AL101" i="1"/>
  <c r="AL102" i="1"/>
  <c r="AL103" i="1"/>
  <c r="AL104" i="1"/>
  <c r="AL48" i="1"/>
  <c r="AL49" i="1"/>
  <c r="AL50" i="1"/>
  <c r="AL51" i="1"/>
  <c r="AL52" i="1"/>
  <c r="AL53" i="1"/>
  <c r="AK47" i="1"/>
  <c r="AG47" i="1"/>
  <c r="AC47" i="1"/>
  <c r="V47" i="1"/>
  <c r="S47" i="1"/>
  <c r="O47" i="1"/>
  <c r="AK46" i="1"/>
  <c r="AG46" i="1"/>
  <c r="AC46" i="1"/>
  <c r="V46" i="1"/>
  <c r="S46" i="1"/>
  <c r="O46" i="1"/>
  <c r="AK45" i="1"/>
  <c r="AG45" i="1"/>
  <c r="AC45" i="1"/>
  <c r="V45" i="1"/>
  <c r="S45" i="1"/>
  <c r="O45" i="1"/>
  <c r="AK44" i="1"/>
  <c r="AG44" i="1"/>
  <c r="AC44" i="1"/>
  <c r="V44" i="1"/>
  <c r="S44" i="1"/>
  <c r="O44" i="1"/>
  <c r="AK43" i="1"/>
  <c r="AG43" i="1"/>
  <c r="AC43" i="1"/>
  <c r="V43" i="1"/>
  <c r="S43" i="1"/>
  <c r="O43" i="1"/>
  <c r="AK42" i="1"/>
  <c r="AG42" i="1"/>
  <c r="AC42" i="1"/>
  <c r="V42" i="1"/>
  <c r="S42" i="1"/>
  <c r="O42" i="1"/>
  <c r="AM98" i="1" l="1"/>
  <c r="X98" i="1"/>
  <c r="AM56" i="1"/>
  <c r="X56" i="1"/>
  <c r="AM65" i="1"/>
  <c r="X65" i="1"/>
  <c r="AM61" i="1"/>
  <c r="X61" i="1"/>
  <c r="AM107" i="1"/>
  <c r="AM64" i="1"/>
  <c r="AM108" i="1"/>
  <c r="AM94" i="1"/>
  <c r="AM90" i="1"/>
  <c r="AM106" i="1"/>
  <c r="AM91" i="1"/>
  <c r="AM87" i="1"/>
  <c r="AM96" i="1"/>
  <c r="AM92" i="1"/>
  <c r="AM88" i="1"/>
  <c r="AM104" i="1"/>
  <c r="AM110" i="1"/>
  <c r="AM58" i="1"/>
  <c r="AM54" i="1"/>
  <c r="AM63" i="1"/>
  <c r="AM55" i="1"/>
  <c r="AM60" i="1"/>
  <c r="AM89" i="1"/>
  <c r="AM76" i="1"/>
  <c r="AM74" i="1"/>
  <c r="AM72" i="1"/>
  <c r="AM105" i="1"/>
  <c r="AM109" i="1"/>
  <c r="AM57" i="1"/>
  <c r="AM59" i="1"/>
  <c r="AM62" i="1"/>
  <c r="W42" i="1"/>
  <c r="X42" i="1" s="1"/>
  <c r="W43" i="1"/>
  <c r="X43" i="1" s="1"/>
  <c r="W44" i="1"/>
  <c r="X44" i="1" s="1"/>
  <c r="W45" i="1"/>
  <c r="X45" i="1" s="1"/>
  <c r="W46" i="1"/>
  <c r="X46" i="1" s="1"/>
  <c r="W47" i="1"/>
  <c r="X47" i="1" s="1"/>
  <c r="AM52" i="1"/>
  <c r="AM50" i="1"/>
  <c r="AM48" i="1"/>
  <c r="AM103" i="1"/>
  <c r="AM101" i="1"/>
  <c r="AM99" i="1"/>
  <c r="AM95" i="1"/>
  <c r="AL42" i="1"/>
  <c r="AL43" i="1"/>
  <c r="AL44" i="1"/>
  <c r="AL45" i="1"/>
  <c r="AL46" i="1"/>
  <c r="AL47" i="1"/>
  <c r="AM53" i="1"/>
  <c r="AM51" i="1"/>
  <c r="AM49" i="1"/>
  <c r="AM102" i="1"/>
  <c r="AM100" i="1"/>
  <c r="AM97" i="1"/>
  <c r="AM93" i="1"/>
  <c r="AM75" i="1"/>
  <c r="AM73" i="1"/>
  <c r="AM77" i="1"/>
  <c r="AM47" i="1" l="1"/>
  <c r="AM45" i="1"/>
  <c r="AM43" i="1"/>
  <c r="AM46" i="1"/>
  <c r="AM44" i="1"/>
  <c r="AM42" i="1"/>
  <c r="AK20" i="1"/>
  <c r="AK9" i="1"/>
  <c r="AK27" i="1"/>
  <c r="AK28" i="1"/>
  <c r="AK13" i="1"/>
  <c r="AK14" i="1"/>
  <c r="AK21" i="1"/>
  <c r="AK22" i="1"/>
  <c r="AK7" i="1"/>
  <c r="AK29" i="1"/>
  <c r="AK30" i="1"/>
  <c r="AK15" i="1"/>
  <c r="AK16" i="1"/>
  <c r="AK23" i="1"/>
  <c r="AK24" i="1"/>
  <c r="AK8" i="1"/>
  <c r="AK31" i="1"/>
  <c r="AK32" i="1"/>
  <c r="AK17" i="1"/>
  <c r="AK18" i="1"/>
  <c r="AK25" i="1"/>
  <c r="AK26" i="1"/>
  <c r="AK10" i="1"/>
  <c r="AK33" i="1"/>
  <c r="AK34" i="1"/>
  <c r="AK36" i="1"/>
  <c r="AK37" i="1"/>
  <c r="AK38" i="1"/>
  <c r="AK39" i="1"/>
  <c r="AK40" i="1"/>
  <c r="AK41" i="1"/>
  <c r="AK111" i="1"/>
  <c r="AK112" i="1"/>
  <c r="AK66" i="1"/>
  <c r="AK79" i="1"/>
  <c r="AK67" i="1"/>
  <c r="AK80" i="1"/>
  <c r="AK68" i="1"/>
  <c r="AK69" i="1"/>
  <c r="AK70" i="1"/>
  <c r="AG20" i="1"/>
  <c r="AG9" i="1"/>
  <c r="AG27" i="1"/>
  <c r="AG28" i="1"/>
  <c r="AG13" i="1"/>
  <c r="AG14" i="1"/>
  <c r="AG21" i="1"/>
  <c r="AG22" i="1"/>
  <c r="AG7" i="1"/>
  <c r="AG29" i="1"/>
  <c r="AG30" i="1"/>
  <c r="AG15" i="1"/>
  <c r="AG16" i="1"/>
  <c r="AG23" i="1"/>
  <c r="AG24" i="1"/>
  <c r="AG8" i="1"/>
  <c r="AG31" i="1"/>
  <c r="AG32" i="1"/>
  <c r="AG17" i="1"/>
  <c r="AG18" i="1"/>
  <c r="AG25" i="1"/>
  <c r="AG26" i="1"/>
  <c r="AG10" i="1"/>
  <c r="AG33" i="1"/>
  <c r="AG34" i="1"/>
  <c r="AG36" i="1"/>
  <c r="AG37" i="1"/>
  <c r="AG38" i="1"/>
  <c r="AG39" i="1"/>
  <c r="AG40" i="1"/>
  <c r="AG41" i="1"/>
  <c r="AG111" i="1"/>
  <c r="AG112" i="1"/>
  <c r="AG66" i="1"/>
  <c r="AG79" i="1"/>
  <c r="AG67" i="1"/>
  <c r="AG80" i="1"/>
  <c r="AG68" i="1"/>
  <c r="AG69" i="1"/>
  <c r="AG70" i="1"/>
  <c r="AC20" i="1"/>
  <c r="AC9" i="1"/>
  <c r="AC27" i="1"/>
  <c r="AC28" i="1"/>
  <c r="AC13" i="1"/>
  <c r="AC14" i="1"/>
  <c r="AC21" i="1"/>
  <c r="AC22" i="1"/>
  <c r="AC7" i="1"/>
  <c r="AC29" i="1"/>
  <c r="AC30" i="1"/>
  <c r="AC15" i="1"/>
  <c r="AC16" i="1"/>
  <c r="AC23" i="1"/>
  <c r="AC24" i="1"/>
  <c r="AC8" i="1"/>
  <c r="AC31" i="1"/>
  <c r="AC32" i="1"/>
  <c r="AC17" i="1"/>
  <c r="AC18" i="1"/>
  <c r="AC25" i="1"/>
  <c r="AC26" i="1"/>
  <c r="AC10" i="1"/>
  <c r="AC33" i="1"/>
  <c r="AC34" i="1"/>
  <c r="AC36" i="1"/>
  <c r="AC37" i="1"/>
  <c r="AC38" i="1"/>
  <c r="AC39" i="1"/>
  <c r="AC40" i="1"/>
  <c r="AC41" i="1"/>
  <c r="AC111" i="1"/>
  <c r="AC112" i="1"/>
  <c r="AC66" i="1"/>
  <c r="AC79" i="1"/>
  <c r="AC67" i="1"/>
  <c r="AC80" i="1"/>
  <c r="AC68" i="1"/>
  <c r="AC69" i="1"/>
  <c r="AC70" i="1"/>
  <c r="AC12" i="1"/>
  <c r="AC19" i="1"/>
  <c r="O36" i="1"/>
  <c r="S36" i="1"/>
  <c r="V36" i="1"/>
  <c r="V112" i="1"/>
  <c r="S112" i="1"/>
  <c r="O112" i="1"/>
  <c r="V111" i="1"/>
  <c r="S111" i="1"/>
  <c r="O111" i="1"/>
  <c r="V37" i="1"/>
  <c r="V38" i="1"/>
  <c r="V39" i="1"/>
  <c r="V40" i="1"/>
  <c r="V41" i="1"/>
  <c r="V66" i="1"/>
  <c r="V79" i="1"/>
  <c r="V67" i="1"/>
  <c r="V80" i="1"/>
  <c r="V68" i="1"/>
  <c r="V69" i="1"/>
  <c r="V70" i="1"/>
  <c r="S37" i="1"/>
  <c r="S38" i="1"/>
  <c r="S39" i="1"/>
  <c r="S40" i="1"/>
  <c r="S41" i="1"/>
  <c r="S66" i="1"/>
  <c r="S79" i="1"/>
  <c r="S67" i="1"/>
  <c r="S80" i="1"/>
  <c r="S68" i="1"/>
  <c r="S69" i="1"/>
  <c r="S70" i="1"/>
  <c r="O37" i="1"/>
  <c r="O38" i="1"/>
  <c r="O39" i="1"/>
  <c r="O40" i="1"/>
  <c r="O41" i="1"/>
  <c r="O66" i="1"/>
  <c r="O79" i="1"/>
  <c r="O67" i="1"/>
  <c r="O80" i="1"/>
  <c r="O68" i="1"/>
  <c r="O69" i="1"/>
  <c r="O70" i="1"/>
  <c r="W79" i="1" l="1"/>
  <c r="X79" i="1" s="1"/>
  <c r="AL37" i="1"/>
  <c r="AL34" i="1"/>
  <c r="AL10" i="1"/>
  <c r="AL25" i="1"/>
  <c r="AL17" i="1"/>
  <c r="AL31" i="1"/>
  <c r="AL24" i="1"/>
  <c r="AL16" i="1"/>
  <c r="AL30" i="1"/>
  <c r="AL7" i="1"/>
  <c r="AL21" i="1"/>
  <c r="AL13" i="1"/>
  <c r="AL27" i="1"/>
  <c r="AL20" i="1"/>
  <c r="W41" i="1"/>
  <c r="X41" i="1" s="1"/>
  <c r="W40" i="1"/>
  <c r="X40" i="1" s="1"/>
  <c r="W39" i="1"/>
  <c r="X39" i="1" s="1"/>
  <c r="W37" i="1"/>
  <c r="X37" i="1" s="1"/>
  <c r="W38" i="1"/>
  <c r="X38" i="1" s="1"/>
  <c r="AL33" i="1"/>
  <c r="AL26" i="1"/>
  <c r="AL18" i="1"/>
  <c r="AL32" i="1"/>
  <c r="AL8" i="1"/>
  <c r="AL23" i="1"/>
  <c r="AL15" i="1"/>
  <c r="AL29" i="1"/>
  <c r="AL22" i="1"/>
  <c r="AL14" i="1"/>
  <c r="AL28" i="1"/>
  <c r="AL9" i="1"/>
  <c r="W67" i="1"/>
  <c r="X67" i="1" s="1"/>
  <c r="W111" i="1"/>
  <c r="X111" i="1" s="1"/>
  <c r="AL70" i="1"/>
  <c r="AL69" i="1"/>
  <c r="AL68" i="1"/>
  <c r="AL80" i="1"/>
  <c r="AL67" i="1"/>
  <c r="AL79" i="1"/>
  <c r="AL66" i="1"/>
  <c r="AL112" i="1"/>
  <c r="AL111" i="1"/>
  <c r="AL41" i="1"/>
  <c r="AL40" i="1"/>
  <c r="AL39" i="1"/>
  <c r="AL38" i="1"/>
  <c r="AL36" i="1"/>
  <c r="W36" i="1"/>
  <c r="X36" i="1" s="1"/>
  <c r="W70" i="1"/>
  <c r="X70" i="1" s="1"/>
  <c r="W69" i="1"/>
  <c r="X69" i="1" s="1"/>
  <c r="W68" i="1"/>
  <c r="X68" i="1" s="1"/>
  <c r="W80" i="1"/>
  <c r="X80" i="1" s="1"/>
  <c r="W66" i="1"/>
  <c r="X66" i="1" s="1"/>
  <c r="W112" i="1"/>
  <c r="X112" i="1" s="1"/>
  <c r="V34" i="1"/>
  <c r="S34" i="1"/>
  <c r="O34" i="1"/>
  <c r="V33" i="1"/>
  <c r="S33" i="1"/>
  <c r="O33" i="1"/>
  <c r="V10" i="1"/>
  <c r="S10" i="1"/>
  <c r="O10" i="1"/>
  <c r="V26" i="1"/>
  <c r="S26" i="1"/>
  <c r="O26" i="1"/>
  <c r="V25" i="1"/>
  <c r="S25" i="1"/>
  <c r="O25" i="1"/>
  <c r="V18" i="1"/>
  <c r="S18" i="1"/>
  <c r="O18" i="1"/>
  <c r="V17" i="1"/>
  <c r="S17" i="1"/>
  <c r="O17" i="1"/>
  <c r="V32" i="1"/>
  <c r="S32" i="1"/>
  <c r="O32" i="1"/>
  <c r="V31" i="1"/>
  <c r="S31" i="1"/>
  <c r="O31" i="1"/>
  <c r="V8" i="1"/>
  <c r="S8" i="1"/>
  <c r="O8" i="1"/>
  <c r="V24" i="1"/>
  <c r="S24" i="1"/>
  <c r="O24" i="1"/>
  <c r="V23" i="1"/>
  <c r="S23" i="1"/>
  <c r="O23" i="1"/>
  <c r="V16" i="1"/>
  <c r="S16" i="1"/>
  <c r="O16" i="1"/>
  <c r="V15" i="1"/>
  <c r="S15" i="1"/>
  <c r="O15" i="1"/>
  <c r="V30" i="1"/>
  <c r="S30" i="1"/>
  <c r="O30" i="1"/>
  <c r="V29" i="1"/>
  <c r="S29" i="1"/>
  <c r="O29" i="1"/>
  <c r="V7" i="1"/>
  <c r="S7" i="1"/>
  <c r="O7" i="1"/>
  <c r="V22" i="1"/>
  <c r="S22" i="1"/>
  <c r="O22" i="1"/>
  <c r="V21" i="1"/>
  <c r="S21" i="1"/>
  <c r="O21" i="1"/>
  <c r="V14" i="1"/>
  <c r="S14" i="1"/>
  <c r="O14" i="1"/>
  <c r="V13" i="1"/>
  <c r="S13" i="1"/>
  <c r="O13" i="1"/>
  <c r="AM111" i="1" l="1"/>
  <c r="AM79" i="1"/>
  <c r="AM39" i="1"/>
  <c r="AM41" i="1"/>
  <c r="AM40" i="1"/>
  <c r="AM37" i="1"/>
  <c r="AM67" i="1"/>
  <c r="AM38" i="1"/>
  <c r="W16" i="1"/>
  <c r="AM16" i="1" s="1"/>
  <c r="W24" i="1"/>
  <c r="AM24" i="1" s="1"/>
  <c r="W31" i="1"/>
  <c r="AM31" i="1" s="1"/>
  <c r="W18" i="1"/>
  <c r="AM18" i="1" s="1"/>
  <c r="W26" i="1"/>
  <c r="W33" i="1"/>
  <c r="AM33" i="1" s="1"/>
  <c r="AM112" i="1"/>
  <c r="AM80" i="1"/>
  <c r="AM69" i="1"/>
  <c r="W17" i="1"/>
  <c r="AM17" i="1" s="1"/>
  <c r="W25" i="1"/>
  <c r="AM25" i="1" s="1"/>
  <c r="W10" i="1"/>
  <c r="AM10" i="1" s="1"/>
  <c r="W34" i="1"/>
  <c r="AM34" i="1" s="1"/>
  <c r="AM66" i="1"/>
  <c r="AM68" i="1"/>
  <c r="AM70" i="1"/>
  <c r="AM26" i="1"/>
  <c r="AM36" i="1"/>
  <c r="W13" i="1"/>
  <c r="AM13" i="1" s="1"/>
  <c r="W21" i="1"/>
  <c r="AM21" i="1" s="1"/>
  <c r="W7" i="1"/>
  <c r="AM7" i="1" s="1"/>
  <c r="W30" i="1"/>
  <c r="AM30" i="1" s="1"/>
  <c r="W23" i="1"/>
  <c r="AM23" i="1" s="1"/>
  <c r="W8" i="1"/>
  <c r="AM8" i="1" s="1"/>
  <c r="W32" i="1"/>
  <c r="AM32" i="1" s="1"/>
  <c r="W14" i="1"/>
  <c r="AM14" i="1" s="1"/>
  <c r="W22" i="1"/>
  <c r="AM22" i="1" s="1"/>
  <c r="W29" i="1"/>
  <c r="AM29" i="1" s="1"/>
  <c r="W15" i="1"/>
  <c r="AM15" i="1" s="1"/>
  <c r="V28" i="1" l="1"/>
  <c r="S28" i="1"/>
  <c r="O28" i="1"/>
  <c r="V27" i="1"/>
  <c r="S27" i="1"/>
  <c r="O27" i="1"/>
  <c r="V9" i="1"/>
  <c r="S9" i="1"/>
  <c r="O9" i="1"/>
  <c r="V20" i="1"/>
  <c r="S20" i="1"/>
  <c r="O20" i="1"/>
  <c r="V19" i="1"/>
  <c r="S19" i="1"/>
  <c r="O19" i="1"/>
  <c r="V12" i="1"/>
  <c r="S12" i="1"/>
  <c r="O12" i="1"/>
  <c r="W20" i="1" l="1"/>
  <c r="AM20" i="1" s="1"/>
  <c r="W27" i="1"/>
  <c r="AM27" i="1" s="1"/>
  <c r="W19" i="1"/>
  <c r="W9" i="1"/>
  <c r="AM9" i="1" s="1"/>
  <c r="W28" i="1"/>
  <c r="AM28" i="1" s="1"/>
  <c r="AG12" i="1"/>
  <c r="AG11" i="1"/>
  <c r="AC11" i="1"/>
  <c r="AK19" i="1" l="1"/>
  <c r="AG19" i="1"/>
  <c r="AL12" i="1"/>
  <c r="AL11" i="1"/>
  <c r="V11" i="1"/>
  <c r="S11" i="1"/>
  <c r="O11" i="1"/>
  <c r="AL19" i="1" l="1"/>
  <c r="AM19" i="1" s="1"/>
  <c r="W12" i="1"/>
  <c r="AM12" i="1" s="1"/>
  <c r="W11" i="1"/>
  <c r="A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elsy</author>
  </authors>
  <commentList>
    <comment ref="I27" authorId="0" shapeId="0" xr:uid="{DCAFA943-F577-4A7B-BF70-DFB6F0F15189}">
      <text>
        <r>
          <rPr>
            <b/>
            <sz val="9"/>
            <color indexed="81"/>
            <rFont val="Tahoma"/>
            <charset val="1"/>
          </rPr>
          <t>maría Elsy:</t>
        </r>
        <r>
          <rPr>
            <sz val="9"/>
            <color indexed="81"/>
            <rFont val="Tahoma"/>
            <charset val="1"/>
          </rPr>
          <t xml:space="preserve">
Papel 
Cartón
Plástico
Metal
Vidrio</t>
        </r>
      </text>
    </comment>
  </commentList>
</comments>
</file>

<file path=xl/sharedStrings.xml><?xml version="1.0" encoding="utf-8"?>
<sst xmlns="http://schemas.openxmlformats.org/spreadsheetml/2006/main" count="1803" uniqueCount="262">
  <si>
    <t>IMPACTO AMBIENTAL</t>
  </si>
  <si>
    <t>VALORACIÓN DE SIGNIFICANCIA DEL IMPACTO AMBIENTAL</t>
  </si>
  <si>
    <t>LEGAL</t>
  </si>
  <si>
    <t>Existencia</t>
  </si>
  <si>
    <t>Cumplimiento</t>
  </si>
  <si>
    <t>TOTAL CRITERIO LEGAL</t>
  </si>
  <si>
    <t>Frecuencia</t>
  </si>
  <si>
    <t>Severidad</t>
  </si>
  <si>
    <t>Alcance</t>
  </si>
  <si>
    <t>TOTAL CRITERIO IMPACTO AMBIENTAL</t>
  </si>
  <si>
    <t>PARTES INTERESADAS</t>
  </si>
  <si>
    <t>Exigencia</t>
  </si>
  <si>
    <t>Gestión</t>
  </si>
  <si>
    <t>SIGNIFICANCIA
 TOTAL</t>
  </si>
  <si>
    <t>TOTAL PI</t>
  </si>
  <si>
    <t>PERSPECTIVA DE CICLO DE VIDA</t>
  </si>
  <si>
    <t>ACTIVIDAD O SERVICIO</t>
  </si>
  <si>
    <t>ASPECTO
(Fuente)</t>
  </si>
  <si>
    <t>IMPACTO
(Consecuencia)</t>
  </si>
  <si>
    <t>RESPONSABLE</t>
  </si>
  <si>
    <t>CONTEXTO</t>
  </si>
  <si>
    <t>ORIGEN DE LA ACTIVIDAD
(Propia - Externa)</t>
  </si>
  <si>
    <t>PROCESO/AREA</t>
  </si>
  <si>
    <t>COMPONENTE</t>
  </si>
  <si>
    <t>CONDICION DE OPERACIÓN
(Anormal - Normal - Emergencia))</t>
  </si>
  <si>
    <t>OPORTUNIDAD</t>
  </si>
  <si>
    <t>RIESGO
(Amenazas)</t>
  </si>
  <si>
    <t>IDENTIFICACIÓN  DE ASPECTOS IMPACTOS Y RIESGOS AMBIENTALES</t>
  </si>
  <si>
    <t>CONTROL ADMINISTRATIVO</t>
  </si>
  <si>
    <t>CONTROL MECANICO</t>
  </si>
  <si>
    <t>CONTROL AUTOMATICO</t>
  </si>
  <si>
    <t>SUB TOTAL</t>
  </si>
  <si>
    <t>TOTAL CONTROL</t>
  </si>
  <si>
    <t>NUEVO VALOR IMPORTANCIA</t>
  </si>
  <si>
    <t>Procedimiento</t>
  </si>
  <si>
    <t>Lista de chequeo</t>
  </si>
  <si>
    <t>Mantenimiento preventivo</t>
  </si>
  <si>
    <t>Equipo especial</t>
  </si>
  <si>
    <t>Sensores</t>
  </si>
  <si>
    <t>Programador</t>
  </si>
  <si>
    <t>Otro</t>
  </si>
  <si>
    <t>CONTROL OPERACIONAL</t>
  </si>
  <si>
    <t>PRIORIZACIÓN SEGÚN SIGNIFICANCIA
(Bajo - Medio - Significativo)</t>
  </si>
  <si>
    <t>IMPORTANCIA
(Bajo - Medio - Significativo)</t>
  </si>
  <si>
    <t>VERSIÓN</t>
  </si>
  <si>
    <t>No existe legislación</t>
  </si>
  <si>
    <t>Existe legislación y no está Reglamentada</t>
  </si>
  <si>
    <t>Existe legislación y está reglamentada</t>
  </si>
  <si>
    <t>No aplica</t>
  </si>
  <si>
    <t>Se cumple con la legislación</t>
  </si>
  <si>
    <t>Semestral/Anual</t>
  </si>
  <si>
    <t>Mensual/Bimensual/Trimestral</t>
  </si>
  <si>
    <t>Diario/Semanal</t>
  </si>
  <si>
    <t>Cambio pequeño</t>
  </si>
  <si>
    <t>Cambio moderado</t>
  </si>
  <si>
    <t>Cambio drástico</t>
  </si>
  <si>
    <t>Puntual (El impacto tiene efecto en un espacio reducido dentro de la organización</t>
  </si>
  <si>
    <t>Local  (El impacto no rebasa los límites o es tratado dentro de la organización)</t>
  </si>
  <si>
    <t>Extenso (El impacto tiene efecto o es tratado fuera de los límites de la organización)</t>
  </si>
  <si>
    <t>Criterio</t>
  </si>
  <si>
    <t>No se cumple la legislación</t>
  </si>
  <si>
    <t>Medio</t>
  </si>
  <si>
    <t>Significativo</t>
  </si>
  <si>
    <t>Bajo</t>
  </si>
  <si>
    <t>Colores que se pueden utilizar para visualizar los Aspectos Significativos. Si se incluyen, deben ser incluidos en la metodología.</t>
  </si>
  <si>
    <t>IDENTIFICACIÓN DE ASPECTOS, IMPACTOS Y RIESGOS AMBIENTALES</t>
  </si>
  <si>
    <t>EXTRACCIÓN DE MATERIAS PRIMAS</t>
  </si>
  <si>
    <t>FASE CICLO DE VIDA</t>
  </si>
  <si>
    <t>FABRICACIÓN</t>
  </si>
  <si>
    <t>CENTRALIZACIÓN DE LA INFORMACIÓN</t>
  </si>
  <si>
    <t>NORMALIZACIÓN Y CULTURIZACIÓN CONTABLE</t>
  </si>
  <si>
    <t>CONSOLIDACIÓN DE LA INFORMACIÓN</t>
  </si>
  <si>
    <t>PLANEACIÓN INTEGRAL</t>
  </si>
  <si>
    <t>COMUNICACIÓN PÚBLICA</t>
  </si>
  <si>
    <t>GESTIÓN TICS</t>
  </si>
  <si>
    <t>GESTIÓN JURÍDICA</t>
  </si>
  <si>
    <t>GESTIÓN HUMANA</t>
  </si>
  <si>
    <t>GESTIÓN ADMINISTRATIVA</t>
  </si>
  <si>
    <t>CONTROL Y EVALUACIÓN</t>
  </si>
  <si>
    <t>Ejercer la actividad independiente y objetiva del aseguramiento y asesoría, de tal manera que contribuya efectivamente al mejoramiento continuo de los procesos y genere valor agregado a la administración del riesgo, control y gestión de la entidad, para que la alta dirección tome decisiones oportunas, en pro del cumplimiento de los fines institucionales.</t>
  </si>
  <si>
    <t>CONDICION DE OPERACIÓN</t>
  </si>
  <si>
    <t>ORIGEN DE LA ACTIVIDAD</t>
  </si>
  <si>
    <t>Normal</t>
  </si>
  <si>
    <t>Propia</t>
  </si>
  <si>
    <t>Externa</t>
  </si>
  <si>
    <t>Emergencia</t>
  </si>
  <si>
    <t>Anormal</t>
  </si>
  <si>
    <t>Componente</t>
  </si>
  <si>
    <t>Fauna</t>
  </si>
  <si>
    <t>Flora</t>
  </si>
  <si>
    <t>Suelo</t>
  </si>
  <si>
    <t>Agua</t>
  </si>
  <si>
    <t>Comunidad</t>
  </si>
  <si>
    <t>Recursos renovables</t>
  </si>
  <si>
    <t>Recursos no renovables</t>
  </si>
  <si>
    <t>Impacto</t>
  </si>
  <si>
    <t>Nº ASPECTOS AMBIENTALES DIRECTOS IMPACTOS DERIVADOS AD1 Modificación del Entorno Modificación del paisaje y de la morfología AD2 Emisiones Electromagnéticas Afectación seres vivos AD3 Emisiones puntuales a la atmósfera Contaminación del aire por emisiones de vehículos de gasoil A AD4 Emisiones puntuales a la atmósfera Contaminación del aire por emisiones de grupos electrógenos de gasoil C AD5 Emisiones puntuales a la atmósfera Contaminación del aire por emisiones de grupos electrógenos portátiles de gasolina AD6 Emisiones puntuales a la atmósfera Contaminación del aire por emisiones de caldera de gas natural AD7 Vertido de aguas sanitarias a red municipal Incorporación a la red de aguas sanitarias AD8 Vertido de aguas sanitarias a dominio público hidráulico Contaminación del agua AD9 Generación de residuos peligrosos Incorporación al ciclo de gestión de residuos peligrosos AD10 Generación de residuos no peligrosos Incorporación al ciclo de gestión de residuos no peligrosos AD11 Emisiones acústicas Contaminación acústica AD12 Uso de agua Consumo de agua de red AD13 Uso de agua Consumo de agua por captación AD14 Uso de gases efecto invernadero Consumo de gases efecto invernadero AD15 Generación de energía de fuentes renovables Incorporación al sistema de energía AD16 Generación de energía de fuentes renovables Evitación de consumo de energía de red AD17 Uso de energía Consumo de energía eléctrica AD18 Uso de energía Consumo de combustible gasoil A de vehículos y surtidores AD19 Uso de energía Consumo de combustible gasoil C de grupos electrógenos AD20 Uso de energía Consumo de combustible gasolina de grupos electrógenos portátiles AD21 Uso de energía Consumo de Gas Natural de caldera AD22 Uso de materiales diversos (papel comprado) Consumo de materiales diversos AD23 Afectación a la Biodiversidad Pérdida de la Biodiversidad (seres vivos y especies naturales)</t>
  </si>
  <si>
    <t xml:space="preserve">Emisiones Electromagnéticas </t>
  </si>
  <si>
    <t xml:space="preserve">Emisiones acústicas </t>
  </si>
  <si>
    <t>Comportamiento ambiental de proveedores</t>
  </si>
  <si>
    <t>Incorporación a la red de aguas sanitarias</t>
  </si>
  <si>
    <t>Contaminación acústica</t>
  </si>
  <si>
    <t>Llevar a cabo la planeación estratégica de la entidad en coherencia con los lineamientos del estado, expectativas de las partes interesadas y directrices de la entidad para proyectarla al cumplimiento de su misión, visión, política de calidad y objetivos, articulándola con la gestión ambiental y del riesgo institucional.</t>
  </si>
  <si>
    <t>Vincular a la CGN con su entorno y facilitar la ejecución de sus operaciones internas realizadas por todos los niveles y procesos de la organización, a través de la comunicación externa e interna, para generar una percepción positiva y confianza por parte de la ciudadanía hacia la institución.</t>
  </si>
  <si>
    <t>Asegurar que las actividades de investigación contable, normalización y estrategias de capacitación permitan la generación de información contable pública uniforme, garantizando su rigor técnico</t>
  </si>
  <si>
    <t>Suministrar información financiera consolidada y/o agregada de base contable de conformidad con el mandato constitucional y legal, de manera que atienda los requerimientos de los diferentes usuarios.</t>
  </si>
  <si>
    <t>GESTIÓN RECURSOS FINANCIERA</t>
  </si>
  <si>
    <t>Apoyar a través de la Tecnología Informática y el recurso técnico las actividades de gestión y misión institucionales.</t>
  </si>
  <si>
    <t>Apoyar y asesorar la función reguladora de la CGN y su fortalecimiento institucional, mediante un eficiente proceso de análisis e interpretación jurídica, emitiendo conceptos en asuntos jurídicos relacionados con las funciones a cargo de la CGN y ejerciendo la representación judicial.</t>
  </si>
  <si>
    <t>Líder de Proceso de Centralización</t>
  </si>
  <si>
    <t>Líder de Proceso de Normalización</t>
  </si>
  <si>
    <t>Líder de Proceso de Consolidación</t>
  </si>
  <si>
    <t>Líder de Proceso de Planeación</t>
  </si>
  <si>
    <t>Líder de Proceso de Comunicación</t>
  </si>
  <si>
    <t>Líder de Proceso de TICS</t>
  </si>
  <si>
    <t>Líder de Proceso de Jurídica</t>
  </si>
  <si>
    <t>Líder de Proceso de Recursos Financieros</t>
  </si>
  <si>
    <t>Líder de Proceso de Gestión Humana</t>
  </si>
  <si>
    <t>Líder de Proceso de Administrativa</t>
  </si>
  <si>
    <t>Líder de Proceso de Control y Evaluación</t>
  </si>
  <si>
    <t>Externo</t>
  </si>
  <si>
    <t>Adquisición de bienes e insumos</t>
  </si>
  <si>
    <t>Disposición de bienes e insumos</t>
  </si>
  <si>
    <t>USO O CONSUMO</t>
  </si>
  <si>
    <t>Papel</t>
  </si>
  <si>
    <t>N/A</t>
  </si>
  <si>
    <t>Asegurar la correcta gestión final de los mismos</t>
  </si>
  <si>
    <t>Asegurar las responsabilidades ambientales de los proveedores</t>
  </si>
  <si>
    <t>Gestión del uso de recursos renovables y no renovables</t>
  </si>
  <si>
    <t>Consumo de agua, energía, flora, fauna, etc.</t>
  </si>
  <si>
    <t>Negativo</t>
  </si>
  <si>
    <t xml:space="preserve">No aplica </t>
  </si>
  <si>
    <t>Gestión del uso de combustible en procesos industriales, agro-industriales, de servicios, administrativos.</t>
  </si>
  <si>
    <t>Afectación al medio ambiente</t>
  </si>
  <si>
    <t>Pérdida del recurso natural</t>
  </si>
  <si>
    <t>Consumo de energía</t>
  </si>
  <si>
    <t>Consumo de agua</t>
  </si>
  <si>
    <t>Consumo de recursos naturales</t>
  </si>
  <si>
    <t>Emisión de gases de efecto invernadero</t>
  </si>
  <si>
    <t>Alteración del entorno</t>
  </si>
  <si>
    <t>Vertimiento de aguas domésticas</t>
  </si>
  <si>
    <t>Emisiones fijas y móviles a la atmósfera</t>
  </si>
  <si>
    <t>Vertimiento de aguas comerciales e industriales</t>
  </si>
  <si>
    <t xml:space="preserve">Consumo de elementos y productos químicos y de aseo </t>
  </si>
  <si>
    <t>DESCRIPCIÓN DEL ASPECTO,  ACTIVIDAD O SERVICIOS</t>
  </si>
  <si>
    <t>Afectación de la salud</t>
  </si>
  <si>
    <t>Contaminación atmosférica</t>
  </si>
  <si>
    <t>Afectación al recurso hídrico</t>
  </si>
  <si>
    <t>Reducción de afectación al ambiente</t>
  </si>
  <si>
    <t>Afectación del paisaje y de la morfología</t>
  </si>
  <si>
    <t>Contaminación afluentes y cuerpos de agua</t>
  </si>
  <si>
    <t>Inclusión  al sistema de energía</t>
  </si>
  <si>
    <t>Afectación del recurso por  consumo de agua, energía, flora, fauna, etc.</t>
  </si>
  <si>
    <t>Afectación del recurso por consumo de combustible en procesos industriales, agro-industriales, de servicios, administrativos.</t>
  </si>
  <si>
    <t>Gestión del uso de combustible por transporte</t>
  </si>
  <si>
    <t>Generación de residuos de aparatos electrónicos y eléctricos (RAEE)</t>
  </si>
  <si>
    <t>Generación de residuos peligrosos (RESPEL)</t>
  </si>
  <si>
    <t>Consumo de combustible en procesos industriales, agro-industriales, de servicios, administrativos.</t>
  </si>
  <si>
    <t>Consumo de combustible por transporte</t>
  </si>
  <si>
    <t>Generación de residuos ordinarios.</t>
  </si>
  <si>
    <t>Generación de residuos aprovechables.</t>
  </si>
  <si>
    <t>Consumo de energía fuentes renovables</t>
  </si>
  <si>
    <t>Consumo de combustible por transporte y procesos industriales</t>
  </si>
  <si>
    <t>Tóneres</t>
  </si>
  <si>
    <t>Aprovechamiento del material reciclable</t>
  </si>
  <si>
    <t>Positivo</t>
  </si>
  <si>
    <t>Utilización de equipos eléctricos y electrónicos,  luminarias y aparatos domésticos</t>
  </si>
  <si>
    <t>Consumo de papel</t>
  </si>
  <si>
    <t>Generación de residuos ordinarios  e inertes por parte del proceso y sus visitantes</t>
  </si>
  <si>
    <t>Descargas de agua sanitarias y de cafetería por parte del proceso y sus visitantes</t>
  </si>
  <si>
    <t>Necesidades básicas, higiénicas, de consumo de agua potable por parte del proceso y sus visitantes.</t>
  </si>
  <si>
    <t>negativo</t>
  </si>
  <si>
    <t>Todos los procesos</t>
  </si>
  <si>
    <t>Líderes de todos los procesos</t>
  </si>
  <si>
    <t>Generación de equipos electrónicos obsoletos o dañados.</t>
  </si>
  <si>
    <t>Generación de aceites usados en mantenimiento de bienes de la CGN que lo requieran.</t>
  </si>
  <si>
    <t>Fugas de agua por fallas en redes hidráulicas, sanitarios, etc.</t>
  </si>
  <si>
    <t>Generación de escombros</t>
  </si>
  <si>
    <t>Emergencia ambiental potencial por incendio</t>
  </si>
  <si>
    <t>Resultado de actividades antrópicas.</t>
  </si>
  <si>
    <t>Generación de escombros resultado de eventos naturales o antrópicos.</t>
  </si>
  <si>
    <t>Fallas eléctricas, corto circuitos, conatos por material inflamable.</t>
  </si>
  <si>
    <t>Mantenimiento a equipos tecnológicos, retiro de elementos o partes eléctricas o electrónicas dados de baja u obsoletos.</t>
  </si>
  <si>
    <t>TRATAMIENTO, POSCONSUMO O DISPOSICIÓN FINAL</t>
  </si>
  <si>
    <t>No existe acuerdo o reclamo</t>
  </si>
  <si>
    <t>No se realiza gestión alguna</t>
  </si>
  <si>
    <t xml:space="preserve">Existe reclamo o exigencia sin implicaciones legales
</t>
  </si>
  <si>
    <t xml:space="preserve">Existe reclamo o exigencia con implicaciones legales
</t>
  </si>
  <si>
    <t>Se debe garantizar gestión desde el control operacional interno, de acuerdo  al marco normativo</t>
  </si>
  <si>
    <t>Se hace cumplimiento a las disposiciones normativas desde la gestión externa o proveedores</t>
  </si>
  <si>
    <t>Generación y derrames de residuos de refrigerantes o aceites por el mantenimiento del sistema de refrigeración del centro de datos.</t>
  </si>
  <si>
    <t>No Aplica</t>
  </si>
  <si>
    <t>ADQUISISCIÓN Y DISTRIBUCIÓN</t>
  </si>
  <si>
    <t>PLAN DE EMERGENCIAS - PONS - PGIRS</t>
  </si>
  <si>
    <t>Soporte de Gestión</t>
  </si>
  <si>
    <t>MATRIZ DE IDENTIFICACIÓN DE ASPECTOS, IMPACTOS Y RIESGOS AMBIENTALES</t>
  </si>
  <si>
    <t>CONTADURÍA GENERAL DE LA NACIÓN
SISTEMA DE GESTIÓN AMBIENTAL
PERSPECTIVA CICLO DE VIDA</t>
  </si>
  <si>
    <t>Influencia directa, establece quién será el gestor externo después de su uso, dentro de la legislación vigente, criterios de Selección de.</t>
  </si>
  <si>
    <t>Aprovechamiento de material reciclable</t>
  </si>
  <si>
    <t>Consumo de recursos naturales (consumo de papel)</t>
  </si>
  <si>
    <t>OBSERVACIONES DE REVISIÓN</t>
  </si>
  <si>
    <t>Permanece igual</t>
  </si>
  <si>
    <t>Permanece igual.
Se cambia a oportunidad
positiva</t>
  </si>
  <si>
    <t>Fuga productos químicos utilizados para aseo y papelería</t>
  </si>
  <si>
    <t>Nuevo</t>
  </si>
  <si>
    <t>Generación de tóneres usados.</t>
  </si>
  <si>
    <t>Reutilización y tratamiento del recurso hídrico a través de las aguas captadas en los tanques edificio torre 1</t>
  </si>
  <si>
    <t>Gestionar y administrar los recursos físicos y logísticos requeridos por la contaduría general de la nación, para dar sostenibilidad a los distintos procesos desde la adquisición de bienes y servicios en todas sus etapas, la provisión en sitio de los mismos hasta la prestación de servicios generales. Así mismo administra el sistema de archivo general y correspondencia de la entidad.</t>
  </si>
  <si>
    <t>Administrar el recurso humano en forma efectiva y oportuna de acuerdo con las necesidades de la cgn, atendiendo los requerimientos derivados de selección permanencia y retiro de los servidores públicos, a través de las actividades de administración de salarios formulación y actualización del manual de funciones, planes de formación y capacitación y ejecución del plan de bienestar y salud ocupacional.</t>
  </si>
  <si>
    <t>Programa de Gestión Ambiental Empresarial - Estrategia ACERCAR - Ing. Marisol Cáceres Miranda</t>
  </si>
  <si>
    <t>Empleado entrenado</t>
  </si>
  <si>
    <t>Permanece igual. Se incluye como residuos aprovechables están ( Papel, Cartón, Plástico, Metal, Vidrio)</t>
  </si>
  <si>
    <t>Líder de Planeación Integral</t>
  </si>
  <si>
    <t>Garantizar que las actividades de asesoría, asistencias técnicas, implementación de normas y parametrizaciones contables en los sistemas, facilite centralizar la información reportada por las entidades contables públicas a través de las categorías definidas en los sistemas integrados de información nacional (CHIP, SIIF y SPGR), asegurando que cumplan con parámetros de consistencia, oportunidad y calidad.</t>
  </si>
  <si>
    <t>Emergencia ambiental potencial por Sismos</t>
  </si>
  <si>
    <t>Gestionar, administrar y proporcionar adecuadamente los recursos financieros que faciliten el desarrollo de los procesos de la CGN, dirigidos a cumplir con el plan estratégico de la entidad. Elaborar el anteproyecto de presupuesto, efectuar la distribución del plan anual mensualizado de caja -pac, la ejecución presupuestal, los pagos y obligaciones incluidos los tributarios, hasta la elaboración, presentación y sustentación de estados financieros.</t>
  </si>
  <si>
    <t>Administrar el recurso humano en forma efectiva y oportuna de acuerdo con las necesidades de la CGN, atendiendo los requerimientos derivados de selección permanencia y retiro de los servidores públicos, a través de las actividades de administración de salarios formulación y actualización del manual de funciones, planes de formación y capacitación y ejecución del plan de bienestar y salud ocupacional.</t>
  </si>
  <si>
    <t xml:space="preserve">Transporte
para personal interno de la Contaduría General de la Nación </t>
  </si>
  <si>
    <t xml:space="preserve">Gestión del uso de combustible por transporte  </t>
  </si>
  <si>
    <t>Gestionar, administrar y proporcionar adecuadamente los recursos financieros que faciliten el desarrollo de los procesos de la CGN, dirigidos a cumplir con el plan estratégico de la entidad. Elaborar el anteproyecto de presupuesto, efectuar la distribución del plan anual mensualizado de caja -par, la ejecución presupuestal, los pagos y obligaciones incluidos los tributarios, hasta la elaboración, presentación y sustentación de estados financieros.</t>
  </si>
  <si>
    <t>Fecha actualización: 2023/13/11</t>
  </si>
  <si>
    <t>PRÁCTICA AMBIENTAL</t>
  </si>
  <si>
    <t>Realizar la disposición final a través de un proveedor acreditado para dicha actividad, y recibir y mantener los certificados de disposición correspondientes</t>
  </si>
  <si>
    <t>Programa gestión de residuos especiales y convencionales </t>
  </si>
  <si>
    <t>Programa gestión de residuos especiales y convencionales</t>
  </si>
  <si>
    <t>Programa de uso y ahorro eficiente de energía</t>
  </si>
  <si>
    <t>Programa de uso y ahorro eficiente del agua</t>
  </si>
  <si>
    <t>PI-PLN03 Plan gestión integral de residuos y desechos peligrosos</t>
  </si>
  <si>
    <t>Sensibilizaciones sobre el uso eficiente y racional del agua</t>
  </si>
  <si>
    <t>Computadores/ Servidores/
Video Beams/ Teléfonos/
Televisores/ Impresoras/
Ascensores.</t>
  </si>
  <si>
    <t>Luminarias</t>
  </si>
  <si>
    <t>Manual de contratación y supervisión, matriz de criterios de selección de proveedores y contratista</t>
  </si>
  <si>
    <t>PI27-INS01 Instructivo para la gestión de residuos de aparatos electrónicos y eléctricos (RAEE)</t>
  </si>
  <si>
    <t>&lt;</t>
  </si>
  <si>
    <t>Sensibilizaciones sobre el uso  y ahorro eficiente  de la energía</t>
  </si>
  <si>
    <t xml:space="preserve">
Realización de análisis de ARD-PTALL  + proceso de recirculación a sanitarios y piletas </t>
  </si>
  <si>
    <t xml:space="preserve">Sensibilizaciones sobre el uso eficiente y racional del agua </t>
  </si>
  <si>
    <t xml:space="preserve"> 
Sensibilización en buenas prácticas del uso del papel en oficinas. - uso de papel bajo producción sostenible</t>
  </si>
  <si>
    <t xml:space="preserve">Sensibilizaciones sobre la disposición de residuos solidos </t>
  </si>
  <si>
    <t>Sensibilizaciones sobre uso del papel reciclable y campañas Ambientales de
separación en la fuente, entrega del residuo a empresas aliadas y autorizadas</t>
  </si>
  <si>
    <t xml:space="preserve">Sensibilizaciones sobre el uso y ahorro eficiente de la energía </t>
  </si>
  <si>
    <t xml:space="preserve"> 
Realizar la disposición final a través de un proveedor acreditado para dicha actividad, y recibir y mantener los certificados de disposición correspondientes</t>
  </si>
  <si>
    <t xml:space="preserve">Revisión de la infraestructura física </t>
  </si>
  <si>
    <t>BITACORA</t>
  </si>
  <si>
    <t>MAIA ORIG_</t>
  </si>
  <si>
    <t>Almacenamiento adecuado de los insumos de aseo - Separación y disposición de residuos impregnados de forma adecuada.</t>
  </si>
  <si>
    <t>Programa gestión de residuos especiales y convencionales - Manual de contratación y supervisión, matriz de criterios de selección de proveedores y contratista</t>
  </si>
  <si>
    <t>PI-PLN02-Plan de gestión de residuos de aparatos electrónicos y eléctricos (PGRAEE) -Manual de contratación y supervisión, matriz de criterios de selección de proveedores y contratista</t>
  </si>
  <si>
    <t xml:space="preserve">Manual de contratación y supervisión, matriz de criterios de selección de proveedores y contratista - Programa gestión de residuos especiales y convencionales </t>
  </si>
  <si>
    <t>PI-PLN03 Plan gestión integral de residuos y desechos peligrosos -Manual de contratación y supervisión, matriz de criterios de selección de proveedores y contratista</t>
  </si>
  <si>
    <t>Manual de contratación y supervisión, matriz de criterios de selección de proveedores y contratista - PI27-INS01 Instructivo para la gestión de residuos de aparatos electrónicos y eléctricos (RAEE)</t>
  </si>
  <si>
    <t>Manual de contratación y supervisión, matriz de criterios de selección de proveedores y contratista - PI-PLN02-Plan de gestión de residuos de aparatos electrónicos y eléctricos (PGRAEE)</t>
  </si>
  <si>
    <t>Manual de contratación y supervisión, matriz de criterios de selección de proveedores y contratista - PI-PLN03 Plan gestión integral de residuos y desechos peligrosos</t>
  </si>
  <si>
    <t>Manual de contratación y supervisión, matriz de criterios de selección de proveedores y contratistas- PI27-INS01 Instructivo para la gestión de residuos de aparatos electrónicos y eléctricos (RAEE)</t>
  </si>
  <si>
    <t>Manual de contratación y supervisión, matriz de criterios de selección de proveedores y contratista -PI27-INS01 Instructivo para la gestión de residuos de aparatos electrónicos y eléctricos (RAEE)</t>
  </si>
  <si>
    <t>Manual de contratación y supervisión, matriz de criterios de selección de proveedores y contratista -PI-PLN03 Plan gestión integral de residuos y desechos peligrosos</t>
  </si>
  <si>
    <t xml:space="preserve">Sensibilizaciones sobre la disposición de residuos solidos -Manejo de Residuos </t>
  </si>
  <si>
    <t xml:space="preserve">Sensibilizaciones sobre la disposición de residuos solidos - Manejo de Residuos </t>
  </si>
  <si>
    <t>Sensibilizaciones sobre la disposición de residuos solidos - Manejo de Residuos</t>
  </si>
  <si>
    <t xml:space="preserve">
Almacenamiento adecuado de los insumos de aseo - Separación y disposición de residuos impregnados de forma adecuada -Socialización de hojas de seguridad de las sustancias químicas. - Matriz de compatibilidad de las sustancias</t>
  </si>
  <si>
    <t>Sensibilizaciones sobre la disposición de residuos solidos -Manejo de Residuos</t>
  </si>
  <si>
    <t>MATRIZ - MANUAL -PLAN -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</si>
</sst>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Calibri"/>
      <family val="2"/>
      <scheme val="minor"/>
    </font>
    <font>
      <b/>
      <sz val="11"/>
      <color theme="1"/>
      <name val="Calibri"/>
      <family val="2"/>
      <scheme val="minor"/>
    </font>
    <font>
      <sz val="14"/>
      <color rgb="FF000000"/>
      <name val="Calibri"/>
      <family val="2"/>
    </font>
    <font>
      <b/>
      <sz val="14"/>
      <color theme="0"/>
      <name val="Calibri"/>
      <family val="2"/>
      <scheme val="minor"/>
    </font>
    <font>
      <sz val="14"/>
      <color theme="1"/>
      <name val="Calibri"/>
      <family val="2"/>
      <scheme val="minor"/>
    </font>
    <font>
      <b/>
      <sz val="14"/>
      <color theme="1"/>
      <name val="Calibri"/>
      <family val="2"/>
      <scheme val="minor"/>
    </font>
    <font>
      <b/>
      <sz val="14"/>
      <name val="Calibri"/>
      <family val="2"/>
      <scheme val="minor"/>
    </font>
    <font>
      <sz val="9"/>
      <color indexed="81"/>
      <name val="Tahoma"/>
      <charset val="1"/>
    </font>
    <font>
      <b/>
      <sz val="9"/>
      <color indexed="81"/>
      <name val="Tahoma"/>
      <charset val="1"/>
    </font>
    <font>
      <b/>
      <sz val="11"/>
      <color theme="1"/>
      <name val="Verdana"/>
      <family val="2"/>
    </font>
    <font>
      <sz val="11"/>
      <color theme="1"/>
      <name val="Verdana"/>
      <family val="2"/>
    </font>
    <font>
      <b/>
      <sz val="11"/>
      <color theme="0"/>
      <name val="Verdana"/>
      <family val="2"/>
    </font>
    <font>
      <b/>
      <sz val="11"/>
      <name val="Verdana"/>
      <family val="2"/>
    </font>
    <font>
      <sz val="11"/>
      <color rgb="FF000000"/>
      <name val="Docs-Avenir"/>
    </font>
    <font>
      <b/>
      <sz val="11"/>
      <name val="Avenir"/>
    </font>
  </fonts>
  <fills count="18">
    <fill>
      <patternFill patternType="none"/>
    </fill>
    <fill>
      <patternFill patternType="gray125"/>
    </fill>
    <fill>
      <patternFill patternType="solid">
        <fgColor rgb="FFFFFF99"/>
        <bgColor indexed="64"/>
      </patternFill>
    </fill>
    <fill>
      <patternFill patternType="solid">
        <fgColor rgb="FF00FFFF"/>
        <bgColor indexed="64"/>
      </patternFill>
    </fill>
    <fill>
      <patternFill patternType="solid">
        <fgColor rgb="FF99FF33"/>
        <bgColor indexed="64"/>
      </patternFill>
    </fill>
    <fill>
      <patternFill patternType="solid">
        <fgColor rgb="FF8FB4FF"/>
        <bgColor indexed="64"/>
      </patternFill>
    </fill>
    <fill>
      <patternFill patternType="solid">
        <fgColor rgb="FFBDBDFF"/>
        <bgColor indexed="64"/>
      </patternFill>
    </fill>
    <fill>
      <patternFill patternType="solid">
        <fgColor rgb="FFD0D8E8"/>
        <bgColor indexed="64"/>
      </patternFill>
    </fill>
    <fill>
      <patternFill patternType="solid">
        <fgColor rgb="FFE9EDF4"/>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C00"/>
        <bgColor indexed="64"/>
      </patternFill>
    </fill>
    <fill>
      <patternFill patternType="solid">
        <fgColor rgb="FF66FF33"/>
        <bgColor indexed="64"/>
      </patternFill>
    </fill>
    <fill>
      <patternFill patternType="solid">
        <fgColor rgb="FF66FFFF"/>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s>
  <cellStyleXfs count="1">
    <xf numFmtId="0" fontId="0" fillId="0" borderId="0"/>
  </cellStyleXfs>
  <cellXfs count="194">
    <xf numFmtId="0" fontId="0" fillId="0" borderId="0" xfId="0"/>
    <xf numFmtId="0" fontId="2" fillId="7" borderId="1" xfId="0" applyFont="1" applyFill="1" applyBorder="1" applyAlignment="1">
      <alignment horizontal="left" vertical="center" wrapText="1" readingOrder="1"/>
    </xf>
    <xf numFmtId="0" fontId="2" fillId="8" borderId="1" xfId="0" applyFont="1" applyFill="1" applyBorder="1" applyAlignment="1">
      <alignment horizontal="left" vertical="center" wrapText="1" readingOrder="1"/>
    </xf>
    <xf numFmtId="0" fontId="4" fillId="0" borderId="0" xfId="0" applyFont="1"/>
    <xf numFmtId="0" fontId="3" fillId="9" borderId="1" xfId="0" applyFont="1" applyFill="1" applyBorder="1" applyAlignment="1">
      <alignment horizontal="center"/>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4" fillId="0" borderId="1" xfId="0" applyFont="1" applyBorder="1" applyAlignment="1">
      <alignment wrapText="1"/>
    </xf>
    <xf numFmtId="0" fontId="6" fillId="10"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1" xfId="0" applyFont="1" applyBorder="1"/>
    <xf numFmtId="0" fontId="0" fillId="0" borderId="0" xfId="0" applyAlignment="1">
      <alignment vertical="center"/>
    </xf>
    <xf numFmtId="0" fontId="0" fillId="0" borderId="0" xfId="0" applyAlignment="1">
      <alignment vertical="top"/>
    </xf>
    <xf numFmtId="0" fontId="1" fillId="0" borderId="0" xfId="0" applyFont="1" applyAlignment="1">
      <alignment vertical="top"/>
    </xf>
    <xf numFmtId="0" fontId="0" fillId="0" borderId="0" xfId="0" applyAlignment="1">
      <alignment vertical="top" wrapText="1"/>
    </xf>
    <xf numFmtId="0" fontId="10" fillId="0" borderId="0" xfId="0" applyFont="1" applyAlignment="1">
      <alignment vertical="top"/>
    </xf>
    <xf numFmtId="0" fontId="9" fillId="6" borderId="15" xfId="0" applyFont="1" applyFill="1" applyBorder="1" applyAlignment="1">
      <alignment vertical="top" wrapText="1"/>
    </xf>
    <xf numFmtId="0" fontId="10" fillId="0" borderId="0" xfId="0" applyFont="1" applyAlignment="1">
      <alignment horizontal="justify" vertical="top"/>
    </xf>
    <xf numFmtId="0" fontId="10" fillId="0" borderId="32" xfId="0" applyFont="1" applyBorder="1" applyAlignment="1">
      <alignment vertical="top"/>
    </xf>
    <xf numFmtId="0" fontId="9" fillId="6" borderId="10" xfId="0" applyFont="1" applyFill="1" applyBorder="1" applyAlignment="1">
      <alignment vertical="top" textRotation="90" wrapText="1"/>
    </xf>
    <xf numFmtId="0" fontId="9" fillId="6" borderId="11" xfId="0" applyFont="1" applyFill="1" applyBorder="1" applyAlignment="1">
      <alignment vertical="top" wrapText="1"/>
    </xf>
    <xf numFmtId="0" fontId="9" fillId="17" borderId="38" xfId="0" applyFont="1" applyFill="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4" borderId="6" xfId="0" applyFont="1" applyFill="1" applyBorder="1" applyAlignment="1">
      <alignment horizontal="center" vertical="center"/>
    </xf>
    <xf numFmtId="0" fontId="10" fillId="14" borderId="6" xfId="0" applyFont="1" applyFill="1" applyBorder="1" applyAlignment="1">
      <alignment horizontal="center" vertical="center"/>
    </xf>
    <xf numFmtId="0" fontId="10" fillId="2" borderId="6" xfId="0" applyFont="1" applyFill="1" applyBorder="1" applyAlignment="1">
      <alignment horizontal="center" vertical="center"/>
    </xf>
    <xf numFmtId="0" fontId="10" fillId="6" borderId="6" xfId="0" applyFont="1" applyFill="1" applyBorder="1" applyAlignment="1">
      <alignment horizontal="center" vertical="center"/>
    </xf>
    <xf numFmtId="0" fontId="10" fillId="15" borderId="6" xfId="0" applyFont="1" applyFill="1" applyBorder="1" applyAlignment="1">
      <alignment horizontal="center" vertical="center"/>
    </xf>
    <xf numFmtId="0" fontId="10" fillId="0" borderId="6" xfId="0" applyFont="1" applyBorder="1" applyAlignment="1">
      <alignment vertical="center"/>
    </xf>
    <xf numFmtId="0" fontId="9" fillId="11" borderId="24" xfId="0" applyFont="1" applyFill="1" applyBorder="1" applyAlignment="1">
      <alignment horizontal="center" vertical="center"/>
    </xf>
    <xf numFmtId="0" fontId="10" fillId="0" borderId="8"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4" borderId="1" xfId="0" applyFont="1" applyFill="1" applyBorder="1" applyAlignment="1">
      <alignment horizontal="center" vertical="center"/>
    </xf>
    <xf numFmtId="0" fontId="10" fillId="14"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15" borderId="1" xfId="0" applyFont="1" applyFill="1" applyBorder="1" applyAlignment="1">
      <alignment horizontal="center" vertical="center"/>
    </xf>
    <xf numFmtId="0" fontId="10" fillId="0" borderId="1" xfId="0" applyFont="1" applyBorder="1" applyAlignment="1">
      <alignment vertical="center"/>
    </xf>
    <xf numFmtId="0" fontId="9" fillId="11" borderId="2" xfId="0" applyFont="1" applyFill="1" applyBorder="1" applyAlignment="1">
      <alignment horizontal="center" vertical="center"/>
    </xf>
    <xf numFmtId="0" fontId="9" fillId="13" borderId="23" xfId="0" applyFont="1" applyFill="1" applyBorder="1" applyAlignment="1">
      <alignment horizontal="center" vertical="center"/>
    </xf>
    <xf numFmtId="0" fontId="9" fillId="12" borderId="19" xfId="0" applyFont="1" applyFill="1" applyBorder="1" applyAlignment="1">
      <alignment horizontal="center" vertical="center"/>
    </xf>
    <xf numFmtId="0" fontId="9" fillId="11" borderId="0" xfId="0" applyFont="1" applyFill="1" applyAlignment="1">
      <alignment horizontal="center" vertical="center"/>
    </xf>
    <xf numFmtId="0" fontId="10" fillId="0" borderId="12" xfId="0" applyFont="1" applyBorder="1" applyAlignment="1">
      <alignment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26" xfId="0" applyFont="1" applyBorder="1" applyAlignment="1">
      <alignment horizontal="center" vertical="center" wrapText="1"/>
    </xf>
    <xf numFmtId="0" fontId="10" fillId="6" borderId="4" xfId="0" applyFont="1" applyFill="1" applyBorder="1" applyAlignment="1">
      <alignment horizontal="center" vertical="center"/>
    </xf>
    <xf numFmtId="0" fontId="10" fillId="0" borderId="14" xfId="0" applyFont="1" applyBorder="1" applyAlignment="1">
      <alignment horizontal="center" vertical="center"/>
    </xf>
    <xf numFmtId="0" fontId="10" fillId="15" borderId="4" xfId="0" applyFont="1" applyFill="1" applyBorder="1" applyAlignment="1">
      <alignment horizontal="center" vertical="center"/>
    </xf>
    <xf numFmtId="0" fontId="10" fillId="0" borderId="4" xfId="0" applyFont="1" applyBorder="1" applyAlignment="1">
      <alignment vertical="center"/>
    </xf>
    <xf numFmtId="0" fontId="9" fillId="11" borderId="19" xfId="0" applyFont="1" applyFill="1" applyBorder="1" applyAlignment="1">
      <alignment horizontal="center" vertical="center"/>
    </xf>
    <xf numFmtId="0" fontId="10" fillId="0" borderId="3" xfId="0" applyFont="1" applyBorder="1" applyAlignment="1">
      <alignment vertical="center"/>
    </xf>
    <xf numFmtId="0" fontId="10" fillId="0" borderId="2" xfId="0" applyFont="1" applyBorder="1" applyAlignment="1">
      <alignment horizontal="center" vertical="center" wrapText="1"/>
    </xf>
    <xf numFmtId="0" fontId="10" fillId="0" borderId="25" xfId="0" applyFont="1" applyBorder="1" applyAlignment="1">
      <alignment vertical="center" wrapText="1"/>
    </xf>
    <xf numFmtId="0" fontId="10" fillId="0" borderId="16" xfId="0" applyFont="1" applyBorder="1" applyAlignment="1">
      <alignment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25" xfId="0" applyFont="1" applyBorder="1" applyAlignment="1">
      <alignment horizontal="center" vertical="center" wrapText="1"/>
    </xf>
    <xf numFmtId="0" fontId="10" fillId="4" borderId="3" xfId="0" applyFont="1" applyFill="1" applyBorder="1" applyAlignment="1">
      <alignment horizontal="center" vertical="center"/>
    </xf>
    <xf numFmtId="0" fontId="10" fillId="14" borderId="3" xfId="0" applyFont="1" applyFill="1" applyBorder="1" applyAlignment="1">
      <alignment horizontal="center" vertical="center"/>
    </xf>
    <xf numFmtId="0" fontId="10" fillId="2" borderId="3" xfId="0" applyFont="1" applyFill="1" applyBorder="1" applyAlignment="1">
      <alignment horizontal="center" vertical="center"/>
    </xf>
    <xf numFmtId="0" fontId="10" fillId="6" borderId="3" xfId="0" applyFont="1" applyFill="1" applyBorder="1" applyAlignment="1">
      <alignment horizontal="center" vertical="center"/>
    </xf>
    <xf numFmtId="0" fontId="10" fillId="15" borderId="3" xfId="0" applyFont="1" applyFill="1" applyBorder="1" applyAlignment="1">
      <alignment horizontal="center" vertical="center"/>
    </xf>
    <xf numFmtId="164" fontId="10" fillId="6" borderId="1" xfId="0" applyNumberFormat="1" applyFont="1" applyFill="1" applyBorder="1" applyAlignment="1">
      <alignment horizontal="center" vertical="center"/>
    </xf>
    <xf numFmtId="164" fontId="10" fillId="6" borderId="3" xfId="0" applyNumberFormat="1" applyFont="1" applyFill="1" applyBorder="1" applyAlignment="1">
      <alignment horizontal="center" vertical="center"/>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3" xfId="0" applyFont="1" applyBorder="1" applyAlignment="1">
      <alignment horizontal="center" vertical="center"/>
    </xf>
    <xf numFmtId="0" fontId="10" fillId="4" borderId="4" xfId="0" applyFont="1" applyFill="1" applyBorder="1" applyAlignment="1">
      <alignment horizontal="center" vertical="center"/>
    </xf>
    <xf numFmtId="0" fontId="10" fillId="14"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22" xfId="0" applyFont="1" applyBorder="1" applyAlignment="1">
      <alignment horizontal="center" vertical="center"/>
    </xf>
    <xf numFmtId="0" fontId="10" fillId="0" borderId="21" xfId="0" applyFont="1" applyBorder="1" applyAlignment="1">
      <alignment horizontal="center" vertical="center"/>
    </xf>
    <xf numFmtId="164" fontId="10" fillId="6" borderId="4" xfId="0" applyNumberFormat="1" applyFont="1" applyFill="1" applyBorder="1" applyAlignment="1">
      <alignment horizontal="center" vertical="center"/>
    </xf>
    <xf numFmtId="0" fontId="10" fillId="0" borderId="21" xfId="0" applyFont="1" applyBorder="1" applyAlignment="1">
      <alignment vertical="center"/>
    </xf>
    <xf numFmtId="0" fontId="10" fillId="0" borderId="16" xfId="0" applyFont="1" applyBorder="1" applyAlignment="1">
      <alignment horizontal="center" vertical="center"/>
    </xf>
    <xf numFmtId="0" fontId="10" fillId="17" borderId="8" xfId="0" applyFont="1" applyFill="1" applyBorder="1" applyAlignment="1">
      <alignment vertical="center" wrapText="1"/>
    </xf>
    <xf numFmtId="0" fontId="10" fillId="17" borderId="1" xfId="0" applyFont="1" applyFill="1" applyBorder="1" applyAlignment="1">
      <alignment horizontal="center" vertical="center" wrapText="1"/>
    </xf>
    <xf numFmtId="0" fontId="10" fillId="17" borderId="1" xfId="0" applyFont="1" applyFill="1" applyBorder="1" applyAlignment="1">
      <alignment horizontal="center" vertical="center"/>
    </xf>
    <xf numFmtId="164" fontId="10" fillId="17" borderId="1" xfId="0" applyNumberFormat="1" applyFont="1" applyFill="1" applyBorder="1" applyAlignment="1">
      <alignment horizontal="center" vertical="center"/>
    </xf>
    <xf numFmtId="0" fontId="10" fillId="17" borderId="1" xfId="0" applyFont="1" applyFill="1" applyBorder="1" applyAlignment="1">
      <alignment vertical="center"/>
    </xf>
    <xf numFmtId="0" fontId="9" fillId="17" borderId="0" xfId="0" applyFont="1" applyFill="1" applyAlignment="1">
      <alignment horizontal="center" vertical="center"/>
    </xf>
    <xf numFmtId="0" fontId="0" fillId="17" borderId="0" xfId="0" applyFill="1" applyAlignment="1">
      <alignment vertical="center"/>
    </xf>
    <xf numFmtId="0" fontId="10" fillId="0" borderId="9" xfId="0" applyFont="1" applyBorder="1" applyAlignment="1">
      <alignment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4" borderId="10" xfId="0" applyFont="1" applyFill="1" applyBorder="1" applyAlignment="1">
      <alignment horizontal="center" vertical="center"/>
    </xf>
    <xf numFmtId="0" fontId="10" fillId="14" borderId="10" xfId="0" applyFont="1" applyFill="1" applyBorder="1" applyAlignment="1">
      <alignment horizontal="center" vertical="center"/>
    </xf>
    <xf numFmtId="0" fontId="10" fillId="2" borderId="10" xfId="0" applyFont="1" applyFill="1" applyBorder="1" applyAlignment="1">
      <alignment horizontal="center" vertical="center"/>
    </xf>
    <xf numFmtId="0" fontId="10" fillId="6" borderId="10" xfId="0" applyFont="1" applyFill="1" applyBorder="1" applyAlignment="1">
      <alignment horizontal="center" vertical="center"/>
    </xf>
    <xf numFmtId="0" fontId="10" fillId="15" borderId="10" xfId="0" applyFont="1" applyFill="1" applyBorder="1" applyAlignment="1">
      <alignment horizontal="center" vertical="center"/>
    </xf>
    <xf numFmtId="164" fontId="10" fillId="6" borderId="10" xfId="0" applyNumberFormat="1" applyFont="1" applyFill="1" applyBorder="1" applyAlignment="1">
      <alignment horizontal="center" vertical="center"/>
    </xf>
    <xf numFmtId="0" fontId="10" fillId="0" borderId="10" xfId="0" applyFont="1" applyBorder="1" applyAlignment="1">
      <alignment vertical="center"/>
    </xf>
    <xf numFmtId="164" fontId="10" fillId="6" borderId="6" xfId="0" applyNumberFormat="1" applyFont="1" applyFill="1" applyBorder="1" applyAlignment="1">
      <alignment horizontal="center" vertical="center"/>
    </xf>
    <xf numFmtId="0" fontId="9" fillId="17" borderId="27" xfId="0" applyFont="1" applyFill="1" applyBorder="1" applyAlignment="1">
      <alignment horizontal="center" vertical="center" wrapText="1"/>
    </xf>
    <xf numFmtId="0" fontId="9" fillId="17" borderId="27" xfId="0" applyFont="1" applyFill="1" applyBorder="1" applyAlignment="1">
      <alignment horizontal="center" vertical="center"/>
    </xf>
    <xf numFmtId="0" fontId="9" fillId="4" borderId="9" xfId="0" applyFont="1" applyFill="1" applyBorder="1" applyAlignment="1">
      <alignment horizontal="center" vertical="top" textRotation="90"/>
    </xf>
    <xf numFmtId="0" fontId="9" fillId="4" borderId="10" xfId="0" applyFont="1" applyFill="1" applyBorder="1" applyAlignment="1">
      <alignment horizontal="center" vertical="top" textRotation="90"/>
    </xf>
    <xf numFmtId="0" fontId="9" fillId="4" borderId="10" xfId="0" applyFont="1" applyFill="1" applyBorder="1" applyAlignment="1">
      <alignment horizontal="center" vertical="top" wrapText="1"/>
    </xf>
    <xf numFmtId="0" fontId="9" fillId="3" borderId="10" xfId="0" applyFont="1" applyFill="1" applyBorder="1" applyAlignment="1">
      <alignment horizontal="center" vertical="top" textRotation="90"/>
    </xf>
    <xf numFmtId="0" fontId="9" fillId="3" borderId="10" xfId="0" applyFont="1" applyFill="1" applyBorder="1" applyAlignment="1">
      <alignment horizontal="center" vertical="top" wrapText="1"/>
    </xf>
    <xf numFmtId="0" fontId="9" fillId="2" borderId="10" xfId="0" applyFont="1" applyFill="1" applyBorder="1" applyAlignment="1">
      <alignment horizontal="center" vertical="top" textRotation="90"/>
    </xf>
    <xf numFmtId="0" fontId="9" fillId="2" borderId="10" xfId="0" applyFont="1" applyFill="1" applyBorder="1" applyAlignment="1">
      <alignment horizontal="center" vertical="top" wrapText="1"/>
    </xf>
    <xf numFmtId="0" fontId="12" fillId="5" borderId="9" xfId="0" applyFont="1" applyFill="1" applyBorder="1" applyAlignment="1">
      <alignment horizontal="center" vertical="top" textRotation="90" wrapText="1"/>
    </xf>
    <xf numFmtId="0" fontId="12" fillId="5" borderId="10" xfId="0" applyFont="1" applyFill="1" applyBorder="1" applyAlignment="1">
      <alignment horizontal="center" vertical="top" textRotation="90" wrapText="1"/>
    </xf>
    <xf numFmtId="0" fontId="4" fillId="0" borderId="1" xfId="0" applyFont="1" applyBorder="1" applyAlignment="1">
      <alignment horizontal="center" wrapText="1"/>
    </xf>
    <xf numFmtId="0" fontId="5" fillId="0" borderId="1" xfId="0" applyFont="1" applyBorder="1" applyAlignment="1">
      <alignment horizont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wrapText="1"/>
    </xf>
    <xf numFmtId="0" fontId="5" fillId="0" borderId="2" xfId="0" applyFont="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horizontal="center" wrapText="1"/>
    </xf>
    <xf numFmtId="0" fontId="0" fillId="0" borderId="1" xfId="0" applyBorder="1" applyAlignment="1">
      <alignment horizontal="center" vertical="center" wrapText="1"/>
    </xf>
    <xf numFmtId="0" fontId="1" fillId="0" borderId="1" xfId="0" applyFont="1" applyBorder="1" applyAlignment="1">
      <alignment horizontal="center" wrapText="1"/>
    </xf>
    <xf numFmtId="0" fontId="9" fillId="17" borderId="0" xfId="0" applyFont="1" applyFill="1" applyAlignment="1">
      <alignment vertical="top"/>
    </xf>
    <xf numFmtId="0" fontId="10" fillId="0" borderId="41" xfId="0" applyFont="1" applyBorder="1" applyAlignment="1">
      <alignment vertical="center"/>
    </xf>
    <xf numFmtId="0" fontId="10" fillId="0" borderId="20" xfId="0" applyFont="1" applyBorder="1" applyAlignment="1">
      <alignment vertical="center"/>
    </xf>
    <xf numFmtId="0" fontId="10" fillId="0" borderId="20" xfId="0" applyFont="1" applyBorder="1" applyAlignment="1">
      <alignment vertical="center" wrapText="1"/>
    </xf>
    <xf numFmtId="0" fontId="10" fillId="17" borderId="20" xfId="0" applyFont="1" applyFill="1" applyBorder="1" applyAlignment="1">
      <alignment vertical="center"/>
    </xf>
    <xf numFmtId="0" fontId="10" fillId="0" borderId="43" xfId="0" applyFont="1" applyBorder="1" applyAlignment="1">
      <alignment vertical="center"/>
    </xf>
    <xf numFmtId="0" fontId="10" fillId="0" borderId="33" xfId="0" applyFont="1" applyBorder="1" applyAlignment="1">
      <alignment horizontal="center" vertical="top"/>
    </xf>
    <xf numFmtId="0" fontId="10" fillId="0" borderId="0" xfId="0" applyFont="1" applyAlignment="1">
      <alignment horizontal="center" vertical="center"/>
    </xf>
    <xf numFmtId="0" fontId="9" fillId="2" borderId="1" xfId="0" applyFont="1" applyFill="1" applyBorder="1" applyAlignment="1">
      <alignment horizontal="center" vertical="top" wrapText="1"/>
    </xf>
    <xf numFmtId="0" fontId="9" fillId="17" borderId="39" xfId="0" applyFont="1" applyFill="1" applyBorder="1" applyAlignment="1">
      <alignment horizontal="center" vertical="center" wrapText="1"/>
    </xf>
    <xf numFmtId="0" fontId="9" fillId="17" borderId="40" xfId="0" applyFont="1" applyFill="1" applyBorder="1" applyAlignment="1">
      <alignment horizontal="center" vertical="center" wrapText="1"/>
    </xf>
    <xf numFmtId="0" fontId="9" fillId="17" borderId="38" xfId="0" applyFont="1" applyFill="1" applyBorder="1" applyAlignment="1">
      <alignment horizontal="center" vertical="center" wrapText="1"/>
    </xf>
    <xf numFmtId="0" fontId="11" fillId="0" borderId="29" xfId="0" applyFont="1" applyBorder="1" applyAlignment="1">
      <alignment horizontal="center" vertical="top"/>
    </xf>
    <xf numFmtId="0" fontId="11" fillId="0" borderId="30" xfId="0" applyFont="1" applyBorder="1" applyAlignment="1">
      <alignment horizontal="center" vertical="top"/>
    </xf>
    <xf numFmtId="0" fontId="11" fillId="0" borderId="31" xfId="0" applyFont="1" applyBorder="1" applyAlignment="1">
      <alignment horizontal="center" vertical="top"/>
    </xf>
    <xf numFmtId="0" fontId="9" fillId="0" borderId="16" xfId="0" applyFont="1" applyBorder="1" applyAlignment="1">
      <alignment horizontal="center" vertical="top"/>
    </xf>
    <xf numFmtId="0" fontId="9" fillId="0" borderId="3" xfId="0" applyFont="1" applyBorder="1" applyAlignment="1">
      <alignment horizontal="center" vertical="top"/>
    </xf>
    <xf numFmtId="0" fontId="9" fillId="0" borderId="15" xfId="0" applyFont="1" applyBorder="1" applyAlignment="1">
      <alignment horizontal="center" vertical="top"/>
    </xf>
    <xf numFmtId="0" fontId="9" fillId="5" borderId="8" xfId="0" applyFont="1" applyFill="1" applyBorder="1" applyAlignment="1">
      <alignment horizontal="center" vertical="top" wrapText="1"/>
    </xf>
    <xf numFmtId="0" fontId="9" fillId="5" borderId="1" xfId="0" applyFont="1" applyFill="1" applyBorder="1" applyAlignment="1">
      <alignment horizontal="center" vertical="top" wrapText="1"/>
    </xf>
    <xf numFmtId="0" fontId="9" fillId="6" borderId="1" xfId="0" applyFont="1" applyFill="1" applyBorder="1" applyAlignment="1">
      <alignment horizontal="center" vertical="top" wrapText="1"/>
    </xf>
    <xf numFmtId="0" fontId="9" fillId="6" borderId="10" xfId="0" applyFont="1" applyFill="1" applyBorder="1" applyAlignment="1">
      <alignment horizontal="center" vertical="top" wrapText="1"/>
    </xf>
    <xf numFmtId="0" fontId="12" fillId="15" borderId="1" xfId="0" applyFont="1" applyFill="1" applyBorder="1" applyAlignment="1">
      <alignment horizontal="center" vertical="top" wrapText="1"/>
    </xf>
    <xf numFmtId="0" fontId="12" fillId="15" borderId="10" xfId="0" applyFont="1" applyFill="1" applyBorder="1" applyAlignment="1">
      <alignment horizontal="center" vertical="top" wrapText="1"/>
    </xf>
    <xf numFmtId="0" fontId="12" fillId="15" borderId="1" xfId="0" applyFont="1" applyFill="1" applyBorder="1" applyAlignment="1">
      <alignment horizontal="center" vertical="top" textRotation="90" wrapText="1"/>
    </xf>
    <xf numFmtId="0" fontId="12" fillId="15" borderId="10" xfId="0" applyFont="1" applyFill="1" applyBorder="1" applyAlignment="1">
      <alignment horizontal="center" vertical="top" textRotation="90" wrapText="1"/>
    </xf>
    <xf numFmtId="0" fontId="14" fillId="16" borderId="5" xfId="0" applyFont="1" applyFill="1" applyBorder="1" applyAlignment="1">
      <alignment horizontal="center" vertical="center" wrapText="1"/>
    </xf>
    <xf numFmtId="0" fontId="14" fillId="16" borderId="16" xfId="0" applyFont="1" applyFill="1" applyBorder="1" applyAlignment="1">
      <alignment horizontal="center" vertical="center" wrapText="1"/>
    </xf>
    <xf numFmtId="0" fontId="9" fillId="0" borderId="4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2" xfId="0" applyFont="1" applyBorder="1" applyAlignment="1">
      <alignment horizontal="right" vertical="center"/>
    </xf>
    <xf numFmtId="0" fontId="9" fillId="0" borderId="28" xfId="0" applyFont="1" applyBorder="1" applyAlignment="1">
      <alignment horizontal="right" vertical="center"/>
    </xf>
    <xf numFmtId="0" fontId="10" fillId="16" borderId="41" xfId="0" applyFont="1" applyFill="1" applyBorder="1" applyAlignment="1">
      <alignment horizontal="center" vertical="top" wrapText="1"/>
    </xf>
    <xf numFmtId="0" fontId="10" fillId="16" borderId="20" xfId="0" applyFont="1" applyFill="1" applyBorder="1" applyAlignment="1">
      <alignment horizontal="center" vertical="top" wrapText="1"/>
    </xf>
    <xf numFmtId="0" fontId="10" fillId="16" borderId="42" xfId="0" applyFont="1" applyFill="1" applyBorder="1" applyAlignment="1">
      <alignment horizontal="center" vertical="top" wrapText="1"/>
    </xf>
    <xf numFmtId="0" fontId="9" fillId="17" borderId="34" xfId="0" applyFont="1" applyFill="1" applyBorder="1" applyAlignment="1">
      <alignment horizontal="center" vertical="top"/>
    </xf>
    <xf numFmtId="0" fontId="9" fillId="17" borderId="32" xfId="0" applyFont="1" applyFill="1" applyBorder="1" applyAlignment="1">
      <alignment horizontal="center" vertical="top"/>
    </xf>
    <xf numFmtId="0" fontId="9" fillId="17" borderId="17" xfId="0" applyFont="1" applyFill="1" applyBorder="1" applyAlignment="1">
      <alignment horizontal="center" vertical="top"/>
    </xf>
    <xf numFmtId="0" fontId="9" fillId="4" borderId="8" xfId="0" applyFont="1" applyFill="1" applyBorder="1" applyAlignment="1">
      <alignment horizontal="center" vertical="top"/>
    </xf>
    <xf numFmtId="0" fontId="9" fillId="4" borderId="1" xfId="0" applyFont="1" applyFill="1" applyBorder="1" applyAlignment="1">
      <alignment horizontal="center" vertical="top"/>
    </xf>
    <xf numFmtId="0" fontId="9" fillId="3" borderId="1" xfId="0" applyFont="1" applyFill="1" applyBorder="1" applyAlignment="1">
      <alignment horizontal="center" vertical="top"/>
    </xf>
    <xf numFmtId="0" fontId="9" fillId="17" borderId="35" xfId="0" applyFont="1" applyFill="1" applyBorder="1" applyAlignment="1">
      <alignment horizontal="center" vertical="top"/>
    </xf>
    <xf numFmtId="0" fontId="9" fillId="17" borderId="36" xfId="0" applyFont="1" applyFill="1" applyBorder="1" applyAlignment="1">
      <alignment horizontal="center" vertical="top"/>
    </xf>
    <xf numFmtId="0" fontId="9" fillId="17" borderId="37" xfId="0" applyFont="1" applyFill="1" applyBorder="1" applyAlignment="1">
      <alignment horizontal="center" vertical="top"/>
    </xf>
    <xf numFmtId="0" fontId="9" fillId="17" borderId="35" xfId="0" applyFont="1" applyFill="1" applyBorder="1" applyAlignment="1">
      <alignment horizontal="center" vertical="top" wrapText="1"/>
    </xf>
    <xf numFmtId="0" fontId="9" fillId="17" borderId="36" xfId="0" applyFont="1" applyFill="1" applyBorder="1" applyAlignment="1">
      <alignment horizontal="center" vertical="top" wrapText="1"/>
    </xf>
    <xf numFmtId="0" fontId="9" fillId="17" borderId="37" xfId="0" applyFont="1" applyFill="1" applyBorder="1" applyAlignment="1">
      <alignment horizontal="center" vertical="top" wrapText="1"/>
    </xf>
    <xf numFmtId="0" fontId="9" fillId="6" borderId="5" xfId="0" applyFont="1" applyFill="1" applyBorder="1" applyAlignment="1">
      <alignment horizontal="center" vertical="top"/>
    </xf>
    <xf numFmtId="0" fontId="9" fillId="6" borderId="6" xfId="0" applyFont="1" applyFill="1" applyBorder="1" applyAlignment="1">
      <alignment horizontal="center" vertical="top"/>
    </xf>
    <xf numFmtId="0" fontId="9" fillId="6" borderId="7" xfId="0" applyFont="1" applyFill="1" applyBorder="1" applyAlignment="1">
      <alignment horizontal="center" vertical="top"/>
    </xf>
    <xf numFmtId="0" fontId="9" fillId="16" borderId="34" xfId="0" applyFont="1" applyFill="1" applyBorder="1" applyAlignment="1">
      <alignment horizontal="center" vertical="top"/>
    </xf>
    <xf numFmtId="0" fontId="9" fillId="16" borderId="17" xfId="0" applyFont="1" applyFill="1" applyBorder="1" applyAlignment="1">
      <alignment horizontal="center" vertical="top"/>
    </xf>
    <xf numFmtId="0" fontId="14" fillId="16" borderId="7" xfId="0" applyFont="1" applyFill="1" applyBorder="1" applyAlignment="1">
      <alignment horizontal="center" vertical="center" wrapText="1"/>
    </xf>
    <xf numFmtId="0" fontId="14" fillId="16" borderId="15" xfId="0" applyFont="1" applyFill="1" applyBorder="1" applyAlignment="1">
      <alignment horizontal="center" vertical="center" wrapText="1"/>
    </xf>
    <xf numFmtId="0" fontId="0" fillId="0" borderId="8" xfId="0" applyBorder="1" applyAlignment="1">
      <alignment vertical="center" wrapText="1"/>
    </xf>
    <xf numFmtId="0" fontId="13" fillId="0" borderId="46" xfId="0" applyFont="1" applyBorder="1" applyAlignment="1">
      <alignment wrapText="1"/>
    </xf>
    <xf numFmtId="0" fontId="13" fillId="0" borderId="46" xfId="0" applyFont="1" applyBorder="1" applyAlignment="1">
      <alignment vertical="center" wrapText="1"/>
    </xf>
    <xf numFmtId="0" fontId="0" fillId="0" borderId="47" xfId="0" applyBorder="1" applyAlignment="1">
      <alignment vertical="center"/>
    </xf>
    <xf numFmtId="0" fontId="10" fillId="0" borderId="46" xfId="0" applyFont="1" applyBorder="1" applyAlignment="1">
      <alignment wrapText="1"/>
    </xf>
    <xf numFmtId="0" fontId="0" fillId="0" borderId="8" xfId="0" applyBorder="1" applyAlignment="1">
      <alignment vertical="center"/>
    </xf>
    <xf numFmtId="0" fontId="0" fillId="0" borderId="46" xfId="0" applyBorder="1" applyAlignment="1">
      <alignment wrapText="1"/>
    </xf>
    <xf numFmtId="0" fontId="0" fillId="0" borderId="46" xfId="0" applyBorder="1" applyAlignment="1">
      <alignment vertical="center" wrapText="1"/>
    </xf>
    <xf numFmtId="0" fontId="0" fillId="0" borderId="48" xfId="0" applyBorder="1" applyAlignment="1">
      <alignment vertical="center" wrapText="1"/>
    </xf>
    <xf numFmtId="0" fontId="10" fillId="0" borderId="49" xfId="0" applyFont="1" applyBorder="1" applyAlignment="1">
      <alignment horizontal="center" vertical="center" wrapText="1"/>
    </xf>
    <xf numFmtId="0" fontId="0" fillId="0" borderId="46" xfId="0" applyBorder="1" applyAlignment="1">
      <alignment vertical="center"/>
    </xf>
    <xf numFmtId="0" fontId="0" fillId="17" borderId="8" xfId="0" applyFill="1" applyBorder="1" applyAlignment="1">
      <alignment vertical="center" wrapText="1"/>
    </xf>
    <xf numFmtId="0" fontId="0" fillId="17" borderId="46" xfId="0" applyFill="1" applyBorder="1" applyAlignment="1">
      <alignment vertical="center"/>
    </xf>
    <xf numFmtId="0" fontId="0" fillId="0" borderId="9" xfId="0" applyBorder="1" applyAlignment="1">
      <alignment vertical="center" wrapText="1"/>
    </xf>
    <xf numFmtId="0" fontId="0" fillId="0" borderId="11" xfId="0" applyBorder="1" applyAlignment="1">
      <alignment vertical="center"/>
    </xf>
  </cellXfs>
  <cellStyles count="1">
    <cellStyle name="Normal" xfId="0" builtinId="0"/>
  </cellStyles>
  <dxfs count="0"/>
  <tableStyles count="0" defaultTableStyle="TableStyleMedium2" defaultPivotStyle="PivotStyleLight16"/>
  <colors>
    <mruColors>
      <color rgb="FFFF0066"/>
      <color rgb="FFFF0000"/>
      <color rgb="FFFFFF99"/>
      <color rgb="FFBDBDFF"/>
      <color rgb="FF66FFFF"/>
      <color rgb="FF99FF33"/>
      <color rgb="FFFFFF66"/>
      <color rgb="FFFFCC00"/>
      <color rgb="FF66FF33"/>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0</xdr:rowOff>
    </xdr:from>
    <xdr:to>
      <xdr:col>1</xdr:col>
      <xdr:colOff>1114425</xdr:colOff>
      <xdr:row>0</xdr:row>
      <xdr:rowOff>750311</xdr:rowOff>
    </xdr:to>
    <xdr:pic>
      <xdr:nvPicPr>
        <xdr:cNvPr id="2" name="Imagen 2017219719" descr="Forma&#10;&#10;Descripción generada automáticamente con confianza media">
          <a:extLst>
            <a:ext uri="{FF2B5EF4-FFF2-40B4-BE49-F238E27FC236}">
              <a16:creationId xmlns:a16="http://schemas.microsoft.com/office/drawing/2014/main" id="{4A71F9EA-39BF-4154-B920-8B63EFC9B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08" t="29614" r="66400" b="11111"/>
        <a:stretch>
          <a:fillRect/>
        </a:stretch>
      </xdr:blipFill>
      <xdr:spPr bwMode="auto">
        <a:xfrm>
          <a:off x="152400" y="0"/>
          <a:ext cx="2114550" cy="750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1083468</xdr:colOff>
      <xdr:row>0</xdr:row>
      <xdr:rowOff>0</xdr:rowOff>
    </xdr:from>
    <xdr:to>
      <xdr:col>43</xdr:col>
      <xdr:colOff>2140743</xdr:colOff>
      <xdr:row>1</xdr:row>
      <xdr:rowOff>65965</xdr:rowOff>
    </xdr:to>
    <xdr:pic>
      <xdr:nvPicPr>
        <xdr:cNvPr id="6" name="Imagen 1562322744" descr="Forma&#10;&#10;Descripción generada automáticamente con confianza media">
          <a:extLst>
            <a:ext uri="{FF2B5EF4-FFF2-40B4-BE49-F238E27FC236}">
              <a16:creationId xmlns:a16="http://schemas.microsoft.com/office/drawing/2014/main" id="{D2BF83BA-ADBB-485F-9BF8-15856872E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7937" t="40091" r="12614" b="15421"/>
        <a:stretch>
          <a:fillRect/>
        </a:stretch>
      </xdr:blipFill>
      <xdr:spPr bwMode="auto">
        <a:xfrm>
          <a:off x="29336999" y="0"/>
          <a:ext cx="1057275" cy="1185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E115"/>
  <sheetViews>
    <sheetView tabSelected="1" topLeftCell="K112" zoomScale="80" zoomScaleNormal="80" workbookViewId="0">
      <selection activeCell="AS127" sqref="AS127"/>
    </sheetView>
  </sheetViews>
  <sheetFormatPr baseColWidth="10" defaultRowHeight="15"/>
  <cols>
    <col min="1" max="1" width="20.140625" style="12" customWidth="1"/>
    <col min="2" max="2" width="26.7109375" style="12" customWidth="1"/>
    <col min="3" max="3" width="44.7109375" style="14" customWidth="1"/>
    <col min="4" max="4" width="35.42578125" style="12" customWidth="1"/>
    <col min="5" max="5" width="18.85546875" style="12" customWidth="1"/>
    <col min="6" max="6" width="15.42578125" style="12" customWidth="1"/>
    <col min="7" max="7" width="14" style="12" customWidth="1"/>
    <col min="8" max="8" width="20.140625" style="12" customWidth="1"/>
    <col min="9" max="9" width="35.7109375" style="12" customWidth="1"/>
    <col min="10" max="10" width="28.42578125" style="12" customWidth="1"/>
    <col min="11" max="11" width="13" style="12" customWidth="1"/>
    <col min="12" max="12" width="25" style="12" customWidth="1"/>
    <col min="13" max="13" width="5" style="12" customWidth="1"/>
    <col min="14" max="14" width="4.7109375" style="12" customWidth="1"/>
    <col min="15" max="15" width="13.5703125" style="12" customWidth="1"/>
    <col min="16" max="16" width="4.28515625" style="12" customWidth="1"/>
    <col min="17" max="17" width="4.140625" style="12" customWidth="1"/>
    <col min="18" max="18" width="4.5703125" style="12" customWidth="1"/>
    <col min="19" max="19" width="18.5703125" style="12" customWidth="1"/>
    <col min="20" max="20" width="5.140625" style="12" customWidth="1"/>
    <col min="21" max="21" width="5" style="12" customWidth="1"/>
    <col min="22" max="22" width="6" style="12" customWidth="1"/>
    <col min="23" max="23" width="6.28515625" style="12" customWidth="1"/>
    <col min="24" max="24" width="21" style="12" customWidth="1"/>
    <col min="25" max="28" width="5.7109375" style="12" hidden="1" customWidth="1"/>
    <col min="29" max="29" width="12.140625" style="12" hidden="1" customWidth="1"/>
    <col min="30" max="37" width="5.7109375" style="12" hidden="1" customWidth="1"/>
    <col min="38" max="38" width="10.28515625" style="12" hidden="1" customWidth="1"/>
    <col min="39" max="39" width="14" style="12" hidden="1" customWidth="1"/>
    <col min="40" max="40" width="15" style="12" hidden="1" customWidth="1"/>
    <col min="41" max="41" width="28.5703125" style="12" hidden="1" customWidth="1"/>
    <col min="42" max="42" width="21.42578125" style="12" hidden="1" customWidth="1"/>
    <col min="43" max="43" width="27.85546875" style="12" customWidth="1"/>
    <col min="44" max="44" width="33.140625" style="12" customWidth="1"/>
    <col min="45" max="16384" width="11.42578125" style="12"/>
  </cols>
  <sheetData>
    <row r="1" spans="1:57" ht="87.75" customHeight="1">
      <c r="A1" s="152" t="s">
        <v>196</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4"/>
    </row>
    <row r="2" spans="1:57" ht="15.75" thickBot="1">
      <c r="A2" s="139" t="s">
        <v>195</v>
      </c>
      <c r="B2" s="140"/>
      <c r="C2" s="140"/>
      <c r="D2" s="140"/>
      <c r="E2" s="140"/>
      <c r="F2" s="140"/>
      <c r="G2" s="140"/>
      <c r="H2" s="140"/>
      <c r="I2" s="140"/>
      <c r="J2" s="140"/>
      <c r="K2" s="140"/>
      <c r="L2" s="140"/>
      <c r="M2" s="140"/>
      <c r="N2" s="140"/>
      <c r="O2" s="140"/>
      <c r="P2" s="140"/>
      <c r="Q2" s="140"/>
      <c r="R2" s="140"/>
      <c r="S2" s="140"/>
      <c r="T2" s="140"/>
      <c r="U2" s="140"/>
      <c r="V2" s="140"/>
      <c r="W2" s="141"/>
      <c r="X2" s="155" t="s">
        <v>220</v>
      </c>
      <c r="Y2" s="156"/>
      <c r="Z2" s="156"/>
      <c r="AA2" s="156"/>
      <c r="AB2" s="156"/>
      <c r="AC2" s="156"/>
      <c r="AD2" s="156"/>
      <c r="AE2" s="156"/>
      <c r="AF2" s="156"/>
      <c r="AG2" s="156"/>
      <c r="AH2" s="156"/>
      <c r="AI2" s="156"/>
      <c r="AJ2" s="156"/>
      <c r="AK2" s="156"/>
      <c r="AL2" s="156"/>
      <c r="AM2" s="156"/>
      <c r="AN2" s="156"/>
      <c r="AO2" s="156"/>
      <c r="AP2" s="156"/>
      <c r="AQ2" s="156"/>
      <c r="AR2" s="156"/>
    </row>
    <row r="3" spans="1:57" ht="3" customHeight="1" thickBot="1">
      <c r="A3" s="136" t="s">
        <v>209</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8"/>
      <c r="AM3" s="18" t="s">
        <v>44</v>
      </c>
      <c r="AN3" s="130"/>
      <c r="AO3" s="15"/>
      <c r="AP3" s="15"/>
    </row>
    <row r="4" spans="1:57" ht="15" customHeight="1" thickBot="1">
      <c r="A4" s="133" t="s">
        <v>15</v>
      </c>
      <c r="B4" s="160" t="s">
        <v>65</v>
      </c>
      <c r="C4" s="161"/>
      <c r="D4" s="161"/>
      <c r="E4" s="161"/>
      <c r="F4" s="161"/>
      <c r="G4" s="161"/>
      <c r="H4" s="161"/>
      <c r="I4" s="161"/>
      <c r="J4" s="161"/>
      <c r="K4" s="161"/>
      <c r="L4" s="162"/>
      <c r="M4" s="172" t="s">
        <v>1</v>
      </c>
      <c r="N4" s="173"/>
      <c r="O4" s="173"/>
      <c r="P4" s="173"/>
      <c r="Q4" s="173"/>
      <c r="R4" s="173"/>
      <c r="S4" s="173"/>
      <c r="T4" s="173"/>
      <c r="U4" s="173"/>
      <c r="V4" s="173"/>
      <c r="W4" s="173"/>
      <c r="X4" s="174"/>
      <c r="AO4" s="15"/>
      <c r="AP4" s="157" t="s">
        <v>200</v>
      </c>
      <c r="AQ4" s="175" t="s">
        <v>41</v>
      </c>
      <c r="AR4" s="176"/>
      <c r="AS4" s="124"/>
      <c r="AT4" s="124"/>
      <c r="AU4" s="124"/>
      <c r="AV4" s="124"/>
      <c r="AW4" s="124"/>
      <c r="AX4" s="124"/>
      <c r="AY4" s="124"/>
      <c r="AZ4" s="124"/>
      <c r="BA4" s="124"/>
      <c r="BB4" s="124"/>
      <c r="BC4" s="124"/>
      <c r="BD4" s="124"/>
      <c r="BE4" s="124"/>
    </row>
    <row r="5" spans="1:57" ht="29.25" customHeight="1" thickBot="1">
      <c r="A5" s="134"/>
      <c r="B5" s="166" t="s">
        <v>20</v>
      </c>
      <c r="C5" s="167"/>
      <c r="D5" s="167"/>
      <c r="E5" s="168"/>
      <c r="F5" s="133" t="s">
        <v>24</v>
      </c>
      <c r="G5" s="133" t="s">
        <v>21</v>
      </c>
      <c r="H5" s="169" t="s">
        <v>27</v>
      </c>
      <c r="I5" s="170"/>
      <c r="J5" s="170"/>
      <c r="K5" s="170"/>
      <c r="L5" s="171"/>
      <c r="M5" s="163" t="s">
        <v>2</v>
      </c>
      <c r="N5" s="164"/>
      <c r="O5" s="164"/>
      <c r="P5" s="165" t="s">
        <v>0</v>
      </c>
      <c r="Q5" s="165"/>
      <c r="R5" s="165"/>
      <c r="S5" s="165"/>
      <c r="T5" s="132" t="s">
        <v>10</v>
      </c>
      <c r="U5" s="132"/>
      <c r="V5" s="132"/>
      <c r="W5" s="16"/>
      <c r="X5" s="16"/>
      <c r="Y5" s="142" t="s">
        <v>28</v>
      </c>
      <c r="Z5" s="143"/>
      <c r="AA5" s="143"/>
      <c r="AB5" s="143"/>
      <c r="AC5" s="148" t="s">
        <v>31</v>
      </c>
      <c r="AD5" s="143" t="s">
        <v>29</v>
      </c>
      <c r="AE5" s="143"/>
      <c r="AF5" s="143"/>
      <c r="AG5" s="148" t="s">
        <v>31</v>
      </c>
      <c r="AH5" s="143" t="s">
        <v>30</v>
      </c>
      <c r="AI5" s="143"/>
      <c r="AJ5" s="143"/>
      <c r="AK5" s="148" t="s">
        <v>31</v>
      </c>
      <c r="AL5" s="146" t="s">
        <v>32</v>
      </c>
      <c r="AM5" s="144" t="s">
        <v>33</v>
      </c>
      <c r="AN5" s="144" t="s">
        <v>42</v>
      </c>
      <c r="AO5" s="15"/>
      <c r="AP5" s="158"/>
      <c r="AQ5" s="150" t="s">
        <v>261</v>
      </c>
      <c r="AR5" s="177" t="s">
        <v>221</v>
      </c>
    </row>
    <row r="6" spans="1:57" ht="102.75" customHeight="1" thickBot="1">
      <c r="A6" s="135"/>
      <c r="B6" s="99" t="s">
        <v>22</v>
      </c>
      <c r="C6" s="99" t="s">
        <v>16</v>
      </c>
      <c r="D6" s="99" t="s">
        <v>144</v>
      </c>
      <c r="E6" s="100" t="s">
        <v>19</v>
      </c>
      <c r="F6" s="135"/>
      <c r="G6" s="135"/>
      <c r="H6" s="21" t="s">
        <v>23</v>
      </c>
      <c r="I6" s="99" t="s">
        <v>17</v>
      </c>
      <c r="J6" s="99" t="s">
        <v>18</v>
      </c>
      <c r="K6" s="99" t="s">
        <v>26</v>
      </c>
      <c r="L6" s="100" t="s">
        <v>25</v>
      </c>
      <c r="M6" s="101" t="s">
        <v>3</v>
      </c>
      <c r="N6" s="102" t="s">
        <v>4</v>
      </c>
      <c r="O6" s="103" t="s">
        <v>5</v>
      </c>
      <c r="P6" s="104" t="s">
        <v>6</v>
      </c>
      <c r="Q6" s="104" t="s">
        <v>7</v>
      </c>
      <c r="R6" s="104" t="s">
        <v>8</v>
      </c>
      <c r="S6" s="105" t="s">
        <v>9</v>
      </c>
      <c r="T6" s="106" t="s">
        <v>11</v>
      </c>
      <c r="U6" s="106" t="s">
        <v>12</v>
      </c>
      <c r="V6" s="107" t="s">
        <v>14</v>
      </c>
      <c r="W6" s="19" t="s">
        <v>13</v>
      </c>
      <c r="X6" s="20" t="s">
        <v>43</v>
      </c>
      <c r="Y6" s="108" t="s">
        <v>34</v>
      </c>
      <c r="Z6" s="109" t="s">
        <v>35</v>
      </c>
      <c r="AA6" s="109" t="s">
        <v>210</v>
      </c>
      <c r="AB6" s="109" t="s">
        <v>194</v>
      </c>
      <c r="AC6" s="149"/>
      <c r="AD6" s="109" t="s">
        <v>37</v>
      </c>
      <c r="AE6" s="109" t="s">
        <v>36</v>
      </c>
      <c r="AF6" s="109" t="s">
        <v>40</v>
      </c>
      <c r="AG6" s="149"/>
      <c r="AH6" s="109" t="s">
        <v>38</v>
      </c>
      <c r="AI6" s="109" t="s">
        <v>39</v>
      </c>
      <c r="AJ6" s="109" t="s">
        <v>40</v>
      </c>
      <c r="AK6" s="149"/>
      <c r="AL6" s="147"/>
      <c r="AM6" s="145"/>
      <c r="AN6" s="145"/>
      <c r="AO6" s="17" t="s">
        <v>64</v>
      </c>
      <c r="AP6" s="159"/>
      <c r="AQ6" s="151"/>
      <c r="AR6" s="178"/>
    </row>
    <row r="7" spans="1:57" s="11" customFormat="1" ht="91.5" customHeight="1">
      <c r="A7" s="22" t="s">
        <v>192</v>
      </c>
      <c r="B7" s="23" t="s">
        <v>120</v>
      </c>
      <c r="C7" s="23" t="s">
        <v>121</v>
      </c>
      <c r="D7" s="24" t="s">
        <v>163</v>
      </c>
      <c r="E7" s="24" t="s">
        <v>120</v>
      </c>
      <c r="F7" s="24" t="s">
        <v>125</v>
      </c>
      <c r="G7" s="24" t="s">
        <v>84</v>
      </c>
      <c r="H7" s="23" t="s">
        <v>94</v>
      </c>
      <c r="I7" s="23" t="s">
        <v>154</v>
      </c>
      <c r="J7" s="23" t="s">
        <v>146</v>
      </c>
      <c r="K7" s="23" t="s">
        <v>130</v>
      </c>
      <c r="L7" s="23" t="s">
        <v>125</v>
      </c>
      <c r="M7" s="24">
        <v>0</v>
      </c>
      <c r="N7" s="24">
        <v>0</v>
      </c>
      <c r="O7" s="25">
        <f>(M7*N7)</f>
        <v>0</v>
      </c>
      <c r="P7" s="24">
        <v>0</v>
      </c>
      <c r="Q7" s="24">
        <v>0</v>
      </c>
      <c r="R7" s="24">
        <v>0</v>
      </c>
      <c r="S7" s="26">
        <f>(P7*3.5)+(Q7*3.5)+(R7*3)</f>
        <v>0</v>
      </c>
      <c r="T7" s="24">
        <v>0</v>
      </c>
      <c r="U7" s="24">
        <v>0</v>
      </c>
      <c r="V7" s="27">
        <f>T7*U7</f>
        <v>0</v>
      </c>
      <c r="W7" s="28">
        <f>+(V7*0.1)+(S7*0.45)+(O7*0.45)</f>
        <v>0</v>
      </c>
      <c r="X7" s="24" t="s">
        <v>191</v>
      </c>
      <c r="Y7" s="24">
        <v>0</v>
      </c>
      <c r="Z7" s="24">
        <v>0</v>
      </c>
      <c r="AA7" s="24">
        <v>0</v>
      </c>
      <c r="AB7" s="24">
        <v>0</v>
      </c>
      <c r="AC7" s="29">
        <f>SUM(Y7:AB7)</f>
        <v>0</v>
      </c>
      <c r="AD7" s="24">
        <v>0</v>
      </c>
      <c r="AE7" s="24">
        <v>0</v>
      </c>
      <c r="AF7" s="24">
        <v>0</v>
      </c>
      <c r="AG7" s="29">
        <f>SUM(AD7:AF7)</f>
        <v>0</v>
      </c>
      <c r="AH7" s="24">
        <v>0</v>
      </c>
      <c r="AI7" s="24">
        <v>0</v>
      </c>
      <c r="AJ7" s="24">
        <v>0</v>
      </c>
      <c r="AK7" s="29">
        <f>SUM(AH7:AJ7)</f>
        <v>0</v>
      </c>
      <c r="AL7" s="29">
        <f t="shared" ref="AL7:AL19" si="0">AC7+AG7+AK7</f>
        <v>0</v>
      </c>
      <c r="AM7" s="28">
        <f>W7*AL7</f>
        <v>0</v>
      </c>
      <c r="AN7" s="30"/>
      <c r="AO7" s="31"/>
      <c r="AP7" s="125" t="s">
        <v>201</v>
      </c>
      <c r="AQ7" s="179" t="s">
        <v>231</v>
      </c>
      <c r="AR7" s="180"/>
    </row>
    <row r="8" spans="1:57" s="11" customFormat="1" ht="129.75" customHeight="1">
      <c r="A8" s="32" t="s">
        <v>192</v>
      </c>
      <c r="B8" s="33" t="s">
        <v>120</v>
      </c>
      <c r="C8" s="33" t="s">
        <v>121</v>
      </c>
      <c r="D8" s="33" t="s">
        <v>229</v>
      </c>
      <c r="E8" s="34" t="s">
        <v>120</v>
      </c>
      <c r="F8" s="34" t="s">
        <v>125</v>
      </c>
      <c r="G8" s="34" t="s">
        <v>84</v>
      </c>
      <c r="H8" s="33" t="s">
        <v>94</v>
      </c>
      <c r="I8" s="33" t="s">
        <v>154</v>
      </c>
      <c r="J8" s="33" t="s">
        <v>146</v>
      </c>
      <c r="K8" s="33" t="s">
        <v>130</v>
      </c>
      <c r="L8" s="33" t="s">
        <v>125</v>
      </c>
      <c r="M8" s="34">
        <v>0</v>
      </c>
      <c r="N8" s="34">
        <v>0</v>
      </c>
      <c r="O8" s="35">
        <f>(M8*N8)</f>
        <v>0</v>
      </c>
      <c r="P8" s="34">
        <v>0</v>
      </c>
      <c r="Q8" s="34">
        <v>0</v>
      </c>
      <c r="R8" s="34">
        <v>0</v>
      </c>
      <c r="S8" s="36">
        <f>(P8*3.5)+(Q8*3.5)+(R8*3)</f>
        <v>0</v>
      </c>
      <c r="T8" s="34">
        <v>0</v>
      </c>
      <c r="U8" s="34">
        <v>0</v>
      </c>
      <c r="V8" s="37">
        <f>T8*U8</f>
        <v>0</v>
      </c>
      <c r="W8" s="38">
        <f>+(V8*0.1)+(S8*0.45)+(O8*0.45)</f>
        <v>0</v>
      </c>
      <c r="X8" s="34" t="s">
        <v>191</v>
      </c>
      <c r="Y8" s="34">
        <v>0</v>
      </c>
      <c r="Z8" s="34">
        <v>0</v>
      </c>
      <c r="AA8" s="34">
        <v>0</v>
      </c>
      <c r="AB8" s="34">
        <v>0</v>
      </c>
      <c r="AC8" s="39">
        <f>SUM(Y8:AB8)</f>
        <v>0</v>
      </c>
      <c r="AD8" s="34">
        <v>0</v>
      </c>
      <c r="AE8" s="34">
        <v>0</v>
      </c>
      <c r="AF8" s="34">
        <v>0</v>
      </c>
      <c r="AG8" s="39">
        <f>SUM(AD8:AF8)</f>
        <v>0</v>
      </c>
      <c r="AH8" s="34">
        <v>0</v>
      </c>
      <c r="AI8" s="34">
        <v>0</v>
      </c>
      <c r="AJ8" s="34">
        <v>0</v>
      </c>
      <c r="AK8" s="39">
        <f>SUM(AH8:AJ8)</f>
        <v>0</v>
      </c>
      <c r="AL8" s="39">
        <f t="shared" si="0"/>
        <v>0</v>
      </c>
      <c r="AM8" s="38">
        <f>W8*AL8</f>
        <v>0</v>
      </c>
      <c r="AN8" s="40"/>
      <c r="AO8" s="41"/>
      <c r="AP8" s="126" t="s">
        <v>201</v>
      </c>
      <c r="AQ8" s="179" t="s">
        <v>247</v>
      </c>
      <c r="AR8" s="180"/>
    </row>
    <row r="9" spans="1:57" s="11" customFormat="1" ht="123.75" customHeight="1">
      <c r="A9" s="32" t="s">
        <v>192</v>
      </c>
      <c r="B9" s="33" t="s">
        <v>120</v>
      </c>
      <c r="C9" s="33" t="s">
        <v>121</v>
      </c>
      <c r="D9" s="34" t="s">
        <v>124</v>
      </c>
      <c r="E9" s="34" t="s">
        <v>120</v>
      </c>
      <c r="F9" s="34" t="s">
        <v>125</v>
      </c>
      <c r="G9" s="34" t="s">
        <v>84</v>
      </c>
      <c r="H9" s="33" t="s">
        <v>94</v>
      </c>
      <c r="I9" s="33" t="s">
        <v>154</v>
      </c>
      <c r="J9" s="33" t="s">
        <v>146</v>
      </c>
      <c r="K9" s="33" t="s">
        <v>130</v>
      </c>
      <c r="L9" s="33" t="s">
        <v>125</v>
      </c>
      <c r="M9" s="34">
        <v>0</v>
      </c>
      <c r="N9" s="34">
        <v>0</v>
      </c>
      <c r="O9" s="35">
        <f>(M9*N9)</f>
        <v>0</v>
      </c>
      <c r="P9" s="34">
        <v>0</v>
      </c>
      <c r="Q9" s="34">
        <v>0</v>
      </c>
      <c r="R9" s="34">
        <v>0</v>
      </c>
      <c r="S9" s="36">
        <f>(P9*3.5)+(Q9*3.5)+(R9*3)</f>
        <v>0</v>
      </c>
      <c r="T9" s="34">
        <v>0</v>
      </c>
      <c r="U9" s="34">
        <v>0</v>
      </c>
      <c r="V9" s="37">
        <f>T9*U9</f>
        <v>0</v>
      </c>
      <c r="W9" s="38">
        <f t="shared" ref="W9" si="1">+(V9*0.1)+(S9*0.45)+(O9*0.45)</f>
        <v>0</v>
      </c>
      <c r="X9" s="34" t="s">
        <v>191</v>
      </c>
      <c r="Y9" s="34">
        <v>0</v>
      </c>
      <c r="Z9" s="34">
        <v>0</v>
      </c>
      <c r="AA9" s="34">
        <v>0</v>
      </c>
      <c r="AB9" s="34">
        <v>0</v>
      </c>
      <c r="AC9" s="39">
        <f>SUM(Y9:AB9)</f>
        <v>0</v>
      </c>
      <c r="AD9" s="34">
        <v>0</v>
      </c>
      <c r="AE9" s="34">
        <v>0</v>
      </c>
      <c r="AF9" s="34">
        <v>0</v>
      </c>
      <c r="AG9" s="39">
        <f>SUM(AD9:AF9)</f>
        <v>0</v>
      </c>
      <c r="AH9" s="34">
        <v>0</v>
      </c>
      <c r="AI9" s="34">
        <v>0</v>
      </c>
      <c r="AJ9" s="34">
        <v>0</v>
      </c>
      <c r="AK9" s="39">
        <f>SUM(AH9:AJ9)</f>
        <v>0</v>
      </c>
      <c r="AL9" s="39">
        <f t="shared" si="0"/>
        <v>0</v>
      </c>
      <c r="AM9" s="38">
        <f>W9*AL9</f>
        <v>0</v>
      </c>
      <c r="AN9" s="40"/>
      <c r="AO9" s="41"/>
      <c r="AP9" s="126" t="s">
        <v>201</v>
      </c>
      <c r="AQ9" s="179" t="s">
        <v>248</v>
      </c>
      <c r="AR9" s="180"/>
    </row>
    <row r="10" spans="1:57" s="11" customFormat="1" ht="135.75" customHeight="1">
      <c r="A10" s="32" t="s">
        <v>192</v>
      </c>
      <c r="B10" s="33" t="s">
        <v>120</v>
      </c>
      <c r="C10" s="33" t="s">
        <v>121</v>
      </c>
      <c r="D10" s="34" t="s">
        <v>230</v>
      </c>
      <c r="E10" s="34" t="s">
        <v>120</v>
      </c>
      <c r="F10" s="34" t="s">
        <v>125</v>
      </c>
      <c r="G10" s="34" t="s">
        <v>84</v>
      </c>
      <c r="H10" s="33" t="s">
        <v>94</v>
      </c>
      <c r="I10" s="33" t="s">
        <v>154</v>
      </c>
      <c r="J10" s="33" t="s">
        <v>146</v>
      </c>
      <c r="K10" s="33" t="s">
        <v>130</v>
      </c>
      <c r="L10" s="33" t="s">
        <v>125</v>
      </c>
      <c r="M10" s="34">
        <v>0</v>
      </c>
      <c r="N10" s="34">
        <v>0</v>
      </c>
      <c r="O10" s="35">
        <f>(M10*N10)</f>
        <v>0</v>
      </c>
      <c r="P10" s="34">
        <v>0</v>
      </c>
      <c r="Q10" s="34">
        <v>0</v>
      </c>
      <c r="R10" s="34">
        <v>0</v>
      </c>
      <c r="S10" s="36">
        <f>(P10*3.5)+(Q10*3.5)+(R10*3)</f>
        <v>0</v>
      </c>
      <c r="T10" s="34">
        <v>0</v>
      </c>
      <c r="U10" s="34">
        <v>0</v>
      </c>
      <c r="V10" s="37">
        <f>T10*U10</f>
        <v>0</v>
      </c>
      <c r="W10" s="38">
        <f>+(V10*0.1)+(S10*0.45)+(O10*0.45)</f>
        <v>0</v>
      </c>
      <c r="X10" s="34" t="s">
        <v>191</v>
      </c>
      <c r="Y10" s="34">
        <v>0</v>
      </c>
      <c r="Z10" s="34">
        <v>0</v>
      </c>
      <c r="AA10" s="34">
        <v>0</v>
      </c>
      <c r="AB10" s="34">
        <v>0</v>
      </c>
      <c r="AC10" s="39">
        <f>SUM(Y10:AB10)</f>
        <v>0</v>
      </c>
      <c r="AD10" s="34">
        <v>0</v>
      </c>
      <c r="AE10" s="34">
        <v>0</v>
      </c>
      <c r="AF10" s="34">
        <v>0</v>
      </c>
      <c r="AG10" s="39">
        <f>SUM(AD10:AF10)</f>
        <v>0</v>
      </c>
      <c r="AH10" s="34">
        <v>0</v>
      </c>
      <c r="AI10" s="34">
        <v>0</v>
      </c>
      <c r="AJ10" s="34">
        <v>0</v>
      </c>
      <c r="AK10" s="39">
        <f>SUM(AH10:AJ10)</f>
        <v>0</v>
      </c>
      <c r="AL10" s="39">
        <f t="shared" si="0"/>
        <v>0</v>
      </c>
      <c r="AM10" s="38">
        <f>W10*AL10</f>
        <v>0</v>
      </c>
      <c r="AN10" s="40"/>
      <c r="AO10" s="41"/>
      <c r="AP10" s="126" t="s">
        <v>201</v>
      </c>
      <c r="AQ10" s="179" t="s">
        <v>249</v>
      </c>
      <c r="AR10" s="180"/>
    </row>
    <row r="11" spans="1:57" s="11" customFormat="1" ht="95.25" customHeight="1">
      <c r="A11" s="32" t="s">
        <v>66</v>
      </c>
      <c r="B11" s="33" t="s">
        <v>120</v>
      </c>
      <c r="C11" s="33" t="s">
        <v>121</v>
      </c>
      <c r="D11" s="34" t="s">
        <v>124</v>
      </c>
      <c r="E11" s="34" t="s">
        <v>120</v>
      </c>
      <c r="F11" s="34" t="s">
        <v>125</v>
      </c>
      <c r="G11" s="34" t="s">
        <v>84</v>
      </c>
      <c r="H11" s="34" t="s">
        <v>89</v>
      </c>
      <c r="I11" s="33" t="s">
        <v>128</v>
      </c>
      <c r="J11" s="33" t="s">
        <v>152</v>
      </c>
      <c r="K11" s="33" t="s">
        <v>130</v>
      </c>
      <c r="L11" s="33" t="s">
        <v>125</v>
      </c>
      <c r="M11" s="34">
        <v>0</v>
      </c>
      <c r="N11" s="34">
        <v>0</v>
      </c>
      <c r="O11" s="35">
        <f t="shared" ref="O11:O80" si="2">(M11*N11)</f>
        <v>0</v>
      </c>
      <c r="P11" s="34">
        <v>0</v>
      </c>
      <c r="Q11" s="34">
        <v>0</v>
      </c>
      <c r="R11" s="34">
        <v>0</v>
      </c>
      <c r="S11" s="36">
        <f t="shared" ref="S11:S80" si="3">(P11*3.5)+(Q11*3.5)+(R11*3)</f>
        <v>0</v>
      </c>
      <c r="T11" s="34">
        <v>0</v>
      </c>
      <c r="U11" s="34">
        <v>0</v>
      </c>
      <c r="V11" s="37">
        <f t="shared" ref="V11:V80" si="4">T11*U11</f>
        <v>0</v>
      </c>
      <c r="W11" s="38">
        <f>+(V11*0.1)+(S11*0.45)+(O11*0.45)</f>
        <v>0</v>
      </c>
      <c r="X11" s="34" t="s">
        <v>191</v>
      </c>
      <c r="Y11" s="34">
        <v>0</v>
      </c>
      <c r="Z11" s="34">
        <v>0</v>
      </c>
      <c r="AA11" s="34">
        <v>0</v>
      </c>
      <c r="AB11" s="34">
        <v>0</v>
      </c>
      <c r="AC11" s="39">
        <f t="shared" ref="AC11:AC80" si="5">SUM(Y11:AB11)</f>
        <v>0</v>
      </c>
      <c r="AD11" s="34">
        <v>0</v>
      </c>
      <c r="AE11" s="34">
        <v>0</v>
      </c>
      <c r="AF11" s="34">
        <v>0</v>
      </c>
      <c r="AG11" s="39">
        <f t="shared" ref="AG11:AG80" si="6">SUM(AD11:AF11)</f>
        <v>0</v>
      </c>
      <c r="AH11" s="34">
        <v>0</v>
      </c>
      <c r="AI11" s="34">
        <v>0</v>
      </c>
      <c r="AJ11" s="34">
        <v>0</v>
      </c>
      <c r="AK11" s="39"/>
      <c r="AL11" s="39">
        <f t="shared" si="0"/>
        <v>0</v>
      </c>
      <c r="AM11" s="38">
        <f>W11*AL11</f>
        <v>0</v>
      </c>
      <c r="AN11" s="34"/>
      <c r="AO11" s="42" t="s">
        <v>63</v>
      </c>
      <c r="AP11" s="126" t="s">
        <v>201</v>
      </c>
      <c r="AQ11" s="179" t="s">
        <v>231</v>
      </c>
      <c r="AR11" s="180" t="s">
        <v>222</v>
      </c>
    </row>
    <row r="12" spans="1:57" s="11" customFormat="1" ht="91.5" customHeight="1">
      <c r="A12" s="32" t="s">
        <v>66</v>
      </c>
      <c r="B12" s="33" t="s">
        <v>120</v>
      </c>
      <c r="C12" s="33" t="s">
        <v>121</v>
      </c>
      <c r="D12" s="34" t="s">
        <v>124</v>
      </c>
      <c r="E12" s="34" t="s">
        <v>120</v>
      </c>
      <c r="F12" s="34" t="s">
        <v>125</v>
      </c>
      <c r="G12" s="34" t="s">
        <v>84</v>
      </c>
      <c r="H12" s="33" t="s">
        <v>94</v>
      </c>
      <c r="I12" s="33" t="s">
        <v>132</v>
      </c>
      <c r="J12" s="33" t="s">
        <v>153</v>
      </c>
      <c r="K12" s="33" t="s">
        <v>130</v>
      </c>
      <c r="L12" s="33" t="s">
        <v>125</v>
      </c>
      <c r="M12" s="34">
        <v>0</v>
      </c>
      <c r="N12" s="34">
        <v>0</v>
      </c>
      <c r="O12" s="35">
        <f t="shared" si="2"/>
        <v>0</v>
      </c>
      <c r="P12" s="34">
        <v>0</v>
      </c>
      <c r="Q12" s="34">
        <v>0</v>
      </c>
      <c r="R12" s="34">
        <v>0</v>
      </c>
      <c r="S12" s="36">
        <f t="shared" si="3"/>
        <v>0</v>
      </c>
      <c r="T12" s="34">
        <v>0</v>
      </c>
      <c r="U12" s="34">
        <v>0</v>
      </c>
      <c r="V12" s="37">
        <f t="shared" si="4"/>
        <v>0</v>
      </c>
      <c r="W12" s="38">
        <f t="shared" ref="W12" si="7">+(V12*0.1)+(S12*0.45)+(O12*0.45)</f>
        <v>0</v>
      </c>
      <c r="X12" s="34" t="s">
        <v>191</v>
      </c>
      <c r="Y12" s="34">
        <v>0</v>
      </c>
      <c r="Z12" s="34">
        <v>0</v>
      </c>
      <c r="AA12" s="34">
        <v>0</v>
      </c>
      <c r="AB12" s="34">
        <v>0</v>
      </c>
      <c r="AC12" s="39">
        <f t="shared" si="5"/>
        <v>0</v>
      </c>
      <c r="AD12" s="34">
        <v>0</v>
      </c>
      <c r="AE12" s="34">
        <v>0</v>
      </c>
      <c r="AF12" s="34">
        <v>0</v>
      </c>
      <c r="AG12" s="39">
        <f t="shared" si="6"/>
        <v>0</v>
      </c>
      <c r="AH12" s="34">
        <v>0</v>
      </c>
      <c r="AI12" s="34">
        <v>0</v>
      </c>
      <c r="AJ12" s="34">
        <v>0</v>
      </c>
      <c r="AK12" s="39"/>
      <c r="AL12" s="39">
        <f t="shared" si="0"/>
        <v>0</v>
      </c>
      <c r="AM12" s="38">
        <f t="shared" ref="AM12:AM80" si="8">W12*AL12</f>
        <v>0</v>
      </c>
      <c r="AN12" s="34"/>
      <c r="AO12" s="43" t="s">
        <v>61</v>
      </c>
      <c r="AP12" s="126" t="s">
        <v>201</v>
      </c>
      <c r="AQ12" s="179" t="s">
        <v>231</v>
      </c>
      <c r="AR12" s="180" t="s">
        <v>222</v>
      </c>
    </row>
    <row r="13" spans="1:57" s="11" customFormat="1" ht="126" customHeight="1">
      <c r="A13" s="32" t="s">
        <v>66</v>
      </c>
      <c r="B13" s="33" t="s">
        <v>120</v>
      </c>
      <c r="C13" s="33" t="s">
        <v>121</v>
      </c>
      <c r="D13" s="34" t="s">
        <v>163</v>
      </c>
      <c r="E13" s="34" t="s">
        <v>120</v>
      </c>
      <c r="F13" s="34" t="s">
        <v>125</v>
      </c>
      <c r="G13" s="34" t="s">
        <v>84</v>
      </c>
      <c r="H13" s="34" t="s">
        <v>89</v>
      </c>
      <c r="I13" s="33" t="s">
        <v>128</v>
      </c>
      <c r="J13" s="33" t="s">
        <v>152</v>
      </c>
      <c r="K13" s="33" t="s">
        <v>130</v>
      </c>
      <c r="L13" s="33" t="s">
        <v>125</v>
      </c>
      <c r="M13" s="34">
        <v>0</v>
      </c>
      <c r="N13" s="34">
        <v>0</v>
      </c>
      <c r="O13" s="35">
        <f t="shared" ref="O13:O18" si="9">(M13*N13)</f>
        <v>0</v>
      </c>
      <c r="P13" s="34">
        <v>0</v>
      </c>
      <c r="Q13" s="34">
        <v>0</v>
      </c>
      <c r="R13" s="34">
        <v>0</v>
      </c>
      <c r="S13" s="36">
        <f t="shared" ref="S13:S18" si="10">(P13*3.5)+(Q13*3.5)+(R13*3)</f>
        <v>0</v>
      </c>
      <c r="T13" s="34">
        <v>0</v>
      </c>
      <c r="U13" s="34">
        <v>0</v>
      </c>
      <c r="V13" s="37">
        <f t="shared" ref="V13:V18" si="11">T13*U13</f>
        <v>0</v>
      </c>
      <c r="W13" s="38">
        <f>+(V13*0.1)+(S13*0.45)+(O13*0.45)</f>
        <v>0</v>
      </c>
      <c r="X13" s="34" t="s">
        <v>191</v>
      </c>
      <c r="Y13" s="34">
        <v>0</v>
      </c>
      <c r="Z13" s="34">
        <v>0</v>
      </c>
      <c r="AA13" s="34">
        <v>0</v>
      </c>
      <c r="AB13" s="34">
        <v>0</v>
      </c>
      <c r="AC13" s="39">
        <f t="shared" ref="AC13:AC18" si="12">SUM(Y13:AB13)</f>
        <v>0</v>
      </c>
      <c r="AD13" s="34">
        <v>0</v>
      </c>
      <c r="AE13" s="34">
        <v>0</v>
      </c>
      <c r="AF13" s="34">
        <v>0</v>
      </c>
      <c r="AG13" s="39">
        <f t="shared" ref="AG13:AG18" si="13">SUM(AD13:AF13)</f>
        <v>0</v>
      </c>
      <c r="AH13" s="34">
        <v>0</v>
      </c>
      <c r="AI13" s="34">
        <v>0</v>
      </c>
      <c r="AJ13" s="34">
        <v>0</v>
      </c>
      <c r="AK13" s="39">
        <f t="shared" ref="AK13:AK18" si="14">SUM(AH13:AJ13)</f>
        <v>0</v>
      </c>
      <c r="AL13" s="39">
        <f t="shared" si="0"/>
        <v>0</v>
      </c>
      <c r="AM13" s="38">
        <f t="shared" ref="AM13:AM18" si="15">W13*AL13</f>
        <v>0</v>
      </c>
      <c r="AN13" s="40"/>
      <c r="AO13" s="44"/>
      <c r="AP13" s="126" t="s">
        <v>201</v>
      </c>
      <c r="AQ13" s="179" t="s">
        <v>250</v>
      </c>
      <c r="AR13" s="181" t="s">
        <v>222</v>
      </c>
    </row>
    <row r="14" spans="1:57" s="11" customFormat="1" ht="134.25" customHeight="1">
      <c r="A14" s="32" t="s">
        <v>66</v>
      </c>
      <c r="B14" s="33" t="s">
        <v>120</v>
      </c>
      <c r="C14" s="33" t="s">
        <v>121</v>
      </c>
      <c r="D14" s="34" t="s">
        <v>163</v>
      </c>
      <c r="E14" s="34" t="s">
        <v>120</v>
      </c>
      <c r="F14" s="34" t="s">
        <v>125</v>
      </c>
      <c r="G14" s="34" t="s">
        <v>84</v>
      </c>
      <c r="H14" s="33" t="s">
        <v>94</v>
      </c>
      <c r="I14" s="33" t="s">
        <v>132</v>
      </c>
      <c r="J14" s="33" t="s">
        <v>153</v>
      </c>
      <c r="K14" s="33" t="s">
        <v>130</v>
      </c>
      <c r="L14" s="33" t="s">
        <v>125</v>
      </c>
      <c r="M14" s="34">
        <v>0</v>
      </c>
      <c r="N14" s="34">
        <v>0</v>
      </c>
      <c r="O14" s="35">
        <f t="shared" si="9"/>
        <v>0</v>
      </c>
      <c r="P14" s="34">
        <v>0</v>
      </c>
      <c r="Q14" s="34">
        <v>0</v>
      </c>
      <c r="R14" s="34">
        <v>0</v>
      </c>
      <c r="S14" s="36">
        <f t="shared" si="10"/>
        <v>0</v>
      </c>
      <c r="T14" s="34">
        <v>0</v>
      </c>
      <c r="U14" s="34">
        <v>0</v>
      </c>
      <c r="V14" s="37">
        <f t="shared" si="11"/>
        <v>0</v>
      </c>
      <c r="W14" s="38">
        <f t="shared" ref="W14" si="16">+(V14*0.1)+(S14*0.45)+(O14*0.45)</f>
        <v>0</v>
      </c>
      <c r="X14" s="34" t="s">
        <v>191</v>
      </c>
      <c r="Y14" s="34">
        <v>0</v>
      </c>
      <c r="Z14" s="34">
        <v>0</v>
      </c>
      <c r="AA14" s="34">
        <v>0</v>
      </c>
      <c r="AB14" s="34">
        <v>0</v>
      </c>
      <c r="AC14" s="39">
        <f t="shared" si="12"/>
        <v>0</v>
      </c>
      <c r="AD14" s="34">
        <v>0</v>
      </c>
      <c r="AE14" s="34">
        <v>0</v>
      </c>
      <c r="AF14" s="34">
        <v>0</v>
      </c>
      <c r="AG14" s="39">
        <f t="shared" si="13"/>
        <v>0</v>
      </c>
      <c r="AH14" s="34">
        <v>0</v>
      </c>
      <c r="AI14" s="34">
        <v>0</v>
      </c>
      <c r="AJ14" s="34">
        <v>0</v>
      </c>
      <c r="AK14" s="39">
        <f t="shared" si="14"/>
        <v>0</v>
      </c>
      <c r="AL14" s="39">
        <f t="shared" si="0"/>
        <v>0</v>
      </c>
      <c r="AM14" s="38">
        <f t="shared" si="15"/>
        <v>0</v>
      </c>
      <c r="AN14" s="40"/>
      <c r="AO14" s="44"/>
      <c r="AP14" s="126" t="s">
        <v>201</v>
      </c>
      <c r="AQ14" s="179" t="s">
        <v>250</v>
      </c>
      <c r="AR14" s="181" t="s">
        <v>222</v>
      </c>
    </row>
    <row r="15" spans="1:57" s="11" customFormat="1" ht="126" customHeight="1">
      <c r="A15" s="32" t="s">
        <v>66</v>
      </c>
      <c r="B15" s="33" t="s">
        <v>120</v>
      </c>
      <c r="C15" s="33" t="s">
        <v>121</v>
      </c>
      <c r="D15" s="33" t="s">
        <v>229</v>
      </c>
      <c r="E15" s="34" t="s">
        <v>120</v>
      </c>
      <c r="F15" s="34" t="s">
        <v>125</v>
      </c>
      <c r="G15" s="34" t="s">
        <v>84</v>
      </c>
      <c r="H15" s="34" t="s">
        <v>89</v>
      </c>
      <c r="I15" s="33" t="s">
        <v>128</v>
      </c>
      <c r="J15" s="33" t="s">
        <v>152</v>
      </c>
      <c r="K15" s="33" t="s">
        <v>130</v>
      </c>
      <c r="L15" s="33" t="s">
        <v>125</v>
      </c>
      <c r="M15" s="34">
        <v>0</v>
      </c>
      <c r="N15" s="34">
        <v>0</v>
      </c>
      <c r="O15" s="35">
        <f t="shared" si="9"/>
        <v>0</v>
      </c>
      <c r="P15" s="34">
        <v>0</v>
      </c>
      <c r="Q15" s="34">
        <v>0</v>
      </c>
      <c r="R15" s="34">
        <v>0</v>
      </c>
      <c r="S15" s="36">
        <f t="shared" si="10"/>
        <v>0</v>
      </c>
      <c r="T15" s="34">
        <v>0</v>
      </c>
      <c r="U15" s="34">
        <v>0</v>
      </c>
      <c r="V15" s="37">
        <f t="shared" si="11"/>
        <v>0</v>
      </c>
      <c r="W15" s="38">
        <f>+(V15*0.1)+(S15*0.45)+(O15*0.45)</f>
        <v>0</v>
      </c>
      <c r="X15" s="34" t="s">
        <v>191</v>
      </c>
      <c r="Y15" s="34">
        <v>0</v>
      </c>
      <c r="Z15" s="34">
        <v>0</v>
      </c>
      <c r="AA15" s="34">
        <v>0</v>
      </c>
      <c r="AB15" s="34">
        <v>0</v>
      </c>
      <c r="AC15" s="39">
        <f t="shared" si="12"/>
        <v>0</v>
      </c>
      <c r="AD15" s="34">
        <v>0</v>
      </c>
      <c r="AE15" s="34">
        <v>0</v>
      </c>
      <c r="AF15" s="34">
        <v>0</v>
      </c>
      <c r="AG15" s="39">
        <f t="shared" si="13"/>
        <v>0</v>
      </c>
      <c r="AH15" s="34">
        <v>0</v>
      </c>
      <c r="AI15" s="34">
        <v>0</v>
      </c>
      <c r="AJ15" s="34">
        <v>0</v>
      </c>
      <c r="AK15" s="39">
        <f t="shared" si="14"/>
        <v>0</v>
      </c>
      <c r="AL15" s="39">
        <f t="shared" si="0"/>
        <v>0</v>
      </c>
      <c r="AM15" s="38">
        <f t="shared" si="15"/>
        <v>0</v>
      </c>
      <c r="AN15" s="40"/>
      <c r="AO15" s="44"/>
      <c r="AP15" s="126" t="s">
        <v>201</v>
      </c>
      <c r="AQ15" s="179" t="s">
        <v>251</v>
      </c>
      <c r="AR15" s="180" t="s">
        <v>222</v>
      </c>
    </row>
    <row r="16" spans="1:57" s="11" customFormat="1" ht="81" customHeight="1">
      <c r="A16" s="32" t="s">
        <v>66</v>
      </c>
      <c r="B16" s="33" t="s">
        <v>120</v>
      </c>
      <c r="C16" s="33" t="s">
        <v>121</v>
      </c>
      <c r="D16" s="33" t="s">
        <v>229</v>
      </c>
      <c r="E16" s="34" t="s">
        <v>120</v>
      </c>
      <c r="F16" s="34" t="s">
        <v>125</v>
      </c>
      <c r="G16" s="34" t="s">
        <v>84</v>
      </c>
      <c r="H16" s="33" t="s">
        <v>94</v>
      </c>
      <c r="I16" s="33" t="s">
        <v>132</v>
      </c>
      <c r="J16" s="33" t="s">
        <v>153</v>
      </c>
      <c r="K16" s="33" t="s">
        <v>130</v>
      </c>
      <c r="L16" s="33" t="s">
        <v>125</v>
      </c>
      <c r="M16" s="34">
        <v>0</v>
      </c>
      <c r="N16" s="34">
        <v>0</v>
      </c>
      <c r="O16" s="35">
        <f t="shared" si="9"/>
        <v>0</v>
      </c>
      <c r="P16" s="34">
        <v>0</v>
      </c>
      <c r="Q16" s="34">
        <v>0</v>
      </c>
      <c r="R16" s="34">
        <v>0</v>
      </c>
      <c r="S16" s="36">
        <f t="shared" si="10"/>
        <v>0</v>
      </c>
      <c r="T16" s="34">
        <v>0</v>
      </c>
      <c r="U16" s="34">
        <v>0</v>
      </c>
      <c r="V16" s="37">
        <f t="shared" si="11"/>
        <v>0</v>
      </c>
      <c r="W16" s="38">
        <f t="shared" ref="W16" si="17">+(V16*0.1)+(S16*0.45)+(O16*0.45)</f>
        <v>0</v>
      </c>
      <c r="X16" s="34" t="s">
        <v>191</v>
      </c>
      <c r="Y16" s="34">
        <v>0</v>
      </c>
      <c r="Z16" s="34">
        <v>0</v>
      </c>
      <c r="AA16" s="34">
        <v>0</v>
      </c>
      <c r="AB16" s="34">
        <v>0</v>
      </c>
      <c r="AC16" s="39">
        <f t="shared" si="12"/>
        <v>0</v>
      </c>
      <c r="AD16" s="34">
        <v>0</v>
      </c>
      <c r="AE16" s="34">
        <v>0</v>
      </c>
      <c r="AF16" s="34">
        <v>0</v>
      </c>
      <c r="AG16" s="39">
        <f t="shared" si="13"/>
        <v>0</v>
      </c>
      <c r="AH16" s="34">
        <v>0</v>
      </c>
      <c r="AI16" s="34">
        <v>0</v>
      </c>
      <c r="AJ16" s="34">
        <v>0</v>
      </c>
      <c r="AK16" s="39">
        <f t="shared" si="14"/>
        <v>0</v>
      </c>
      <c r="AL16" s="39">
        <f t="shared" si="0"/>
        <v>0</v>
      </c>
      <c r="AM16" s="38">
        <f t="shared" si="15"/>
        <v>0</v>
      </c>
      <c r="AN16" s="40"/>
      <c r="AO16" s="44"/>
      <c r="AP16" s="126" t="s">
        <v>201</v>
      </c>
      <c r="AQ16" s="179" t="s">
        <v>251</v>
      </c>
      <c r="AR16" s="180" t="s">
        <v>222</v>
      </c>
    </row>
    <row r="17" spans="1:44" s="11" customFormat="1" ht="116.25" customHeight="1">
      <c r="A17" s="32" t="s">
        <v>66</v>
      </c>
      <c r="B17" s="33" t="s">
        <v>120</v>
      </c>
      <c r="C17" s="33" t="s">
        <v>121</v>
      </c>
      <c r="D17" s="131" t="s">
        <v>230</v>
      </c>
      <c r="E17" s="34" t="s">
        <v>120</v>
      </c>
      <c r="F17" s="34" t="s">
        <v>125</v>
      </c>
      <c r="G17" s="34" t="s">
        <v>84</v>
      </c>
      <c r="H17" s="34" t="s">
        <v>89</v>
      </c>
      <c r="I17" s="33" t="s">
        <v>128</v>
      </c>
      <c r="J17" s="33" t="s">
        <v>152</v>
      </c>
      <c r="K17" s="33" t="s">
        <v>130</v>
      </c>
      <c r="L17" s="33" t="s">
        <v>125</v>
      </c>
      <c r="M17" s="34">
        <v>0</v>
      </c>
      <c r="N17" s="34">
        <v>0</v>
      </c>
      <c r="O17" s="35">
        <f t="shared" si="9"/>
        <v>0</v>
      </c>
      <c r="P17" s="34">
        <v>0</v>
      </c>
      <c r="Q17" s="34">
        <v>0</v>
      </c>
      <c r="R17" s="34">
        <v>0</v>
      </c>
      <c r="S17" s="36">
        <f t="shared" si="10"/>
        <v>0</v>
      </c>
      <c r="T17" s="34">
        <v>0</v>
      </c>
      <c r="U17" s="34">
        <v>0</v>
      </c>
      <c r="V17" s="37">
        <f t="shared" si="11"/>
        <v>0</v>
      </c>
      <c r="W17" s="38">
        <f>+(V17*0.1)+(S17*0.45)+(O17*0.45)</f>
        <v>0</v>
      </c>
      <c r="X17" s="34" t="s">
        <v>191</v>
      </c>
      <c r="Y17" s="34">
        <v>0</v>
      </c>
      <c r="Z17" s="34">
        <v>0</v>
      </c>
      <c r="AA17" s="34">
        <v>0</v>
      </c>
      <c r="AB17" s="34">
        <v>0</v>
      </c>
      <c r="AC17" s="39">
        <f t="shared" si="12"/>
        <v>0</v>
      </c>
      <c r="AD17" s="34">
        <v>0</v>
      </c>
      <c r="AE17" s="34">
        <v>0</v>
      </c>
      <c r="AF17" s="34">
        <v>0</v>
      </c>
      <c r="AG17" s="39">
        <f t="shared" si="13"/>
        <v>0</v>
      </c>
      <c r="AH17" s="34">
        <v>0</v>
      </c>
      <c r="AI17" s="34">
        <v>0</v>
      </c>
      <c r="AJ17" s="34">
        <v>0</v>
      </c>
      <c r="AK17" s="39">
        <f t="shared" si="14"/>
        <v>0</v>
      </c>
      <c r="AL17" s="39">
        <f t="shared" si="0"/>
        <v>0</v>
      </c>
      <c r="AM17" s="38">
        <f t="shared" si="15"/>
        <v>0</v>
      </c>
      <c r="AN17" s="40"/>
      <c r="AO17" s="44"/>
      <c r="AP17" s="126" t="s">
        <v>201</v>
      </c>
      <c r="AQ17" s="179" t="s">
        <v>252</v>
      </c>
      <c r="AR17" s="181" t="s">
        <v>222</v>
      </c>
    </row>
    <row r="18" spans="1:44" s="11" customFormat="1" ht="110.25" customHeight="1">
      <c r="A18" s="32" t="s">
        <v>66</v>
      </c>
      <c r="B18" s="33" t="s">
        <v>120</v>
      </c>
      <c r="C18" s="33" t="s">
        <v>121</v>
      </c>
      <c r="D18" s="34" t="s">
        <v>230</v>
      </c>
      <c r="E18" s="34" t="s">
        <v>120</v>
      </c>
      <c r="F18" s="34" t="s">
        <v>125</v>
      </c>
      <c r="G18" s="34" t="s">
        <v>84</v>
      </c>
      <c r="H18" s="33" t="s">
        <v>94</v>
      </c>
      <c r="I18" s="33" t="s">
        <v>132</v>
      </c>
      <c r="J18" s="33" t="s">
        <v>153</v>
      </c>
      <c r="K18" s="33" t="s">
        <v>130</v>
      </c>
      <c r="L18" s="33" t="s">
        <v>125</v>
      </c>
      <c r="M18" s="34">
        <v>0</v>
      </c>
      <c r="N18" s="34">
        <v>0</v>
      </c>
      <c r="O18" s="35">
        <f t="shared" si="9"/>
        <v>0</v>
      </c>
      <c r="P18" s="34">
        <v>0</v>
      </c>
      <c r="Q18" s="34">
        <v>0</v>
      </c>
      <c r="R18" s="34">
        <v>0</v>
      </c>
      <c r="S18" s="36">
        <f t="shared" si="10"/>
        <v>0</v>
      </c>
      <c r="T18" s="34">
        <v>0</v>
      </c>
      <c r="U18" s="34">
        <v>0</v>
      </c>
      <c r="V18" s="37">
        <f t="shared" si="11"/>
        <v>0</v>
      </c>
      <c r="W18" s="38">
        <f t="shared" ref="W18" si="18">+(V18*0.1)+(S18*0.45)+(O18*0.45)</f>
        <v>0</v>
      </c>
      <c r="X18" s="34" t="s">
        <v>191</v>
      </c>
      <c r="Y18" s="34">
        <v>0</v>
      </c>
      <c r="Z18" s="34">
        <v>0</v>
      </c>
      <c r="AA18" s="34">
        <v>0</v>
      </c>
      <c r="AB18" s="34">
        <v>0</v>
      </c>
      <c r="AC18" s="39">
        <f t="shared" si="12"/>
        <v>0</v>
      </c>
      <c r="AD18" s="34">
        <v>0</v>
      </c>
      <c r="AE18" s="34">
        <v>0</v>
      </c>
      <c r="AF18" s="34">
        <v>0</v>
      </c>
      <c r="AG18" s="39">
        <f t="shared" si="13"/>
        <v>0</v>
      </c>
      <c r="AH18" s="34">
        <v>0</v>
      </c>
      <c r="AI18" s="34">
        <v>0</v>
      </c>
      <c r="AJ18" s="34">
        <v>0</v>
      </c>
      <c r="AK18" s="39">
        <f t="shared" si="14"/>
        <v>0</v>
      </c>
      <c r="AL18" s="39">
        <f t="shared" si="0"/>
        <v>0</v>
      </c>
      <c r="AM18" s="38">
        <f t="shared" si="15"/>
        <v>0</v>
      </c>
      <c r="AN18" s="40"/>
      <c r="AO18" s="44"/>
      <c r="AP18" s="126" t="s">
        <v>201</v>
      </c>
      <c r="AQ18" s="179" t="s">
        <v>252</v>
      </c>
      <c r="AR18" s="181" t="s">
        <v>222</v>
      </c>
    </row>
    <row r="19" spans="1:44" s="11" customFormat="1" ht="81" customHeight="1">
      <c r="A19" s="45" t="s">
        <v>68</v>
      </c>
      <c r="B19" s="46" t="s">
        <v>120</v>
      </c>
      <c r="C19" s="47" t="s">
        <v>121</v>
      </c>
      <c r="D19" s="48" t="s">
        <v>124</v>
      </c>
      <c r="E19" s="48" t="s">
        <v>120</v>
      </c>
      <c r="F19" s="48" t="s">
        <v>125</v>
      </c>
      <c r="G19" s="48" t="s">
        <v>84</v>
      </c>
      <c r="H19" s="48" t="s">
        <v>91</v>
      </c>
      <c r="I19" s="47" t="s">
        <v>128</v>
      </c>
      <c r="J19" s="47" t="s">
        <v>129</v>
      </c>
      <c r="K19" s="47" t="s">
        <v>130</v>
      </c>
      <c r="L19" s="49" t="s">
        <v>125</v>
      </c>
      <c r="M19" s="34">
        <v>0</v>
      </c>
      <c r="N19" s="34">
        <v>0</v>
      </c>
      <c r="O19" s="35">
        <f t="shared" si="2"/>
        <v>0</v>
      </c>
      <c r="P19" s="34">
        <v>0</v>
      </c>
      <c r="Q19" s="34">
        <v>0</v>
      </c>
      <c r="R19" s="34">
        <v>0</v>
      </c>
      <c r="S19" s="36">
        <f t="shared" si="3"/>
        <v>0</v>
      </c>
      <c r="T19" s="34">
        <v>0</v>
      </c>
      <c r="U19" s="34">
        <v>0</v>
      </c>
      <c r="V19" s="37">
        <f t="shared" si="4"/>
        <v>0</v>
      </c>
      <c r="W19" s="50">
        <f>+(V19*0.1)+(S19*0.45)+(O19*0.45)</f>
        <v>0</v>
      </c>
      <c r="X19" s="51" t="s">
        <v>191</v>
      </c>
      <c r="Y19" s="48">
        <v>0</v>
      </c>
      <c r="Z19" s="48">
        <v>0</v>
      </c>
      <c r="AA19" s="48">
        <v>0</v>
      </c>
      <c r="AB19" s="48">
        <v>0</v>
      </c>
      <c r="AC19" s="52">
        <f t="shared" si="5"/>
        <v>0</v>
      </c>
      <c r="AD19" s="48">
        <v>0</v>
      </c>
      <c r="AE19" s="48">
        <v>0</v>
      </c>
      <c r="AF19" s="48">
        <v>0</v>
      </c>
      <c r="AG19" s="52">
        <f t="shared" si="6"/>
        <v>0</v>
      </c>
      <c r="AH19" s="48">
        <v>0</v>
      </c>
      <c r="AI19" s="48">
        <v>0</v>
      </c>
      <c r="AJ19" s="48">
        <v>0</v>
      </c>
      <c r="AK19" s="52">
        <f t="shared" ref="AK19:AK80" si="19">SUM(AH19:AJ19)</f>
        <v>0</v>
      </c>
      <c r="AL19" s="52">
        <f t="shared" si="0"/>
        <v>0</v>
      </c>
      <c r="AM19" s="50">
        <f t="shared" si="8"/>
        <v>0</v>
      </c>
      <c r="AN19" s="53"/>
      <c r="AO19" s="54" t="s">
        <v>62</v>
      </c>
      <c r="AP19" s="126" t="s">
        <v>201</v>
      </c>
      <c r="AQ19" s="179" t="s">
        <v>231</v>
      </c>
      <c r="AR19" s="180"/>
    </row>
    <row r="20" spans="1:44" s="11" customFormat="1" ht="81" customHeight="1">
      <c r="A20" s="45" t="s">
        <v>68</v>
      </c>
      <c r="B20" s="46" t="s">
        <v>120</v>
      </c>
      <c r="C20" s="47" t="s">
        <v>121</v>
      </c>
      <c r="D20" s="34" t="s">
        <v>124</v>
      </c>
      <c r="E20" s="48" t="s">
        <v>120</v>
      </c>
      <c r="F20" s="48" t="s">
        <v>125</v>
      </c>
      <c r="G20" s="48" t="s">
        <v>84</v>
      </c>
      <c r="H20" s="47" t="s">
        <v>94</v>
      </c>
      <c r="I20" s="47" t="s">
        <v>132</v>
      </c>
      <c r="J20" s="33" t="s">
        <v>134</v>
      </c>
      <c r="K20" s="47" t="s">
        <v>130</v>
      </c>
      <c r="L20" s="49" t="s">
        <v>125</v>
      </c>
      <c r="M20" s="34">
        <v>0</v>
      </c>
      <c r="N20" s="34">
        <v>0</v>
      </c>
      <c r="O20" s="35">
        <f t="shared" si="2"/>
        <v>0</v>
      </c>
      <c r="P20" s="34">
        <v>0</v>
      </c>
      <c r="Q20" s="34">
        <v>0</v>
      </c>
      <c r="R20" s="34">
        <v>0</v>
      </c>
      <c r="S20" s="36">
        <f t="shared" si="3"/>
        <v>0</v>
      </c>
      <c r="T20" s="34">
        <v>0</v>
      </c>
      <c r="U20" s="34">
        <v>0</v>
      </c>
      <c r="V20" s="37">
        <f t="shared" si="4"/>
        <v>0</v>
      </c>
      <c r="W20" s="38">
        <f t="shared" ref="W20" si="20">+(V20*0.1)+(S20*0.45)+(O20*0.45)</f>
        <v>0</v>
      </c>
      <c r="X20" s="51" t="s">
        <v>191</v>
      </c>
      <c r="Y20" s="48">
        <v>0</v>
      </c>
      <c r="Z20" s="48">
        <v>0</v>
      </c>
      <c r="AA20" s="48">
        <v>0</v>
      </c>
      <c r="AB20" s="48">
        <v>0</v>
      </c>
      <c r="AC20" s="52">
        <f t="shared" si="5"/>
        <v>0</v>
      </c>
      <c r="AD20" s="48">
        <v>0</v>
      </c>
      <c r="AE20" s="48">
        <v>0</v>
      </c>
      <c r="AF20" s="48">
        <v>0</v>
      </c>
      <c r="AG20" s="39">
        <f t="shared" si="6"/>
        <v>0</v>
      </c>
      <c r="AH20" s="48">
        <v>0</v>
      </c>
      <c r="AI20" s="48">
        <v>0</v>
      </c>
      <c r="AJ20" s="48">
        <v>0</v>
      </c>
      <c r="AK20" s="39">
        <f t="shared" si="19"/>
        <v>0</v>
      </c>
      <c r="AL20" s="39">
        <f t="shared" ref="AL20:AL80" si="21">AC20+AG20+AK20</f>
        <v>0</v>
      </c>
      <c r="AM20" s="38">
        <f t="shared" si="8"/>
        <v>0</v>
      </c>
      <c r="AN20" s="55"/>
      <c r="AO20" s="44"/>
      <c r="AP20" s="126" t="s">
        <v>201</v>
      </c>
      <c r="AQ20" s="179" t="s">
        <v>231</v>
      </c>
      <c r="AR20" s="180"/>
    </row>
    <row r="21" spans="1:44" s="11" customFormat="1" ht="81" customHeight="1">
      <c r="A21" s="45" t="s">
        <v>68</v>
      </c>
      <c r="B21" s="46" t="s">
        <v>120</v>
      </c>
      <c r="C21" s="47" t="s">
        <v>121</v>
      </c>
      <c r="D21" s="34" t="s">
        <v>163</v>
      </c>
      <c r="E21" s="48" t="s">
        <v>120</v>
      </c>
      <c r="F21" s="48" t="s">
        <v>125</v>
      </c>
      <c r="G21" s="48" t="s">
        <v>84</v>
      </c>
      <c r="H21" s="48" t="s">
        <v>91</v>
      </c>
      <c r="I21" s="47" t="s">
        <v>128</v>
      </c>
      <c r="J21" s="33" t="s">
        <v>129</v>
      </c>
      <c r="K21" s="47" t="s">
        <v>130</v>
      </c>
      <c r="L21" s="49" t="s">
        <v>125</v>
      </c>
      <c r="M21" s="34">
        <v>0</v>
      </c>
      <c r="N21" s="34">
        <v>0</v>
      </c>
      <c r="O21" s="35">
        <f t="shared" ref="O21:O26" si="22">(M21*N21)</f>
        <v>0</v>
      </c>
      <c r="P21" s="34">
        <v>0</v>
      </c>
      <c r="Q21" s="34">
        <v>0</v>
      </c>
      <c r="R21" s="34">
        <v>0</v>
      </c>
      <c r="S21" s="36">
        <f t="shared" ref="S21:S26" si="23">(P21*3.5)+(Q21*3.5)+(R21*3)</f>
        <v>0</v>
      </c>
      <c r="T21" s="34">
        <v>0</v>
      </c>
      <c r="U21" s="34">
        <v>0</v>
      </c>
      <c r="V21" s="37">
        <f t="shared" ref="V21:V26" si="24">T21*U21</f>
        <v>0</v>
      </c>
      <c r="W21" s="50">
        <f>+(V21*0.1)+(S21*0.45)+(O21*0.45)</f>
        <v>0</v>
      </c>
      <c r="X21" s="51" t="s">
        <v>191</v>
      </c>
      <c r="Y21" s="48">
        <v>0</v>
      </c>
      <c r="Z21" s="48">
        <v>0</v>
      </c>
      <c r="AA21" s="48">
        <v>0</v>
      </c>
      <c r="AB21" s="48">
        <v>0</v>
      </c>
      <c r="AC21" s="52">
        <f t="shared" ref="AC21:AC26" si="25">SUM(Y21:AB21)</f>
        <v>0</v>
      </c>
      <c r="AD21" s="48">
        <v>0</v>
      </c>
      <c r="AE21" s="48">
        <v>0</v>
      </c>
      <c r="AF21" s="48">
        <v>0</v>
      </c>
      <c r="AG21" s="39">
        <f t="shared" ref="AG21:AG26" si="26">SUM(AD21:AF21)</f>
        <v>0</v>
      </c>
      <c r="AH21" s="48">
        <v>0</v>
      </c>
      <c r="AI21" s="48">
        <v>0</v>
      </c>
      <c r="AJ21" s="48">
        <v>0</v>
      </c>
      <c r="AK21" s="39">
        <f t="shared" ref="AK21:AK26" si="27">SUM(AH21:AJ21)</f>
        <v>0</v>
      </c>
      <c r="AL21" s="39">
        <f t="shared" ref="AL21:AL26" si="28">AC21+AG21+AK21</f>
        <v>0</v>
      </c>
      <c r="AM21" s="38">
        <f t="shared" ref="AM21:AM26" si="29">W21*AL21</f>
        <v>0</v>
      </c>
      <c r="AN21" s="55"/>
      <c r="AO21" s="44"/>
      <c r="AP21" s="126" t="s">
        <v>201</v>
      </c>
      <c r="AQ21" s="179" t="s">
        <v>253</v>
      </c>
      <c r="AR21" s="180"/>
    </row>
    <row r="22" spans="1:44" s="11" customFormat="1" ht="81" customHeight="1">
      <c r="A22" s="45" t="s">
        <v>68</v>
      </c>
      <c r="B22" s="46" t="s">
        <v>120</v>
      </c>
      <c r="C22" s="47" t="s">
        <v>121</v>
      </c>
      <c r="D22" s="34" t="s">
        <v>163</v>
      </c>
      <c r="E22" s="48" t="s">
        <v>120</v>
      </c>
      <c r="F22" s="48" t="s">
        <v>125</v>
      </c>
      <c r="G22" s="48" t="s">
        <v>84</v>
      </c>
      <c r="H22" s="47" t="s">
        <v>94</v>
      </c>
      <c r="I22" s="47" t="s">
        <v>132</v>
      </c>
      <c r="J22" s="33" t="s">
        <v>134</v>
      </c>
      <c r="K22" s="47" t="s">
        <v>130</v>
      </c>
      <c r="L22" s="49" t="s">
        <v>125</v>
      </c>
      <c r="M22" s="34">
        <v>0</v>
      </c>
      <c r="N22" s="34">
        <v>0</v>
      </c>
      <c r="O22" s="35">
        <f t="shared" si="22"/>
        <v>0</v>
      </c>
      <c r="P22" s="34">
        <v>0</v>
      </c>
      <c r="Q22" s="34">
        <v>0</v>
      </c>
      <c r="R22" s="34">
        <v>0</v>
      </c>
      <c r="S22" s="36">
        <f t="shared" si="23"/>
        <v>0</v>
      </c>
      <c r="T22" s="34">
        <v>0</v>
      </c>
      <c r="U22" s="34">
        <v>0</v>
      </c>
      <c r="V22" s="37">
        <f t="shared" si="24"/>
        <v>0</v>
      </c>
      <c r="W22" s="38">
        <f t="shared" ref="W22" si="30">+(V22*0.1)+(S22*0.45)+(O22*0.45)</f>
        <v>0</v>
      </c>
      <c r="X22" s="51" t="s">
        <v>191</v>
      </c>
      <c r="Y22" s="48">
        <v>0</v>
      </c>
      <c r="Z22" s="48">
        <v>0</v>
      </c>
      <c r="AA22" s="48">
        <v>0</v>
      </c>
      <c r="AB22" s="48">
        <v>0</v>
      </c>
      <c r="AC22" s="52">
        <f t="shared" si="25"/>
        <v>0</v>
      </c>
      <c r="AD22" s="48">
        <v>0</v>
      </c>
      <c r="AE22" s="48">
        <v>0</v>
      </c>
      <c r="AF22" s="48">
        <v>0</v>
      </c>
      <c r="AG22" s="39">
        <f t="shared" si="26"/>
        <v>0</v>
      </c>
      <c r="AH22" s="48">
        <v>0</v>
      </c>
      <c r="AI22" s="48">
        <v>0</v>
      </c>
      <c r="AJ22" s="48">
        <v>0</v>
      </c>
      <c r="AK22" s="39">
        <f t="shared" si="27"/>
        <v>0</v>
      </c>
      <c r="AL22" s="39">
        <f t="shared" si="28"/>
        <v>0</v>
      </c>
      <c r="AM22" s="38">
        <f t="shared" si="29"/>
        <v>0</v>
      </c>
      <c r="AN22" s="55"/>
      <c r="AO22" s="44"/>
      <c r="AP22" s="126" t="s">
        <v>201</v>
      </c>
      <c r="AQ22" s="179" t="s">
        <v>250</v>
      </c>
      <c r="AR22" s="180"/>
    </row>
    <row r="23" spans="1:44" s="11" customFormat="1" ht="81" customHeight="1">
      <c r="A23" s="45" t="s">
        <v>68</v>
      </c>
      <c r="B23" s="46" t="s">
        <v>120</v>
      </c>
      <c r="C23" s="47" t="s">
        <v>121</v>
      </c>
      <c r="D23" s="33" t="s">
        <v>229</v>
      </c>
      <c r="E23" s="48" t="s">
        <v>120</v>
      </c>
      <c r="F23" s="48" t="s">
        <v>125</v>
      </c>
      <c r="G23" s="48" t="s">
        <v>84</v>
      </c>
      <c r="H23" s="48" t="s">
        <v>91</v>
      </c>
      <c r="I23" s="47" t="s">
        <v>128</v>
      </c>
      <c r="J23" s="33" t="s">
        <v>129</v>
      </c>
      <c r="K23" s="47" t="s">
        <v>130</v>
      </c>
      <c r="L23" s="49" t="s">
        <v>125</v>
      </c>
      <c r="M23" s="34">
        <v>0</v>
      </c>
      <c r="N23" s="34">
        <v>0</v>
      </c>
      <c r="O23" s="35">
        <f t="shared" si="22"/>
        <v>0</v>
      </c>
      <c r="P23" s="34">
        <v>0</v>
      </c>
      <c r="Q23" s="34">
        <v>0</v>
      </c>
      <c r="R23" s="34">
        <v>0</v>
      </c>
      <c r="S23" s="36">
        <f t="shared" si="23"/>
        <v>0</v>
      </c>
      <c r="T23" s="34">
        <v>0</v>
      </c>
      <c r="U23" s="34">
        <v>0</v>
      </c>
      <c r="V23" s="37">
        <f t="shared" si="24"/>
        <v>0</v>
      </c>
      <c r="W23" s="50">
        <f>+(V23*0.1)+(S23*0.45)+(O23*0.45)</f>
        <v>0</v>
      </c>
      <c r="X23" s="51" t="s">
        <v>191</v>
      </c>
      <c r="Y23" s="48">
        <v>0</v>
      </c>
      <c r="Z23" s="48">
        <v>0</v>
      </c>
      <c r="AA23" s="48">
        <v>0</v>
      </c>
      <c r="AB23" s="48">
        <v>0</v>
      </c>
      <c r="AC23" s="52">
        <f t="shared" si="25"/>
        <v>0</v>
      </c>
      <c r="AD23" s="48">
        <v>0</v>
      </c>
      <c r="AE23" s="48">
        <v>0</v>
      </c>
      <c r="AF23" s="48">
        <v>0</v>
      </c>
      <c r="AG23" s="39">
        <f t="shared" si="26"/>
        <v>0</v>
      </c>
      <c r="AH23" s="48">
        <v>0</v>
      </c>
      <c r="AI23" s="48">
        <v>0</v>
      </c>
      <c r="AJ23" s="48">
        <v>0</v>
      </c>
      <c r="AK23" s="39">
        <f t="shared" si="27"/>
        <v>0</v>
      </c>
      <c r="AL23" s="39">
        <f t="shared" si="28"/>
        <v>0</v>
      </c>
      <c r="AM23" s="38">
        <f t="shared" si="29"/>
        <v>0</v>
      </c>
      <c r="AN23" s="55"/>
      <c r="AO23" s="44"/>
      <c r="AP23" s="126" t="s">
        <v>201</v>
      </c>
      <c r="AQ23" s="179" t="s">
        <v>250</v>
      </c>
      <c r="AR23" s="180"/>
    </row>
    <row r="24" spans="1:44" s="11" customFormat="1" ht="81" customHeight="1">
      <c r="A24" s="45" t="s">
        <v>68</v>
      </c>
      <c r="B24" s="46" t="s">
        <v>120</v>
      </c>
      <c r="C24" s="47" t="s">
        <v>121</v>
      </c>
      <c r="D24" s="33" t="s">
        <v>229</v>
      </c>
      <c r="E24" s="48" t="s">
        <v>120</v>
      </c>
      <c r="F24" s="48" t="s">
        <v>125</v>
      </c>
      <c r="G24" s="48" t="s">
        <v>84</v>
      </c>
      <c r="H24" s="47" t="s">
        <v>94</v>
      </c>
      <c r="I24" s="47" t="s">
        <v>132</v>
      </c>
      <c r="J24" s="33" t="s">
        <v>134</v>
      </c>
      <c r="K24" s="47" t="s">
        <v>130</v>
      </c>
      <c r="L24" s="49" t="s">
        <v>125</v>
      </c>
      <c r="M24" s="34">
        <v>0</v>
      </c>
      <c r="N24" s="34">
        <v>0</v>
      </c>
      <c r="O24" s="35">
        <f t="shared" si="22"/>
        <v>0</v>
      </c>
      <c r="P24" s="34">
        <v>0</v>
      </c>
      <c r="Q24" s="34">
        <v>0</v>
      </c>
      <c r="R24" s="34">
        <v>0</v>
      </c>
      <c r="S24" s="36">
        <f t="shared" si="23"/>
        <v>0</v>
      </c>
      <c r="T24" s="34">
        <v>0</v>
      </c>
      <c r="U24" s="34">
        <v>0</v>
      </c>
      <c r="V24" s="37">
        <f t="shared" si="24"/>
        <v>0</v>
      </c>
      <c r="W24" s="38">
        <f t="shared" ref="W24" si="31">+(V24*0.1)+(S24*0.45)+(O24*0.45)</f>
        <v>0</v>
      </c>
      <c r="X24" s="51" t="s">
        <v>191</v>
      </c>
      <c r="Y24" s="48">
        <v>0</v>
      </c>
      <c r="Z24" s="48">
        <v>0</v>
      </c>
      <c r="AA24" s="48">
        <v>0</v>
      </c>
      <c r="AB24" s="48">
        <v>0</v>
      </c>
      <c r="AC24" s="52">
        <f t="shared" si="25"/>
        <v>0</v>
      </c>
      <c r="AD24" s="48">
        <v>0</v>
      </c>
      <c r="AE24" s="48">
        <v>0</v>
      </c>
      <c r="AF24" s="48">
        <v>0</v>
      </c>
      <c r="AG24" s="39">
        <f t="shared" si="26"/>
        <v>0</v>
      </c>
      <c r="AH24" s="48">
        <v>0</v>
      </c>
      <c r="AI24" s="48">
        <v>0</v>
      </c>
      <c r="AJ24" s="48">
        <v>0</v>
      </c>
      <c r="AK24" s="39">
        <f t="shared" si="27"/>
        <v>0</v>
      </c>
      <c r="AL24" s="39">
        <f t="shared" si="28"/>
        <v>0</v>
      </c>
      <c r="AM24" s="38">
        <f t="shared" si="29"/>
        <v>0</v>
      </c>
      <c r="AN24" s="55"/>
      <c r="AO24" s="44"/>
      <c r="AP24" s="126" t="s">
        <v>201</v>
      </c>
      <c r="AQ24" s="179" t="s">
        <v>254</v>
      </c>
      <c r="AR24" s="180"/>
    </row>
    <row r="25" spans="1:44" s="11" customFormat="1" ht="81" customHeight="1">
      <c r="A25" s="45" t="s">
        <v>68</v>
      </c>
      <c r="B25" s="46" t="s">
        <v>120</v>
      </c>
      <c r="C25" s="47" t="s">
        <v>121</v>
      </c>
      <c r="D25" s="34" t="s">
        <v>230</v>
      </c>
      <c r="E25" s="48" t="s">
        <v>120</v>
      </c>
      <c r="F25" s="48" t="s">
        <v>125</v>
      </c>
      <c r="G25" s="48" t="s">
        <v>84</v>
      </c>
      <c r="H25" s="48" t="s">
        <v>91</v>
      </c>
      <c r="I25" s="47" t="s">
        <v>128</v>
      </c>
      <c r="J25" s="33" t="s">
        <v>129</v>
      </c>
      <c r="K25" s="47" t="s">
        <v>130</v>
      </c>
      <c r="L25" s="49" t="s">
        <v>125</v>
      </c>
      <c r="M25" s="34">
        <v>0</v>
      </c>
      <c r="N25" s="34">
        <v>0</v>
      </c>
      <c r="O25" s="35">
        <f t="shared" si="22"/>
        <v>0</v>
      </c>
      <c r="P25" s="34">
        <v>0</v>
      </c>
      <c r="Q25" s="34">
        <v>0</v>
      </c>
      <c r="R25" s="34">
        <v>0</v>
      </c>
      <c r="S25" s="36">
        <f t="shared" si="23"/>
        <v>0</v>
      </c>
      <c r="T25" s="34">
        <v>0</v>
      </c>
      <c r="U25" s="34">
        <v>0</v>
      </c>
      <c r="V25" s="37">
        <f t="shared" si="24"/>
        <v>0</v>
      </c>
      <c r="W25" s="50">
        <f>+(V25*0.1)+(S25*0.45)+(O25*0.45)</f>
        <v>0</v>
      </c>
      <c r="X25" s="51" t="s">
        <v>191</v>
      </c>
      <c r="Y25" s="48">
        <v>0</v>
      </c>
      <c r="Z25" s="48">
        <v>0</v>
      </c>
      <c r="AA25" s="48">
        <v>0</v>
      </c>
      <c r="AB25" s="48">
        <v>0</v>
      </c>
      <c r="AC25" s="52">
        <f t="shared" si="25"/>
        <v>0</v>
      </c>
      <c r="AD25" s="48">
        <v>0</v>
      </c>
      <c r="AE25" s="48">
        <v>0</v>
      </c>
      <c r="AF25" s="48">
        <v>0</v>
      </c>
      <c r="AG25" s="39">
        <f t="shared" si="26"/>
        <v>0</v>
      </c>
      <c r="AH25" s="48">
        <v>0</v>
      </c>
      <c r="AI25" s="48">
        <v>0</v>
      </c>
      <c r="AJ25" s="48">
        <v>0</v>
      </c>
      <c r="AK25" s="39">
        <f t="shared" si="27"/>
        <v>0</v>
      </c>
      <c r="AL25" s="39">
        <f t="shared" si="28"/>
        <v>0</v>
      </c>
      <c r="AM25" s="38">
        <f t="shared" si="29"/>
        <v>0</v>
      </c>
      <c r="AN25" s="55"/>
      <c r="AO25" s="44"/>
      <c r="AP25" s="126" t="s">
        <v>201</v>
      </c>
      <c r="AQ25" s="179" t="s">
        <v>255</v>
      </c>
      <c r="AR25" s="180"/>
    </row>
    <row r="26" spans="1:44" s="11" customFormat="1" ht="81" customHeight="1">
      <c r="A26" s="45" t="s">
        <v>68</v>
      </c>
      <c r="B26" s="46" t="s">
        <v>120</v>
      </c>
      <c r="C26" s="47" t="s">
        <v>121</v>
      </c>
      <c r="D26" s="34" t="s">
        <v>230</v>
      </c>
      <c r="E26" s="48" t="s">
        <v>120</v>
      </c>
      <c r="F26" s="48" t="s">
        <v>125</v>
      </c>
      <c r="G26" s="48" t="s">
        <v>84</v>
      </c>
      <c r="H26" s="47" t="s">
        <v>94</v>
      </c>
      <c r="I26" s="47" t="s">
        <v>132</v>
      </c>
      <c r="J26" s="33" t="s">
        <v>134</v>
      </c>
      <c r="K26" s="47" t="s">
        <v>130</v>
      </c>
      <c r="L26" s="49" t="s">
        <v>125</v>
      </c>
      <c r="M26" s="34">
        <v>0</v>
      </c>
      <c r="N26" s="34">
        <v>0</v>
      </c>
      <c r="O26" s="35">
        <f t="shared" si="22"/>
        <v>0</v>
      </c>
      <c r="P26" s="34">
        <v>0</v>
      </c>
      <c r="Q26" s="34">
        <v>0</v>
      </c>
      <c r="R26" s="34">
        <v>0</v>
      </c>
      <c r="S26" s="36">
        <f t="shared" si="23"/>
        <v>0</v>
      </c>
      <c r="T26" s="34">
        <v>0</v>
      </c>
      <c r="U26" s="34">
        <v>0</v>
      </c>
      <c r="V26" s="37">
        <f t="shared" si="24"/>
        <v>0</v>
      </c>
      <c r="W26" s="38">
        <f t="shared" ref="W26" si="32">+(V26*0.1)+(S26*0.45)+(O26*0.45)</f>
        <v>0</v>
      </c>
      <c r="X26" s="51" t="s">
        <v>191</v>
      </c>
      <c r="Y26" s="48">
        <v>0</v>
      </c>
      <c r="Z26" s="48">
        <v>0</v>
      </c>
      <c r="AA26" s="48">
        <v>0</v>
      </c>
      <c r="AB26" s="48">
        <v>0</v>
      </c>
      <c r="AC26" s="52">
        <f t="shared" si="25"/>
        <v>0</v>
      </c>
      <c r="AD26" s="48">
        <v>0</v>
      </c>
      <c r="AE26" s="48">
        <v>0</v>
      </c>
      <c r="AF26" s="48">
        <v>0</v>
      </c>
      <c r="AG26" s="39">
        <f t="shared" si="26"/>
        <v>0</v>
      </c>
      <c r="AH26" s="48">
        <v>0</v>
      </c>
      <c r="AI26" s="48">
        <v>0</v>
      </c>
      <c r="AJ26" s="48">
        <v>0</v>
      </c>
      <c r="AK26" s="39">
        <f t="shared" si="27"/>
        <v>0</v>
      </c>
      <c r="AL26" s="39">
        <f t="shared" si="28"/>
        <v>0</v>
      </c>
      <c r="AM26" s="38">
        <f t="shared" si="29"/>
        <v>0</v>
      </c>
      <c r="AN26" s="55"/>
      <c r="AO26" s="44"/>
      <c r="AP26" s="126" t="s">
        <v>201</v>
      </c>
      <c r="AQ26" s="179" t="s">
        <v>255</v>
      </c>
      <c r="AR26" s="182"/>
    </row>
    <row r="27" spans="1:44" s="11" customFormat="1" ht="117" customHeight="1">
      <c r="A27" s="32" t="s">
        <v>183</v>
      </c>
      <c r="B27" s="33" t="s">
        <v>120</v>
      </c>
      <c r="C27" s="33" t="s">
        <v>122</v>
      </c>
      <c r="D27" s="34" t="s">
        <v>124</v>
      </c>
      <c r="E27" s="34" t="s">
        <v>120</v>
      </c>
      <c r="F27" s="34" t="s">
        <v>125</v>
      </c>
      <c r="G27" s="34" t="s">
        <v>84</v>
      </c>
      <c r="H27" s="34" t="s">
        <v>90</v>
      </c>
      <c r="I27" s="33" t="s">
        <v>160</v>
      </c>
      <c r="J27" s="33" t="s">
        <v>148</v>
      </c>
      <c r="K27" s="33" t="s">
        <v>130</v>
      </c>
      <c r="L27" s="56" t="s">
        <v>125</v>
      </c>
      <c r="M27" s="34">
        <v>0</v>
      </c>
      <c r="N27" s="34">
        <v>0</v>
      </c>
      <c r="O27" s="35">
        <f t="shared" si="2"/>
        <v>0</v>
      </c>
      <c r="P27" s="34">
        <v>0</v>
      </c>
      <c r="Q27" s="34">
        <v>0</v>
      </c>
      <c r="R27" s="34">
        <v>0</v>
      </c>
      <c r="S27" s="36">
        <f t="shared" si="3"/>
        <v>0</v>
      </c>
      <c r="T27" s="34">
        <v>0</v>
      </c>
      <c r="U27" s="34">
        <v>0</v>
      </c>
      <c r="V27" s="37">
        <f t="shared" si="4"/>
        <v>0</v>
      </c>
      <c r="W27" s="38">
        <f>+(V27*0.1)+(S27*0.45)+(O27*0.45)</f>
        <v>0</v>
      </c>
      <c r="X27" s="34" t="s">
        <v>191</v>
      </c>
      <c r="Y27" s="34">
        <v>0</v>
      </c>
      <c r="Z27" s="34">
        <v>0</v>
      </c>
      <c r="AA27" s="34">
        <v>0</v>
      </c>
      <c r="AB27" s="34">
        <v>0</v>
      </c>
      <c r="AC27" s="39">
        <f t="shared" si="5"/>
        <v>0</v>
      </c>
      <c r="AD27" s="34">
        <v>0</v>
      </c>
      <c r="AE27" s="34">
        <v>0</v>
      </c>
      <c r="AF27" s="34">
        <v>0</v>
      </c>
      <c r="AG27" s="39">
        <f t="shared" si="6"/>
        <v>0</v>
      </c>
      <c r="AH27" s="34">
        <v>0</v>
      </c>
      <c r="AI27" s="34">
        <v>0</v>
      </c>
      <c r="AJ27" s="34">
        <v>0</v>
      </c>
      <c r="AK27" s="39">
        <f t="shared" si="19"/>
        <v>0</v>
      </c>
      <c r="AL27" s="39">
        <f t="shared" si="21"/>
        <v>0</v>
      </c>
      <c r="AM27" s="38">
        <f t="shared" si="8"/>
        <v>0</v>
      </c>
      <c r="AN27" s="40"/>
      <c r="AO27" s="44"/>
      <c r="AP27" s="127" t="s">
        <v>211</v>
      </c>
      <c r="AQ27" s="32" t="s">
        <v>223</v>
      </c>
      <c r="AR27" s="183" t="s">
        <v>222</v>
      </c>
    </row>
    <row r="28" spans="1:44" s="11" customFormat="1" ht="99.75" customHeight="1">
      <c r="A28" s="32" t="s">
        <v>183</v>
      </c>
      <c r="B28" s="33" t="s">
        <v>120</v>
      </c>
      <c r="C28" s="33" t="s">
        <v>122</v>
      </c>
      <c r="D28" s="34" t="s">
        <v>124</v>
      </c>
      <c r="E28" s="34" t="s">
        <v>120</v>
      </c>
      <c r="F28" s="34" t="s">
        <v>125</v>
      </c>
      <c r="G28" s="34" t="s">
        <v>84</v>
      </c>
      <c r="H28" s="33" t="s">
        <v>93</v>
      </c>
      <c r="I28" s="33" t="s">
        <v>158</v>
      </c>
      <c r="J28" s="33" t="s">
        <v>146</v>
      </c>
      <c r="K28" s="33" t="s">
        <v>130</v>
      </c>
      <c r="L28" s="56" t="s">
        <v>125</v>
      </c>
      <c r="M28" s="34">
        <v>0</v>
      </c>
      <c r="N28" s="34">
        <v>0</v>
      </c>
      <c r="O28" s="35">
        <f t="shared" si="2"/>
        <v>0</v>
      </c>
      <c r="P28" s="34">
        <v>0</v>
      </c>
      <c r="Q28" s="34">
        <v>0</v>
      </c>
      <c r="R28" s="34">
        <v>0</v>
      </c>
      <c r="S28" s="36">
        <f t="shared" si="3"/>
        <v>0</v>
      </c>
      <c r="T28" s="34">
        <v>0</v>
      </c>
      <c r="U28" s="34">
        <v>0</v>
      </c>
      <c r="V28" s="37">
        <f t="shared" si="4"/>
        <v>0</v>
      </c>
      <c r="W28" s="38">
        <f t="shared" ref="W28" si="33">+(V28*0.1)+(S28*0.45)+(O28*0.45)</f>
        <v>0</v>
      </c>
      <c r="X28" s="34" t="s">
        <v>191</v>
      </c>
      <c r="Y28" s="34">
        <v>0</v>
      </c>
      <c r="Z28" s="34">
        <v>0</v>
      </c>
      <c r="AA28" s="34">
        <v>0</v>
      </c>
      <c r="AB28" s="34">
        <v>0</v>
      </c>
      <c r="AC28" s="39">
        <f t="shared" si="5"/>
        <v>0</v>
      </c>
      <c r="AD28" s="34">
        <v>0</v>
      </c>
      <c r="AE28" s="34">
        <v>0</v>
      </c>
      <c r="AF28" s="34">
        <v>0</v>
      </c>
      <c r="AG28" s="39">
        <f t="shared" si="6"/>
        <v>0</v>
      </c>
      <c r="AH28" s="34">
        <v>0</v>
      </c>
      <c r="AI28" s="34">
        <v>0</v>
      </c>
      <c r="AJ28" s="34">
        <v>0</v>
      </c>
      <c r="AK28" s="39">
        <f t="shared" si="19"/>
        <v>0</v>
      </c>
      <c r="AL28" s="39">
        <f t="shared" si="21"/>
        <v>0</v>
      </c>
      <c r="AM28" s="38">
        <f t="shared" si="8"/>
        <v>0</v>
      </c>
      <c r="AN28" s="40"/>
      <c r="AO28" s="44"/>
      <c r="AP28" s="126" t="s">
        <v>201</v>
      </c>
      <c r="AQ28" s="32" t="s">
        <v>223</v>
      </c>
      <c r="AR28" s="183" t="s">
        <v>222</v>
      </c>
    </row>
    <row r="29" spans="1:44" s="11" customFormat="1" ht="95.25" customHeight="1">
      <c r="A29" s="32" t="s">
        <v>183</v>
      </c>
      <c r="B29" s="33" t="s">
        <v>120</v>
      </c>
      <c r="C29" s="33" t="s">
        <v>122</v>
      </c>
      <c r="D29" s="34" t="s">
        <v>163</v>
      </c>
      <c r="E29" s="34" t="s">
        <v>120</v>
      </c>
      <c r="F29" s="34" t="s">
        <v>125</v>
      </c>
      <c r="G29" s="34" t="s">
        <v>84</v>
      </c>
      <c r="H29" s="34" t="s">
        <v>90</v>
      </c>
      <c r="I29" s="33" t="s">
        <v>156</v>
      </c>
      <c r="J29" s="33" t="s">
        <v>133</v>
      </c>
      <c r="K29" s="33" t="s">
        <v>130</v>
      </c>
      <c r="L29" s="56" t="s">
        <v>125</v>
      </c>
      <c r="M29" s="34">
        <v>0</v>
      </c>
      <c r="N29" s="34">
        <v>0</v>
      </c>
      <c r="O29" s="35">
        <f t="shared" si="2"/>
        <v>0</v>
      </c>
      <c r="P29" s="34">
        <v>0</v>
      </c>
      <c r="Q29" s="34">
        <v>0</v>
      </c>
      <c r="R29" s="34">
        <v>0</v>
      </c>
      <c r="S29" s="36">
        <f t="shared" si="3"/>
        <v>0</v>
      </c>
      <c r="T29" s="34">
        <v>0</v>
      </c>
      <c r="U29" s="34">
        <v>0</v>
      </c>
      <c r="V29" s="37">
        <f t="shared" si="4"/>
        <v>0</v>
      </c>
      <c r="W29" s="38">
        <f>+(V29*0.1)+(S29*0.45)+(O29*0.45)</f>
        <v>0</v>
      </c>
      <c r="X29" s="34" t="s">
        <v>191</v>
      </c>
      <c r="Y29" s="34">
        <v>0</v>
      </c>
      <c r="Z29" s="34">
        <v>0</v>
      </c>
      <c r="AA29" s="34">
        <v>0</v>
      </c>
      <c r="AB29" s="34">
        <v>0</v>
      </c>
      <c r="AC29" s="39">
        <f t="shared" si="5"/>
        <v>0</v>
      </c>
      <c r="AD29" s="34">
        <v>0</v>
      </c>
      <c r="AE29" s="34">
        <v>0</v>
      </c>
      <c r="AF29" s="34">
        <v>0</v>
      </c>
      <c r="AG29" s="39">
        <f t="shared" si="6"/>
        <v>0</v>
      </c>
      <c r="AH29" s="34">
        <v>0</v>
      </c>
      <c r="AI29" s="34">
        <v>0</v>
      </c>
      <c r="AJ29" s="34">
        <v>0</v>
      </c>
      <c r="AK29" s="39">
        <f t="shared" si="19"/>
        <v>0</v>
      </c>
      <c r="AL29" s="39">
        <f t="shared" si="21"/>
        <v>0</v>
      </c>
      <c r="AM29" s="38">
        <f t="shared" si="8"/>
        <v>0</v>
      </c>
      <c r="AN29" s="40"/>
      <c r="AO29" s="57" t="s">
        <v>197</v>
      </c>
      <c r="AP29" s="126" t="s">
        <v>201</v>
      </c>
      <c r="AQ29" s="179" t="s">
        <v>232</v>
      </c>
      <c r="AR29" s="180" t="s">
        <v>222</v>
      </c>
    </row>
    <row r="30" spans="1:44" s="11" customFormat="1" ht="95.25" customHeight="1">
      <c r="A30" s="32" t="s">
        <v>183</v>
      </c>
      <c r="B30" s="33" t="s">
        <v>120</v>
      </c>
      <c r="C30" s="33" t="s">
        <v>122</v>
      </c>
      <c r="D30" s="34" t="s">
        <v>163</v>
      </c>
      <c r="E30" s="34" t="s">
        <v>120</v>
      </c>
      <c r="F30" s="34" t="s">
        <v>125</v>
      </c>
      <c r="G30" s="34" t="s">
        <v>84</v>
      </c>
      <c r="H30" s="33" t="s">
        <v>93</v>
      </c>
      <c r="I30" s="33" t="s">
        <v>158</v>
      </c>
      <c r="J30" s="33" t="s">
        <v>146</v>
      </c>
      <c r="K30" s="33" t="s">
        <v>130</v>
      </c>
      <c r="L30" s="56" t="s">
        <v>125</v>
      </c>
      <c r="M30" s="34">
        <v>0</v>
      </c>
      <c r="N30" s="34">
        <v>0</v>
      </c>
      <c r="O30" s="35">
        <f t="shared" si="2"/>
        <v>0</v>
      </c>
      <c r="P30" s="34">
        <v>0</v>
      </c>
      <c r="Q30" s="34">
        <v>0</v>
      </c>
      <c r="R30" s="34">
        <v>0</v>
      </c>
      <c r="S30" s="36">
        <f t="shared" si="3"/>
        <v>0</v>
      </c>
      <c r="T30" s="34">
        <v>0</v>
      </c>
      <c r="U30" s="34">
        <v>0</v>
      </c>
      <c r="V30" s="37">
        <f t="shared" si="4"/>
        <v>0</v>
      </c>
      <c r="W30" s="38">
        <f t="shared" ref="W30" si="34">+(V30*0.1)+(S30*0.45)+(O30*0.45)</f>
        <v>0</v>
      </c>
      <c r="X30" s="34" t="s">
        <v>191</v>
      </c>
      <c r="Y30" s="34">
        <v>0</v>
      </c>
      <c r="Z30" s="34">
        <v>0</v>
      </c>
      <c r="AA30" s="34">
        <v>0</v>
      </c>
      <c r="AB30" s="34">
        <v>0</v>
      </c>
      <c r="AC30" s="39">
        <f t="shared" si="5"/>
        <v>0</v>
      </c>
      <c r="AD30" s="34">
        <v>0</v>
      </c>
      <c r="AE30" s="34">
        <v>0</v>
      </c>
      <c r="AF30" s="34">
        <v>0</v>
      </c>
      <c r="AG30" s="39">
        <f t="shared" si="6"/>
        <v>0</v>
      </c>
      <c r="AH30" s="34">
        <v>0</v>
      </c>
      <c r="AI30" s="34">
        <v>0</v>
      </c>
      <c r="AJ30" s="34">
        <v>0</v>
      </c>
      <c r="AK30" s="39">
        <f t="shared" si="19"/>
        <v>0</v>
      </c>
      <c r="AL30" s="39">
        <f t="shared" si="21"/>
        <v>0</v>
      </c>
      <c r="AM30" s="38">
        <f t="shared" si="8"/>
        <v>0</v>
      </c>
      <c r="AN30" s="40"/>
      <c r="AO30" s="44"/>
      <c r="AP30" s="126" t="s">
        <v>201</v>
      </c>
      <c r="AQ30" s="179" t="s">
        <v>232</v>
      </c>
      <c r="AR30" s="180" t="s">
        <v>222</v>
      </c>
    </row>
    <row r="31" spans="1:44" s="11" customFormat="1" ht="95.25" customHeight="1">
      <c r="A31" s="32" t="s">
        <v>183</v>
      </c>
      <c r="B31" s="33" t="s">
        <v>120</v>
      </c>
      <c r="C31" s="33" t="s">
        <v>122</v>
      </c>
      <c r="D31" s="33" t="s">
        <v>229</v>
      </c>
      <c r="E31" s="34" t="s">
        <v>120</v>
      </c>
      <c r="F31" s="34" t="s">
        <v>125</v>
      </c>
      <c r="G31" s="34" t="s">
        <v>84</v>
      </c>
      <c r="H31" s="34" t="s">
        <v>90</v>
      </c>
      <c r="I31" s="33" t="s">
        <v>160</v>
      </c>
      <c r="J31" s="33" t="s">
        <v>148</v>
      </c>
      <c r="K31" s="33" t="s">
        <v>125</v>
      </c>
      <c r="L31" s="56" t="s">
        <v>165</v>
      </c>
      <c r="M31" s="34">
        <v>0</v>
      </c>
      <c r="N31" s="34">
        <v>0</v>
      </c>
      <c r="O31" s="35">
        <f t="shared" si="2"/>
        <v>0</v>
      </c>
      <c r="P31" s="34">
        <v>0</v>
      </c>
      <c r="Q31" s="34">
        <v>0</v>
      </c>
      <c r="R31" s="34">
        <v>0</v>
      </c>
      <c r="S31" s="36">
        <f t="shared" si="3"/>
        <v>0</v>
      </c>
      <c r="T31" s="34">
        <v>0</v>
      </c>
      <c r="U31" s="34">
        <v>0</v>
      </c>
      <c r="V31" s="37">
        <f t="shared" si="4"/>
        <v>0</v>
      </c>
      <c r="W31" s="38">
        <f>+(V31*0.1)+(S31*0.45)+(O31*0.45)</f>
        <v>0</v>
      </c>
      <c r="X31" s="34" t="s">
        <v>191</v>
      </c>
      <c r="Y31" s="34">
        <v>0</v>
      </c>
      <c r="Z31" s="34">
        <v>0</v>
      </c>
      <c r="AA31" s="34">
        <v>0</v>
      </c>
      <c r="AB31" s="34">
        <v>0</v>
      </c>
      <c r="AC31" s="39">
        <f t="shared" si="5"/>
        <v>0</v>
      </c>
      <c r="AD31" s="34">
        <v>0</v>
      </c>
      <c r="AE31" s="34">
        <v>0</v>
      </c>
      <c r="AF31" s="34">
        <v>0</v>
      </c>
      <c r="AG31" s="39">
        <f t="shared" si="6"/>
        <v>0</v>
      </c>
      <c r="AH31" s="34">
        <v>0</v>
      </c>
      <c r="AI31" s="34">
        <v>0</v>
      </c>
      <c r="AJ31" s="34">
        <v>0</v>
      </c>
      <c r="AK31" s="39">
        <f t="shared" si="19"/>
        <v>0</v>
      </c>
      <c r="AL31" s="39">
        <f t="shared" si="21"/>
        <v>0</v>
      </c>
      <c r="AM31" s="38">
        <f t="shared" si="8"/>
        <v>0</v>
      </c>
      <c r="AN31" s="40"/>
      <c r="AO31" s="44"/>
      <c r="AP31" s="127" t="s">
        <v>202</v>
      </c>
      <c r="AQ31" s="179" t="s">
        <v>232</v>
      </c>
      <c r="AR31" s="180" t="s">
        <v>222</v>
      </c>
    </row>
    <row r="32" spans="1:44" s="11" customFormat="1" ht="95.25" customHeight="1">
      <c r="A32" s="32" t="s">
        <v>183</v>
      </c>
      <c r="B32" s="33" t="s">
        <v>120</v>
      </c>
      <c r="C32" s="33" t="s">
        <v>122</v>
      </c>
      <c r="D32" s="33" t="s">
        <v>229</v>
      </c>
      <c r="E32" s="34" t="s">
        <v>120</v>
      </c>
      <c r="F32" s="34" t="s">
        <v>125</v>
      </c>
      <c r="G32" s="34" t="s">
        <v>84</v>
      </c>
      <c r="H32" s="33" t="s">
        <v>93</v>
      </c>
      <c r="I32" s="33" t="s">
        <v>158</v>
      </c>
      <c r="J32" s="33" t="s">
        <v>146</v>
      </c>
      <c r="K32" s="33" t="s">
        <v>130</v>
      </c>
      <c r="L32" s="56" t="s">
        <v>125</v>
      </c>
      <c r="M32" s="34">
        <v>0</v>
      </c>
      <c r="N32" s="34">
        <v>0</v>
      </c>
      <c r="O32" s="35">
        <f t="shared" si="2"/>
        <v>0</v>
      </c>
      <c r="P32" s="34">
        <v>0</v>
      </c>
      <c r="Q32" s="34">
        <v>0</v>
      </c>
      <c r="R32" s="34">
        <v>0</v>
      </c>
      <c r="S32" s="36">
        <f t="shared" si="3"/>
        <v>0</v>
      </c>
      <c r="T32" s="34">
        <v>0</v>
      </c>
      <c r="U32" s="34">
        <v>0</v>
      </c>
      <c r="V32" s="37">
        <f t="shared" si="4"/>
        <v>0</v>
      </c>
      <c r="W32" s="38">
        <f t="shared" ref="W32" si="35">+(V32*0.1)+(S32*0.45)+(O32*0.45)</f>
        <v>0</v>
      </c>
      <c r="X32" s="34" t="s">
        <v>191</v>
      </c>
      <c r="Y32" s="34">
        <v>0</v>
      </c>
      <c r="Z32" s="34">
        <v>0</v>
      </c>
      <c r="AA32" s="34">
        <v>0</v>
      </c>
      <c r="AB32" s="34">
        <v>0</v>
      </c>
      <c r="AC32" s="39">
        <f t="shared" si="5"/>
        <v>0</v>
      </c>
      <c r="AD32" s="34">
        <v>0</v>
      </c>
      <c r="AE32" s="34">
        <v>0</v>
      </c>
      <c r="AF32" s="34">
        <v>0</v>
      </c>
      <c r="AG32" s="39">
        <f t="shared" si="6"/>
        <v>0</v>
      </c>
      <c r="AH32" s="34">
        <v>0</v>
      </c>
      <c r="AI32" s="34">
        <v>0</v>
      </c>
      <c r="AJ32" s="34">
        <v>0</v>
      </c>
      <c r="AK32" s="39">
        <f t="shared" si="19"/>
        <v>0</v>
      </c>
      <c r="AL32" s="39">
        <f t="shared" si="21"/>
        <v>0</v>
      </c>
      <c r="AM32" s="38">
        <f t="shared" si="8"/>
        <v>0</v>
      </c>
      <c r="AN32" s="40"/>
      <c r="AO32" s="44"/>
      <c r="AP32" s="126" t="s">
        <v>201</v>
      </c>
      <c r="AQ32" s="179" t="s">
        <v>232</v>
      </c>
      <c r="AR32" s="180" t="s">
        <v>222</v>
      </c>
    </row>
    <row r="33" spans="1:45" s="11" customFormat="1" ht="95.25" customHeight="1">
      <c r="A33" s="32" t="s">
        <v>183</v>
      </c>
      <c r="B33" s="33" t="s">
        <v>120</v>
      </c>
      <c r="C33" s="33" t="s">
        <v>122</v>
      </c>
      <c r="D33" s="34" t="s">
        <v>230</v>
      </c>
      <c r="E33" s="34" t="s">
        <v>120</v>
      </c>
      <c r="F33" s="34" t="s">
        <v>125</v>
      </c>
      <c r="G33" s="34" t="s">
        <v>84</v>
      </c>
      <c r="H33" s="34" t="s">
        <v>90</v>
      </c>
      <c r="I33" s="33" t="s">
        <v>156</v>
      </c>
      <c r="J33" s="33" t="s">
        <v>133</v>
      </c>
      <c r="K33" s="33" t="s">
        <v>130</v>
      </c>
      <c r="L33" s="56" t="s">
        <v>125</v>
      </c>
      <c r="M33" s="34">
        <v>0</v>
      </c>
      <c r="N33" s="34">
        <v>0</v>
      </c>
      <c r="O33" s="35">
        <f t="shared" si="2"/>
        <v>0</v>
      </c>
      <c r="P33" s="34">
        <v>0</v>
      </c>
      <c r="Q33" s="34">
        <v>0</v>
      </c>
      <c r="R33" s="34">
        <v>0</v>
      </c>
      <c r="S33" s="36">
        <f t="shared" si="3"/>
        <v>0</v>
      </c>
      <c r="T33" s="34">
        <v>0</v>
      </c>
      <c r="U33" s="34">
        <v>0</v>
      </c>
      <c r="V33" s="37">
        <f t="shared" si="4"/>
        <v>0</v>
      </c>
      <c r="W33" s="38">
        <f>+(V33*0.1)+(S33*0.45)+(O33*0.45)</f>
        <v>0</v>
      </c>
      <c r="X33" s="34" t="s">
        <v>191</v>
      </c>
      <c r="Y33" s="34">
        <v>0</v>
      </c>
      <c r="Z33" s="34">
        <v>0</v>
      </c>
      <c r="AA33" s="34">
        <v>0</v>
      </c>
      <c r="AB33" s="34">
        <v>0</v>
      </c>
      <c r="AC33" s="39">
        <f t="shared" si="5"/>
        <v>0</v>
      </c>
      <c r="AD33" s="34">
        <v>0</v>
      </c>
      <c r="AE33" s="34">
        <v>0</v>
      </c>
      <c r="AF33" s="34">
        <v>0</v>
      </c>
      <c r="AG33" s="39">
        <f t="shared" si="6"/>
        <v>0</v>
      </c>
      <c r="AH33" s="34">
        <v>0</v>
      </c>
      <c r="AI33" s="34">
        <v>0</v>
      </c>
      <c r="AJ33" s="34">
        <v>0</v>
      </c>
      <c r="AK33" s="39">
        <f t="shared" si="19"/>
        <v>0</v>
      </c>
      <c r="AL33" s="39">
        <f t="shared" si="21"/>
        <v>0</v>
      </c>
      <c r="AM33" s="38">
        <f t="shared" si="8"/>
        <v>0</v>
      </c>
      <c r="AN33" s="40"/>
      <c r="AO33" s="44"/>
      <c r="AP33" s="126" t="s">
        <v>201</v>
      </c>
      <c r="AQ33" s="179" t="s">
        <v>227</v>
      </c>
      <c r="AR33" s="180" t="s">
        <v>222</v>
      </c>
    </row>
    <row r="34" spans="1:45" s="11" customFormat="1" ht="81" customHeight="1">
      <c r="A34" s="32" t="s">
        <v>183</v>
      </c>
      <c r="B34" s="33" t="s">
        <v>120</v>
      </c>
      <c r="C34" s="33" t="s">
        <v>122</v>
      </c>
      <c r="D34" s="34" t="s">
        <v>230</v>
      </c>
      <c r="E34" s="34" t="s">
        <v>120</v>
      </c>
      <c r="F34" s="34" t="s">
        <v>125</v>
      </c>
      <c r="G34" s="34" t="s">
        <v>84</v>
      </c>
      <c r="H34" s="33" t="s">
        <v>93</v>
      </c>
      <c r="I34" s="33" t="s">
        <v>158</v>
      </c>
      <c r="J34" s="33" t="s">
        <v>146</v>
      </c>
      <c r="K34" s="33" t="s">
        <v>130</v>
      </c>
      <c r="L34" s="56" t="s">
        <v>125</v>
      </c>
      <c r="M34" s="34">
        <v>0</v>
      </c>
      <c r="N34" s="34">
        <v>0</v>
      </c>
      <c r="O34" s="35">
        <f t="shared" si="2"/>
        <v>0</v>
      </c>
      <c r="P34" s="34">
        <v>0</v>
      </c>
      <c r="Q34" s="34">
        <v>0</v>
      </c>
      <c r="R34" s="34">
        <v>0</v>
      </c>
      <c r="S34" s="36">
        <f t="shared" si="3"/>
        <v>0</v>
      </c>
      <c r="T34" s="34">
        <v>0</v>
      </c>
      <c r="U34" s="34">
        <v>0</v>
      </c>
      <c r="V34" s="37">
        <f t="shared" si="4"/>
        <v>0</v>
      </c>
      <c r="W34" s="38">
        <f t="shared" ref="W34:W80" si="36">+(V34*0.1)+(S34*0.45)+(O34*0.45)</f>
        <v>0</v>
      </c>
      <c r="X34" s="34" t="s">
        <v>191</v>
      </c>
      <c r="Y34" s="34">
        <v>0</v>
      </c>
      <c r="Z34" s="34">
        <v>0</v>
      </c>
      <c r="AA34" s="34">
        <v>0</v>
      </c>
      <c r="AB34" s="34">
        <v>0</v>
      </c>
      <c r="AC34" s="39">
        <f t="shared" si="5"/>
        <v>0</v>
      </c>
      <c r="AD34" s="34">
        <v>0</v>
      </c>
      <c r="AE34" s="34">
        <v>0</v>
      </c>
      <c r="AF34" s="34">
        <v>0</v>
      </c>
      <c r="AG34" s="39">
        <f t="shared" si="6"/>
        <v>0</v>
      </c>
      <c r="AH34" s="34">
        <v>0</v>
      </c>
      <c r="AI34" s="34">
        <v>0</v>
      </c>
      <c r="AJ34" s="34">
        <v>0</v>
      </c>
      <c r="AK34" s="39">
        <f t="shared" si="19"/>
        <v>0</v>
      </c>
      <c r="AL34" s="39">
        <f t="shared" si="21"/>
        <v>0</v>
      </c>
      <c r="AM34" s="38">
        <f t="shared" si="8"/>
        <v>0</v>
      </c>
      <c r="AN34" s="40"/>
      <c r="AO34" s="44"/>
      <c r="AP34" s="126" t="s">
        <v>201</v>
      </c>
      <c r="AQ34" s="179" t="s">
        <v>227</v>
      </c>
      <c r="AR34" s="180" t="s">
        <v>222</v>
      </c>
    </row>
    <row r="35" spans="1:45" s="11" customFormat="1" ht="72" customHeight="1">
      <c r="A35" s="58" t="s">
        <v>183</v>
      </c>
      <c r="B35" s="59" t="s">
        <v>172</v>
      </c>
      <c r="C35" s="59" t="s">
        <v>125</v>
      </c>
      <c r="D35" s="59" t="s">
        <v>206</v>
      </c>
      <c r="E35" s="60" t="s">
        <v>120</v>
      </c>
      <c r="F35" s="60" t="s">
        <v>82</v>
      </c>
      <c r="G35" s="60" t="s">
        <v>83</v>
      </c>
      <c r="H35" s="59" t="s">
        <v>93</v>
      </c>
      <c r="I35" s="59" t="s">
        <v>99</v>
      </c>
      <c r="J35" s="59" t="s">
        <v>147</v>
      </c>
      <c r="K35" s="59" t="s">
        <v>125</v>
      </c>
      <c r="L35" s="61" t="s">
        <v>165</v>
      </c>
      <c r="M35" s="34">
        <v>10</v>
      </c>
      <c r="N35" s="60">
        <v>5</v>
      </c>
      <c r="O35" s="62">
        <f>(M35*N35)</f>
        <v>50</v>
      </c>
      <c r="P35" s="60">
        <v>1</v>
      </c>
      <c r="Q35" s="60">
        <v>5</v>
      </c>
      <c r="R35" s="60">
        <v>5</v>
      </c>
      <c r="S35" s="63">
        <f>(P35*3.5)+(Q35*3.5)+(R35*3)</f>
        <v>36</v>
      </c>
      <c r="T35" s="60">
        <v>5</v>
      </c>
      <c r="U35" s="60">
        <v>5</v>
      </c>
      <c r="V35" s="64">
        <f>T35*U35</f>
        <v>25</v>
      </c>
      <c r="W35" s="65">
        <f t="shared" ref="W35" si="37">+(V35*0.1)+(S35*0.45)+(O35*0.45)</f>
        <v>41.2</v>
      </c>
      <c r="X35" s="59" t="str">
        <f t="shared" ref="X35" si="38">+IF(W35&lt;42,"NO SIGNIFICATIVO","SIGNIFICATIVO")</f>
        <v>NO SIGNIFICATIVO</v>
      </c>
      <c r="Y35" s="60">
        <v>0</v>
      </c>
      <c r="Z35" s="60">
        <v>0</v>
      </c>
      <c r="AA35" s="60">
        <v>0</v>
      </c>
      <c r="AB35" s="60">
        <v>0</v>
      </c>
      <c r="AC35" s="66">
        <f>SUM(Y35:AB35)</f>
        <v>0</v>
      </c>
      <c r="AD35" s="60">
        <v>0</v>
      </c>
      <c r="AE35" s="60">
        <v>0</v>
      </c>
      <c r="AF35" s="60">
        <v>0</v>
      </c>
      <c r="AG35" s="66">
        <f>SUM(AD35:AF35)</f>
        <v>0</v>
      </c>
      <c r="AH35" s="60">
        <v>0</v>
      </c>
      <c r="AI35" s="60">
        <v>0</v>
      </c>
      <c r="AJ35" s="60">
        <v>0</v>
      </c>
      <c r="AK35" s="66">
        <f>SUM(AH35:AJ35)</f>
        <v>0</v>
      </c>
      <c r="AL35" s="66">
        <f>AC35+AG35+AK35</f>
        <v>0</v>
      </c>
      <c r="AM35" s="65">
        <f>W35*AL35</f>
        <v>0</v>
      </c>
      <c r="AN35" s="55"/>
      <c r="AO35" s="44"/>
      <c r="AP35" s="126" t="s">
        <v>201</v>
      </c>
      <c r="AQ35" s="184"/>
      <c r="AR35" s="185" t="s">
        <v>235</v>
      </c>
      <c r="AS35" s="11" t="s">
        <v>233</v>
      </c>
    </row>
    <row r="36" spans="1:45" s="11" customFormat="1" ht="156.75" customHeight="1">
      <c r="A36" s="32" t="s">
        <v>123</v>
      </c>
      <c r="B36" s="33" t="s">
        <v>72</v>
      </c>
      <c r="C36" s="33" t="s">
        <v>102</v>
      </c>
      <c r="D36" s="33" t="s">
        <v>164</v>
      </c>
      <c r="E36" s="33" t="s">
        <v>212</v>
      </c>
      <c r="F36" s="34" t="s">
        <v>82</v>
      </c>
      <c r="G36" s="34" t="s">
        <v>83</v>
      </c>
      <c r="H36" s="33" t="s">
        <v>93</v>
      </c>
      <c r="I36" s="33" t="s">
        <v>198</v>
      </c>
      <c r="J36" s="33" t="s">
        <v>148</v>
      </c>
      <c r="K36" s="33" t="s">
        <v>125</v>
      </c>
      <c r="L36" s="56" t="s">
        <v>165</v>
      </c>
      <c r="M36" s="34">
        <v>5</v>
      </c>
      <c r="N36" s="34">
        <v>5</v>
      </c>
      <c r="O36" s="35">
        <f t="shared" ref="O36" si="39">(M36*N36)</f>
        <v>25</v>
      </c>
      <c r="P36" s="34">
        <v>10</v>
      </c>
      <c r="Q36" s="34">
        <v>5</v>
      </c>
      <c r="R36" s="34">
        <v>5</v>
      </c>
      <c r="S36" s="36">
        <f t="shared" ref="S36" si="40">(P36*3.5)+(Q36*3.5)+(R36*3)</f>
        <v>67.5</v>
      </c>
      <c r="T36" s="34">
        <v>10</v>
      </c>
      <c r="U36" s="34">
        <v>5</v>
      </c>
      <c r="V36" s="37">
        <f t="shared" ref="V36" si="41">T36*U36</f>
        <v>50</v>
      </c>
      <c r="W36" s="38">
        <f t="shared" ref="W36" si="42">+(V36*0.1)+(S36*0.45)+(O36*0.45)</f>
        <v>46.625</v>
      </c>
      <c r="X36" s="33" t="str">
        <f>+IF(W36&lt;42,"NO SIGNIFICATIVO","SIGNIFICATIVO")</f>
        <v>SIGNIFICATIVO</v>
      </c>
      <c r="Y36" s="34">
        <v>1</v>
      </c>
      <c r="Z36" s="34">
        <v>1</v>
      </c>
      <c r="AA36" s="34">
        <v>0</v>
      </c>
      <c r="AB36" s="34">
        <v>0</v>
      </c>
      <c r="AC36" s="39">
        <f t="shared" si="5"/>
        <v>2</v>
      </c>
      <c r="AD36" s="34">
        <v>0</v>
      </c>
      <c r="AE36" s="34">
        <v>0</v>
      </c>
      <c r="AF36" s="34">
        <v>1</v>
      </c>
      <c r="AG36" s="39">
        <f t="shared" si="6"/>
        <v>1</v>
      </c>
      <c r="AH36" s="34">
        <v>0</v>
      </c>
      <c r="AI36" s="34">
        <v>0</v>
      </c>
      <c r="AJ36" s="34">
        <v>0</v>
      </c>
      <c r="AK36" s="39">
        <f t="shared" si="19"/>
        <v>0</v>
      </c>
      <c r="AL36" s="39">
        <f t="shared" si="21"/>
        <v>3</v>
      </c>
      <c r="AM36" s="67">
        <f t="shared" si="8"/>
        <v>139.875</v>
      </c>
      <c r="AN36" s="40"/>
      <c r="AO36" s="41"/>
      <c r="AP36" s="126" t="s">
        <v>201</v>
      </c>
      <c r="AQ36" s="179" t="s">
        <v>224</v>
      </c>
      <c r="AR36" s="186" t="s">
        <v>228</v>
      </c>
    </row>
    <row r="37" spans="1:45" s="11" customFormat="1" ht="156.75" customHeight="1">
      <c r="A37" s="32" t="s">
        <v>123</v>
      </c>
      <c r="B37" s="33" t="s">
        <v>72</v>
      </c>
      <c r="C37" s="33" t="s">
        <v>102</v>
      </c>
      <c r="D37" s="33" t="s">
        <v>166</v>
      </c>
      <c r="E37" s="33" t="s">
        <v>212</v>
      </c>
      <c r="F37" s="33" t="s">
        <v>82</v>
      </c>
      <c r="G37" s="33" t="s">
        <v>83</v>
      </c>
      <c r="H37" s="33" t="s">
        <v>91</v>
      </c>
      <c r="I37" s="33" t="s">
        <v>135</v>
      </c>
      <c r="J37" s="33" t="s">
        <v>147</v>
      </c>
      <c r="K37" s="33" t="s">
        <v>130</v>
      </c>
      <c r="L37" s="56" t="s">
        <v>125</v>
      </c>
      <c r="M37" s="34">
        <v>10</v>
      </c>
      <c r="N37" s="33">
        <v>5</v>
      </c>
      <c r="O37" s="35">
        <f t="shared" si="2"/>
        <v>50</v>
      </c>
      <c r="P37" s="34">
        <v>10</v>
      </c>
      <c r="Q37" s="34">
        <v>5</v>
      </c>
      <c r="R37" s="34">
        <v>1</v>
      </c>
      <c r="S37" s="36">
        <f t="shared" si="3"/>
        <v>55.5</v>
      </c>
      <c r="T37" s="34">
        <v>1</v>
      </c>
      <c r="U37" s="34">
        <v>10</v>
      </c>
      <c r="V37" s="37">
        <f t="shared" si="4"/>
        <v>10</v>
      </c>
      <c r="W37" s="38">
        <f t="shared" si="36"/>
        <v>48.475000000000001</v>
      </c>
      <c r="X37" s="33" t="str">
        <f t="shared" ref="X37:X80" si="43">+IF(W37&lt;42,"NO SIGNIFICATIVO","SIGNIFICATIVO")</f>
        <v>SIGNIFICATIVO</v>
      </c>
      <c r="Y37" s="34">
        <v>1</v>
      </c>
      <c r="Z37" s="34">
        <v>1</v>
      </c>
      <c r="AA37" s="34">
        <v>0</v>
      </c>
      <c r="AB37" s="34">
        <v>1</v>
      </c>
      <c r="AC37" s="39">
        <f t="shared" si="5"/>
        <v>3</v>
      </c>
      <c r="AD37" s="34">
        <v>1</v>
      </c>
      <c r="AE37" s="34">
        <v>1</v>
      </c>
      <c r="AF37" s="34">
        <v>0</v>
      </c>
      <c r="AG37" s="39">
        <f t="shared" si="6"/>
        <v>2</v>
      </c>
      <c r="AH37" s="34">
        <v>0</v>
      </c>
      <c r="AI37" s="34">
        <v>1</v>
      </c>
      <c r="AJ37" s="34">
        <v>1</v>
      </c>
      <c r="AK37" s="39">
        <f t="shared" si="19"/>
        <v>2</v>
      </c>
      <c r="AL37" s="39">
        <f t="shared" si="21"/>
        <v>7</v>
      </c>
      <c r="AM37" s="67">
        <f t="shared" si="8"/>
        <v>339.32499999999999</v>
      </c>
      <c r="AN37" s="40"/>
      <c r="AO37" s="41"/>
      <c r="AP37" s="126" t="s">
        <v>201</v>
      </c>
      <c r="AQ37" s="187" t="s">
        <v>225</v>
      </c>
      <c r="AR37" s="186" t="s">
        <v>234</v>
      </c>
    </row>
    <row r="38" spans="1:45" s="11" customFormat="1" ht="156.75" customHeight="1">
      <c r="A38" s="32" t="s">
        <v>123</v>
      </c>
      <c r="B38" s="33" t="s">
        <v>72</v>
      </c>
      <c r="C38" s="33" t="s">
        <v>102</v>
      </c>
      <c r="D38" s="33" t="s">
        <v>169</v>
      </c>
      <c r="E38" s="33" t="s">
        <v>212</v>
      </c>
      <c r="F38" s="34" t="s">
        <v>82</v>
      </c>
      <c r="G38" s="34" t="s">
        <v>83</v>
      </c>
      <c r="H38" s="34" t="s">
        <v>91</v>
      </c>
      <c r="I38" s="33" t="s">
        <v>140</v>
      </c>
      <c r="J38" s="33" t="s">
        <v>150</v>
      </c>
      <c r="K38" s="33" t="s">
        <v>130</v>
      </c>
      <c r="L38" s="56" t="s">
        <v>125</v>
      </c>
      <c r="M38" s="34">
        <v>10</v>
      </c>
      <c r="N38" s="34">
        <v>5</v>
      </c>
      <c r="O38" s="35">
        <f t="shared" si="2"/>
        <v>50</v>
      </c>
      <c r="P38" s="34">
        <v>10</v>
      </c>
      <c r="Q38" s="34">
        <v>1</v>
      </c>
      <c r="R38" s="34">
        <v>1</v>
      </c>
      <c r="S38" s="36">
        <f t="shared" si="3"/>
        <v>41.5</v>
      </c>
      <c r="T38" s="34">
        <v>1</v>
      </c>
      <c r="U38" s="34">
        <v>1</v>
      </c>
      <c r="V38" s="37">
        <f t="shared" si="4"/>
        <v>1</v>
      </c>
      <c r="W38" s="38">
        <f t="shared" si="36"/>
        <v>41.275000000000006</v>
      </c>
      <c r="X38" s="33" t="str">
        <f t="shared" si="43"/>
        <v>NO SIGNIFICATIVO</v>
      </c>
      <c r="Y38" s="34">
        <v>0</v>
      </c>
      <c r="Z38" s="34">
        <v>0</v>
      </c>
      <c r="AA38" s="34">
        <v>0</v>
      </c>
      <c r="AB38" s="34">
        <v>1</v>
      </c>
      <c r="AC38" s="39">
        <f t="shared" si="5"/>
        <v>1</v>
      </c>
      <c r="AD38" s="34">
        <v>1</v>
      </c>
      <c r="AE38" s="34">
        <v>1</v>
      </c>
      <c r="AF38" s="34">
        <v>0</v>
      </c>
      <c r="AG38" s="39">
        <f t="shared" si="6"/>
        <v>2</v>
      </c>
      <c r="AH38" s="34">
        <v>1</v>
      </c>
      <c r="AI38" s="34">
        <v>1</v>
      </c>
      <c r="AJ38" s="34">
        <v>1</v>
      </c>
      <c r="AK38" s="39">
        <f t="shared" si="19"/>
        <v>3</v>
      </c>
      <c r="AL38" s="39">
        <f t="shared" si="21"/>
        <v>6</v>
      </c>
      <c r="AM38" s="67">
        <f t="shared" si="8"/>
        <v>247.65000000000003</v>
      </c>
      <c r="AN38" s="40"/>
      <c r="AO38" s="41"/>
      <c r="AP38" s="126" t="s">
        <v>201</v>
      </c>
      <c r="AQ38" s="179" t="s">
        <v>226</v>
      </c>
      <c r="AR38" s="186" t="s">
        <v>236</v>
      </c>
    </row>
    <row r="39" spans="1:45" s="11" customFormat="1" ht="156.75" customHeight="1">
      <c r="A39" s="32" t="s">
        <v>123</v>
      </c>
      <c r="B39" s="33" t="s">
        <v>72</v>
      </c>
      <c r="C39" s="33" t="s">
        <v>102</v>
      </c>
      <c r="D39" s="34" t="s">
        <v>167</v>
      </c>
      <c r="E39" s="33" t="s">
        <v>212</v>
      </c>
      <c r="F39" s="34" t="s">
        <v>82</v>
      </c>
      <c r="G39" s="34" t="s">
        <v>83</v>
      </c>
      <c r="H39" s="34" t="s">
        <v>89</v>
      </c>
      <c r="I39" s="33" t="s">
        <v>199</v>
      </c>
      <c r="J39" s="33" t="s">
        <v>133</v>
      </c>
      <c r="K39" s="33" t="s">
        <v>130</v>
      </c>
      <c r="L39" s="56" t="s">
        <v>125</v>
      </c>
      <c r="M39" s="34">
        <v>5</v>
      </c>
      <c r="N39" s="34">
        <v>5</v>
      </c>
      <c r="O39" s="35">
        <f t="shared" si="2"/>
        <v>25</v>
      </c>
      <c r="P39" s="34">
        <v>10</v>
      </c>
      <c r="Q39" s="34">
        <v>5</v>
      </c>
      <c r="R39" s="34">
        <v>5</v>
      </c>
      <c r="S39" s="36">
        <f t="shared" si="3"/>
        <v>67.5</v>
      </c>
      <c r="T39" s="34">
        <v>10</v>
      </c>
      <c r="U39" s="34">
        <v>5</v>
      </c>
      <c r="V39" s="37">
        <f t="shared" si="4"/>
        <v>50</v>
      </c>
      <c r="W39" s="38">
        <f t="shared" si="36"/>
        <v>46.625</v>
      </c>
      <c r="X39" s="33" t="str">
        <f t="shared" si="43"/>
        <v>SIGNIFICATIVO</v>
      </c>
      <c r="Y39" s="34">
        <v>1</v>
      </c>
      <c r="Z39" s="34">
        <v>0</v>
      </c>
      <c r="AA39" s="34">
        <v>0</v>
      </c>
      <c r="AB39" s="34">
        <v>1</v>
      </c>
      <c r="AC39" s="39">
        <f t="shared" si="5"/>
        <v>2</v>
      </c>
      <c r="AD39" s="34">
        <v>0</v>
      </c>
      <c r="AE39" s="34">
        <v>0</v>
      </c>
      <c r="AF39" s="34">
        <v>1</v>
      </c>
      <c r="AG39" s="39">
        <f t="shared" si="6"/>
        <v>1</v>
      </c>
      <c r="AH39" s="34">
        <v>0</v>
      </c>
      <c r="AI39" s="34">
        <v>0</v>
      </c>
      <c r="AJ39" s="34">
        <v>0</v>
      </c>
      <c r="AK39" s="39">
        <f t="shared" si="19"/>
        <v>0</v>
      </c>
      <c r="AL39" s="39">
        <f t="shared" si="21"/>
        <v>3</v>
      </c>
      <c r="AM39" s="67">
        <f t="shared" si="8"/>
        <v>139.875</v>
      </c>
      <c r="AN39" s="40"/>
      <c r="AO39" s="41"/>
      <c r="AP39" s="126" t="s">
        <v>201</v>
      </c>
      <c r="AQ39" s="179" t="s">
        <v>224</v>
      </c>
      <c r="AR39" s="186" t="s">
        <v>237</v>
      </c>
    </row>
    <row r="40" spans="1:45" s="11" customFormat="1" ht="156.75" customHeight="1">
      <c r="A40" s="32" t="s">
        <v>123</v>
      </c>
      <c r="B40" s="33" t="s">
        <v>72</v>
      </c>
      <c r="C40" s="33" t="s">
        <v>102</v>
      </c>
      <c r="D40" s="33" t="s">
        <v>168</v>
      </c>
      <c r="E40" s="33" t="s">
        <v>212</v>
      </c>
      <c r="F40" s="34" t="s">
        <v>82</v>
      </c>
      <c r="G40" s="34" t="s">
        <v>83</v>
      </c>
      <c r="H40" s="33" t="s">
        <v>93</v>
      </c>
      <c r="I40" s="33" t="s">
        <v>159</v>
      </c>
      <c r="J40" s="33" t="s">
        <v>133</v>
      </c>
      <c r="K40" s="33" t="s">
        <v>130</v>
      </c>
      <c r="L40" s="56" t="s">
        <v>125</v>
      </c>
      <c r="M40" s="34">
        <v>10</v>
      </c>
      <c r="N40" s="34">
        <v>5</v>
      </c>
      <c r="O40" s="35">
        <f t="shared" si="2"/>
        <v>50</v>
      </c>
      <c r="P40" s="34">
        <v>10</v>
      </c>
      <c r="Q40" s="34">
        <v>5</v>
      </c>
      <c r="R40" s="34">
        <v>1</v>
      </c>
      <c r="S40" s="36">
        <f t="shared" si="3"/>
        <v>55.5</v>
      </c>
      <c r="T40" s="34">
        <v>10</v>
      </c>
      <c r="U40" s="34">
        <v>5</v>
      </c>
      <c r="V40" s="37">
        <f t="shared" si="4"/>
        <v>50</v>
      </c>
      <c r="W40" s="38">
        <f t="shared" si="36"/>
        <v>52.475000000000001</v>
      </c>
      <c r="X40" s="33" t="str">
        <f t="shared" si="43"/>
        <v>SIGNIFICATIVO</v>
      </c>
      <c r="Y40" s="34">
        <v>1</v>
      </c>
      <c r="Z40" s="34">
        <v>2</v>
      </c>
      <c r="AA40" s="34">
        <v>1</v>
      </c>
      <c r="AB40" s="34">
        <v>1</v>
      </c>
      <c r="AC40" s="39">
        <f t="shared" si="5"/>
        <v>5</v>
      </c>
      <c r="AD40" s="34">
        <v>0</v>
      </c>
      <c r="AE40" s="34">
        <v>0</v>
      </c>
      <c r="AF40" s="34">
        <v>1</v>
      </c>
      <c r="AG40" s="39">
        <f t="shared" si="6"/>
        <v>1</v>
      </c>
      <c r="AH40" s="34">
        <v>0</v>
      </c>
      <c r="AI40" s="34">
        <v>0</v>
      </c>
      <c r="AJ40" s="34">
        <v>0</v>
      </c>
      <c r="AK40" s="39">
        <f t="shared" si="19"/>
        <v>0</v>
      </c>
      <c r="AL40" s="39">
        <f t="shared" si="21"/>
        <v>6</v>
      </c>
      <c r="AM40" s="67">
        <f t="shared" si="8"/>
        <v>314.85000000000002</v>
      </c>
      <c r="AN40" s="40"/>
      <c r="AO40" s="41"/>
      <c r="AP40" s="126" t="s">
        <v>201</v>
      </c>
      <c r="AQ40" s="179" t="s">
        <v>224</v>
      </c>
      <c r="AR40" s="186" t="s">
        <v>256</v>
      </c>
    </row>
    <row r="41" spans="1:45" s="11" customFormat="1" ht="156.75" customHeight="1">
      <c r="A41" s="32" t="s">
        <v>123</v>
      </c>
      <c r="B41" s="33" t="s">
        <v>72</v>
      </c>
      <c r="C41" s="33" t="s">
        <v>102</v>
      </c>
      <c r="D41" s="33" t="s">
        <v>170</v>
      </c>
      <c r="E41" s="33" t="s">
        <v>212</v>
      </c>
      <c r="F41" s="34" t="s">
        <v>82</v>
      </c>
      <c r="G41" s="34" t="s">
        <v>83</v>
      </c>
      <c r="H41" s="33" t="s">
        <v>94</v>
      </c>
      <c r="I41" s="33" t="s">
        <v>136</v>
      </c>
      <c r="J41" s="33" t="s">
        <v>147</v>
      </c>
      <c r="K41" s="33" t="s">
        <v>171</v>
      </c>
      <c r="L41" s="56" t="s">
        <v>125</v>
      </c>
      <c r="M41" s="34">
        <v>10</v>
      </c>
      <c r="N41" s="34">
        <v>5</v>
      </c>
      <c r="O41" s="35">
        <f t="shared" si="2"/>
        <v>50</v>
      </c>
      <c r="P41" s="34">
        <v>10</v>
      </c>
      <c r="Q41" s="34">
        <v>5</v>
      </c>
      <c r="R41" s="34">
        <v>5</v>
      </c>
      <c r="S41" s="36">
        <f t="shared" si="3"/>
        <v>67.5</v>
      </c>
      <c r="T41" s="34">
        <v>1</v>
      </c>
      <c r="U41" s="34">
        <v>5</v>
      </c>
      <c r="V41" s="37">
        <f t="shared" si="4"/>
        <v>5</v>
      </c>
      <c r="W41" s="38">
        <f t="shared" si="36"/>
        <v>53.375</v>
      </c>
      <c r="X41" s="33" t="str">
        <f t="shared" si="43"/>
        <v>SIGNIFICATIVO</v>
      </c>
      <c r="Y41" s="34">
        <v>0</v>
      </c>
      <c r="Z41" s="34">
        <v>0</v>
      </c>
      <c r="AA41" s="34">
        <v>0</v>
      </c>
      <c r="AB41" s="34">
        <v>0</v>
      </c>
      <c r="AC41" s="39">
        <f t="shared" si="5"/>
        <v>0</v>
      </c>
      <c r="AD41" s="34">
        <v>1</v>
      </c>
      <c r="AE41" s="34">
        <v>2</v>
      </c>
      <c r="AF41" s="34">
        <v>0</v>
      </c>
      <c r="AG41" s="39">
        <f t="shared" si="6"/>
        <v>3</v>
      </c>
      <c r="AH41" s="34">
        <v>2</v>
      </c>
      <c r="AI41" s="34">
        <v>2</v>
      </c>
      <c r="AJ41" s="34">
        <v>0</v>
      </c>
      <c r="AK41" s="39">
        <f t="shared" si="19"/>
        <v>4</v>
      </c>
      <c r="AL41" s="39">
        <f t="shared" si="21"/>
        <v>7</v>
      </c>
      <c r="AM41" s="67">
        <f t="shared" si="8"/>
        <v>373.625</v>
      </c>
      <c r="AN41" s="40"/>
      <c r="AO41" s="41"/>
      <c r="AP41" s="126" t="s">
        <v>201</v>
      </c>
      <c r="AQ41" s="179" t="s">
        <v>226</v>
      </c>
      <c r="AR41" s="186" t="s">
        <v>236</v>
      </c>
    </row>
    <row r="42" spans="1:45" s="11" customFormat="1" ht="156.75" customHeight="1">
      <c r="A42" s="32" t="s">
        <v>123</v>
      </c>
      <c r="B42" s="33" t="s">
        <v>73</v>
      </c>
      <c r="C42" s="33" t="s">
        <v>103</v>
      </c>
      <c r="D42" s="33" t="s">
        <v>164</v>
      </c>
      <c r="E42" s="33" t="s">
        <v>113</v>
      </c>
      <c r="F42" s="34" t="s">
        <v>82</v>
      </c>
      <c r="G42" s="34" t="s">
        <v>83</v>
      </c>
      <c r="H42" s="33" t="s">
        <v>93</v>
      </c>
      <c r="I42" s="33" t="s">
        <v>198</v>
      </c>
      <c r="J42" s="33" t="s">
        <v>148</v>
      </c>
      <c r="K42" s="33" t="s">
        <v>125</v>
      </c>
      <c r="L42" s="56" t="s">
        <v>165</v>
      </c>
      <c r="M42" s="34">
        <v>5</v>
      </c>
      <c r="N42" s="34">
        <v>5</v>
      </c>
      <c r="O42" s="35">
        <f t="shared" ref="O42:O47" si="44">(M42*N42)</f>
        <v>25</v>
      </c>
      <c r="P42" s="34">
        <v>10</v>
      </c>
      <c r="Q42" s="34">
        <v>5</v>
      </c>
      <c r="R42" s="34">
        <v>5</v>
      </c>
      <c r="S42" s="36">
        <f t="shared" ref="S42:S47" si="45">(P42*3.5)+(Q42*3.5)+(R42*3)</f>
        <v>67.5</v>
      </c>
      <c r="T42" s="34">
        <v>10</v>
      </c>
      <c r="U42" s="34">
        <v>5</v>
      </c>
      <c r="V42" s="37">
        <f t="shared" ref="V42:V47" si="46">T42*U42</f>
        <v>50</v>
      </c>
      <c r="W42" s="38">
        <f t="shared" ref="W42:W47" si="47">+(V42*0.1)+(S42*0.45)+(O42*0.45)</f>
        <v>46.625</v>
      </c>
      <c r="X42" s="33" t="str">
        <f t="shared" ref="X42:X65" si="48">+IF(W42&lt;42,"NO SIGNIFICATIVO","SIGNIFICATIVO")</f>
        <v>SIGNIFICATIVO</v>
      </c>
      <c r="Y42" s="34">
        <v>1</v>
      </c>
      <c r="Z42" s="34">
        <v>1</v>
      </c>
      <c r="AA42" s="34">
        <v>0</v>
      </c>
      <c r="AB42" s="34">
        <v>0</v>
      </c>
      <c r="AC42" s="39">
        <f t="shared" ref="AC42:AC47" si="49">SUM(Y42:AB42)</f>
        <v>2</v>
      </c>
      <c r="AD42" s="34">
        <v>0</v>
      </c>
      <c r="AE42" s="34">
        <v>0</v>
      </c>
      <c r="AF42" s="34">
        <v>1</v>
      </c>
      <c r="AG42" s="39">
        <f t="shared" ref="AG42:AG47" si="50">SUM(AD42:AF42)</f>
        <v>1</v>
      </c>
      <c r="AH42" s="34">
        <v>0</v>
      </c>
      <c r="AI42" s="34">
        <v>0</v>
      </c>
      <c r="AJ42" s="34">
        <v>0</v>
      </c>
      <c r="AK42" s="39">
        <f t="shared" ref="AK42:AK47" si="51">SUM(AH42:AJ42)</f>
        <v>0</v>
      </c>
      <c r="AL42" s="39">
        <f t="shared" ref="AL42:AL47" si="52">AC42+AG42+AK42</f>
        <v>3</v>
      </c>
      <c r="AM42" s="67">
        <f t="shared" ref="AM42:AM47" si="53">W42*AL42</f>
        <v>139.875</v>
      </c>
      <c r="AN42" s="40"/>
      <c r="AO42" s="44"/>
      <c r="AP42" s="126" t="s">
        <v>201</v>
      </c>
      <c r="AQ42" s="179" t="s">
        <v>224</v>
      </c>
      <c r="AR42" s="186" t="s">
        <v>239</v>
      </c>
    </row>
    <row r="43" spans="1:45" s="11" customFormat="1" ht="156.75" customHeight="1">
      <c r="A43" s="32" t="s">
        <v>123</v>
      </c>
      <c r="B43" s="33" t="s">
        <v>73</v>
      </c>
      <c r="C43" s="33" t="s">
        <v>103</v>
      </c>
      <c r="D43" s="33" t="s">
        <v>166</v>
      </c>
      <c r="E43" s="33" t="s">
        <v>113</v>
      </c>
      <c r="F43" s="34" t="s">
        <v>82</v>
      </c>
      <c r="G43" s="34" t="s">
        <v>83</v>
      </c>
      <c r="H43" s="34" t="s">
        <v>91</v>
      </c>
      <c r="I43" s="33" t="s">
        <v>135</v>
      </c>
      <c r="J43" s="33" t="s">
        <v>147</v>
      </c>
      <c r="K43" s="33" t="s">
        <v>130</v>
      </c>
      <c r="L43" s="56" t="s">
        <v>125</v>
      </c>
      <c r="M43" s="34">
        <v>10</v>
      </c>
      <c r="N43" s="34">
        <v>5</v>
      </c>
      <c r="O43" s="35">
        <f t="shared" si="44"/>
        <v>50</v>
      </c>
      <c r="P43" s="34">
        <v>10</v>
      </c>
      <c r="Q43" s="34">
        <v>5</v>
      </c>
      <c r="R43" s="34">
        <v>1</v>
      </c>
      <c r="S43" s="36">
        <f t="shared" si="45"/>
        <v>55.5</v>
      </c>
      <c r="T43" s="34">
        <v>1</v>
      </c>
      <c r="U43" s="34">
        <v>10</v>
      </c>
      <c r="V43" s="37">
        <f t="shared" si="46"/>
        <v>10</v>
      </c>
      <c r="W43" s="38">
        <f t="shared" si="47"/>
        <v>48.475000000000001</v>
      </c>
      <c r="X43" s="33" t="str">
        <f t="shared" si="48"/>
        <v>SIGNIFICATIVO</v>
      </c>
      <c r="Y43" s="34">
        <v>1</v>
      </c>
      <c r="Z43" s="34">
        <v>1</v>
      </c>
      <c r="AA43" s="34">
        <v>0</v>
      </c>
      <c r="AB43" s="34">
        <v>1</v>
      </c>
      <c r="AC43" s="39">
        <f t="shared" si="49"/>
        <v>3</v>
      </c>
      <c r="AD43" s="34">
        <v>1</v>
      </c>
      <c r="AE43" s="34">
        <v>1</v>
      </c>
      <c r="AF43" s="34">
        <v>0</v>
      </c>
      <c r="AG43" s="39">
        <f t="shared" si="50"/>
        <v>2</v>
      </c>
      <c r="AH43" s="34">
        <v>0</v>
      </c>
      <c r="AI43" s="34">
        <v>1</v>
      </c>
      <c r="AJ43" s="34">
        <v>1</v>
      </c>
      <c r="AK43" s="39">
        <f t="shared" si="51"/>
        <v>2</v>
      </c>
      <c r="AL43" s="39">
        <f t="shared" si="52"/>
        <v>7</v>
      </c>
      <c r="AM43" s="67">
        <f t="shared" si="53"/>
        <v>339.32499999999999</v>
      </c>
      <c r="AN43" s="40"/>
      <c r="AO43" s="44"/>
      <c r="AP43" s="126" t="s">
        <v>201</v>
      </c>
      <c r="AQ43" s="187" t="s">
        <v>225</v>
      </c>
      <c r="AR43" s="186" t="s">
        <v>240</v>
      </c>
    </row>
    <row r="44" spans="1:45" s="11" customFormat="1" ht="156.75" customHeight="1">
      <c r="A44" s="32" t="s">
        <v>123</v>
      </c>
      <c r="B44" s="33" t="s">
        <v>73</v>
      </c>
      <c r="C44" s="33" t="s">
        <v>103</v>
      </c>
      <c r="D44" s="33" t="s">
        <v>169</v>
      </c>
      <c r="E44" s="33" t="s">
        <v>113</v>
      </c>
      <c r="F44" s="34" t="s">
        <v>82</v>
      </c>
      <c r="G44" s="34" t="s">
        <v>83</v>
      </c>
      <c r="H44" s="34" t="s">
        <v>91</v>
      </c>
      <c r="I44" s="33" t="s">
        <v>140</v>
      </c>
      <c r="J44" s="33" t="s">
        <v>150</v>
      </c>
      <c r="K44" s="33" t="s">
        <v>130</v>
      </c>
      <c r="L44" s="56" t="s">
        <v>125</v>
      </c>
      <c r="M44" s="34">
        <v>10</v>
      </c>
      <c r="N44" s="34">
        <v>5</v>
      </c>
      <c r="O44" s="35">
        <f t="shared" si="44"/>
        <v>50</v>
      </c>
      <c r="P44" s="34">
        <v>10</v>
      </c>
      <c r="Q44" s="34">
        <v>1</v>
      </c>
      <c r="R44" s="34">
        <v>1</v>
      </c>
      <c r="S44" s="36">
        <f t="shared" si="45"/>
        <v>41.5</v>
      </c>
      <c r="T44" s="34">
        <v>1</v>
      </c>
      <c r="U44" s="34">
        <v>1</v>
      </c>
      <c r="V44" s="37">
        <f t="shared" si="46"/>
        <v>1</v>
      </c>
      <c r="W44" s="38">
        <f t="shared" si="47"/>
        <v>41.275000000000006</v>
      </c>
      <c r="X44" s="33" t="str">
        <f t="shared" si="48"/>
        <v>NO SIGNIFICATIVO</v>
      </c>
      <c r="Y44" s="34">
        <v>0</v>
      </c>
      <c r="Z44" s="34">
        <v>0</v>
      </c>
      <c r="AA44" s="34">
        <v>0</v>
      </c>
      <c r="AB44" s="34">
        <v>1</v>
      </c>
      <c r="AC44" s="39">
        <f t="shared" si="49"/>
        <v>1</v>
      </c>
      <c r="AD44" s="34">
        <v>1</v>
      </c>
      <c r="AE44" s="34">
        <v>1</v>
      </c>
      <c r="AF44" s="34">
        <v>0</v>
      </c>
      <c r="AG44" s="39">
        <f t="shared" si="50"/>
        <v>2</v>
      </c>
      <c r="AH44" s="34">
        <v>1</v>
      </c>
      <c r="AI44" s="34">
        <v>1</v>
      </c>
      <c r="AJ44" s="34">
        <v>1</v>
      </c>
      <c r="AK44" s="39">
        <f t="shared" si="51"/>
        <v>3</v>
      </c>
      <c r="AL44" s="39">
        <f t="shared" si="52"/>
        <v>6</v>
      </c>
      <c r="AM44" s="67">
        <f t="shared" si="53"/>
        <v>247.65000000000003</v>
      </c>
      <c r="AN44" s="40"/>
      <c r="AO44" s="44"/>
      <c r="AP44" s="126" t="s">
        <v>201</v>
      </c>
      <c r="AQ44" s="179" t="s">
        <v>226</v>
      </c>
      <c r="AR44" s="186" t="s">
        <v>228</v>
      </c>
    </row>
    <row r="45" spans="1:45" s="11" customFormat="1" ht="156.75" customHeight="1">
      <c r="A45" s="32" t="s">
        <v>123</v>
      </c>
      <c r="B45" s="33" t="s">
        <v>73</v>
      </c>
      <c r="C45" s="33" t="s">
        <v>103</v>
      </c>
      <c r="D45" s="34" t="s">
        <v>167</v>
      </c>
      <c r="E45" s="33" t="s">
        <v>113</v>
      </c>
      <c r="F45" s="34" t="s">
        <v>82</v>
      </c>
      <c r="G45" s="34" t="s">
        <v>83</v>
      </c>
      <c r="H45" s="34" t="s">
        <v>89</v>
      </c>
      <c r="I45" s="33" t="s">
        <v>199</v>
      </c>
      <c r="J45" s="33" t="s">
        <v>133</v>
      </c>
      <c r="K45" s="33" t="s">
        <v>130</v>
      </c>
      <c r="L45" s="56" t="s">
        <v>125</v>
      </c>
      <c r="M45" s="34">
        <v>5</v>
      </c>
      <c r="N45" s="34">
        <v>5</v>
      </c>
      <c r="O45" s="35">
        <f t="shared" si="44"/>
        <v>25</v>
      </c>
      <c r="P45" s="34">
        <v>10</v>
      </c>
      <c r="Q45" s="34">
        <v>5</v>
      </c>
      <c r="R45" s="34">
        <v>5</v>
      </c>
      <c r="S45" s="36">
        <f t="shared" si="45"/>
        <v>67.5</v>
      </c>
      <c r="T45" s="34">
        <v>10</v>
      </c>
      <c r="U45" s="34">
        <v>5</v>
      </c>
      <c r="V45" s="37">
        <f t="shared" si="46"/>
        <v>50</v>
      </c>
      <c r="W45" s="38">
        <f t="shared" si="47"/>
        <v>46.625</v>
      </c>
      <c r="X45" s="33" t="str">
        <f t="shared" si="48"/>
        <v>SIGNIFICATIVO</v>
      </c>
      <c r="Y45" s="34">
        <v>1</v>
      </c>
      <c r="Z45" s="34">
        <v>0</v>
      </c>
      <c r="AA45" s="34">
        <v>0</v>
      </c>
      <c r="AB45" s="34">
        <v>1</v>
      </c>
      <c r="AC45" s="39">
        <f t="shared" si="49"/>
        <v>2</v>
      </c>
      <c r="AD45" s="34">
        <v>0</v>
      </c>
      <c r="AE45" s="34">
        <v>0</v>
      </c>
      <c r="AF45" s="34">
        <v>1</v>
      </c>
      <c r="AG45" s="39">
        <f t="shared" si="50"/>
        <v>1</v>
      </c>
      <c r="AH45" s="34">
        <v>0</v>
      </c>
      <c r="AI45" s="34">
        <v>0</v>
      </c>
      <c r="AJ45" s="34">
        <v>0</v>
      </c>
      <c r="AK45" s="39">
        <f t="shared" si="51"/>
        <v>0</v>
      </c>
      <c r="AL45" s="39">
        <f t="shared" si="52"/>
        <v>3</v>
      </c>
      <c r="AM45" s="67">
        <f t="shared" si="53"/>
        <v>139.875</v>
      </c>
      <c r="AN45" s="40"/>
      <c r="AO45" s="44"/>
      <c r="AP45" s="126" t="s">
        <v>201</v>
      </c>
      <c r="AQ45" s="179" t="s">
        <v>224</v>
      </c>
      <c r="AR45" s="186" t="s">
        <v>239</v>
      </c>
    </row>
    <row r="46" spans="1:45" s="11" customFormat="1" ht="156.75" customHeight="1">
      <c r="A46" s="32" t="s">
        <v>123</v>
      </c>
      <c r="B46" s="33" t="s">
        <v>73</v>
      </c>
      <c r="C46" s="33" t="s">
        <v>103</v>
      </c>
      <c r="D46" s="33" t="s">
        <v>168</v>
      </c>
      <c r="E46" s="33" t="s">
        <v>113</v>
      </c>
      <c r="F46" s="34" t="s">
        <v>82</v>
      </c>
      <c r="G46" s="34" t="s">
        <v>83</v>
      </c>
      <c r="H46" s="33" t="s">
        <v>93</v>
      </c>
      <c r="I46" s="33" t="s">
        <v>159</v>
      </c>
      <c r="J46" s="33" t="s">
        <v>133</v>
      </c>
      <c r="K46" s="33" t="s">
        <v>130</v>
      </c>
      <c r="L46" s="56" t="s">
        <v>125</v>
      </c>
      <c r="M46" s="34">
        <v>10</v>
      </c>
      <c r="N46" s="34">
        <v>5</v>
      </c>
      <c r="O46" s="35">
        <f t="shared" si="44"/>
        <v>50</v>
      </c>
      <c r="P46" s="34">
        <v>10</v>
      </c>
      <c r="Q46" s="34">
        <v>5</v>
      </c>
      <c r="R46" s="34">
        <v>1</v>
      </c>
      <c r="S46" s="36">
        <f t="shared" si="45"/>
        <v>55.5</v>
      </c>
      <c r="T46" s="34">
        <v>10</v>
      </c>
      <c r="U46" s="34">
        <v>5</v>
      </c>
      <c r="V46" s="37">
        <f t="shared" si="46"/>
        <v>50</v>
      </c>
      <c r="W46" s="38">
        <f t="shared" si="47"/>
        <v>52.475000000000001</v>
      </c>
      <c r="X46" s="33" t="str">
        <f t="shared" si="48"/>
        <v>SIGNIFICATIVO</v>
      </c>
      <c r="Y46" s="34">
        <v>1</v>
      </c>
      <c r="Z46" s="34">
        <v>2</v>
      </c>
      <c r="AA46" s="34">
        <v>1</v>
      </c>
      <c r="AB46" s="34">
        <v>1</v>
      </c>
      <c r="AC46" s="39">
        <f t="shared" si="49"/>
        <v>5</v>
      </c>
      <c r="AD46" s="34">
        <v>0</v>
      </c>
      <c r="AE46" s="34">
        <v>0</v>
      </c>
      <c r="AF46" s="34">
        <v>1</v>
      </c>
      <c r="AG46" s="39">
        <f t="shared" si="50"/>
        <v>1</v>
      </c>
      <c r="AH46" s="34">
        <v>0</v>
      </c>
      <c r="AI46" s="34">
        <v>0</v>
      </c>
      <c r="AJ46" s="34">
        <v>0</v>
      </c>
      <c r="AK46" s="39">
        <f t="shared" si="51"/>
        <v>0</v>
      </c>
      <c r="AL46" s="39">
        <f t="shared" si="52"/>
        <v>6</v>
      </c>
      <c r="AM46" s="67">
        <f t="shared" si="53"/>
        <v>314.85000000000002</v>
      </c>
      <c r="AN46" s="40"/>
      <c r="AO46" s="44"/>
      <c r="AP46" s="126" t="s">
        <v>201</v>
      </c>
      <c r="AQ46" s="179" t="s">
        <v>224</v>
      </c>
      <c r="AR46" s="186" t="s">
        <v>257</v>
      </c>
    </row>
    <row r="47" spans="1:45" s="11" customFormat="1" ht="156.75" customHeight="1">
      <c r="A47" s="32" t="s">
        <v>123</v>
      </c>
      <c r="B47" s="33" t="s">
        <v>73</v>
      </c>
      <c r="C47" s="33" t="s">
        <v>103</v>
      </c>
      <c r="D47" s="33" t="s">
        <v>170</v>
      </c>
      <c r="E47" s="33" t="s">
        <v>113</v>
      </c>
      <c r="F47" s="33" t="s">
        <v>82</v>
      </c>
      <c r="G47" s="33" t="s">
        <v>83</v>
      </c>
      <c r="H47" s="33" t="s">
        <v>94</v>
      </c>
      <c r="I47" s="33" t="s">
        <v>136</v>
      </c>
      <c r="J47" s="33" t="s">
        <v>147</v>
      </c>
      <c r="K47" s="33" t="s">
        <v>171</v>
      </c>
      <c r="L47" s="56" t="s">
        <v>125</v>
      </c>
      <c r="M47" s="33">
        <v>10</v>
      </c>
      <c r="N47" s="33">
        <v>5</v>
      </c>
      <c r="O47" s="35">
        <f t="shared" si="44"/>
        <v>50</v>
      </c>
      <c r="P47" s="34">
        <v>10</v>
      </c>
      <c r="Q47" s="34">
        <v>5</v>
      </c>
      <c r="R47" s="34">
        <v>5</v>
      </c>
      <c r="S47" s="36">
        <f t="shared" si="45"/>
        <v>67.5</v>
      </c>
      <c r="T47" s="34">
        <v>1</v>
      </c>
      <c r="U47" s="34">
        <v>5</v>
      </c>
      <c r="V47" s="37">
        <f t="shared" si="46"/>
        <v>5</v>
      </c>
      <c r="W47" s="38">
        <f t="shared" si="47"/>
        <v>53.375</v>
      </c>
      <c r="X47" s="33" t="str">
        <f t="shared" si="48"/>
        <v>SIGNIFICATIVO</v>
      </c>
      <c r="Y47" s="34">
        <v>0</v>
      </c>
      <c r="Z47" s="34">
        <v>0</v>
      </c>
      <c r="AA47" s="34">
        <v>0</v>
      </c>
      <c r="AB47" s="34">
        <v>0</v>
      </c>
      <c r="AC47" s="39">
        <f t="shared" si="49"/>
        <v>0</v>
      </c>
      <c r="AD47" s="34">
        <v>1</v>
      </c>
      <c r="AE47" s="34">
        <v>2</v>
      </c>
      <c r="AF47" s="34">
        <v>0</v>
      </c>
      <c r="AG47" s="39">
        <f t="shared" si="50"/>
        <v>3</v>
      </c>
      <c r="AH47" s="34">
        <v>2</v>
      </c>
      <c r="AI47" s="34">
        <v>2</v>
      </c>
      <c r="AJ47" s="34">
        <v>0</v>
      </c>
      <c r="AK47" s="39">
        <f t="shared" si="51"/>
        <v>4</v>
      </c>
      <c r="AL47" s="39">
        <f t="shared" si="52"/>
        <v>7</v>
      </c>
      <c r="AM47" s="67">
        <f t="shared" si="53"/>
        <v>373.625</v>
      </c>
      <c r="AN47" s="40"/>
      <c r="AO47" s="44"/>
      <c r="AP47" s="126" t="s">
        <v>201</v>
      </c>
      <c r="AQ47" s="179" t="s">
        <v>226</v>
      </c>
      <c r="AR47" s="186" t="s">
        <v>228</v>
      </c>
    </row>
    <row r="48" spans="1:45" s="11" customFormat="1" ht="156.75" customHeight="1">
      <c r="A48" s="32" t="s">
        <v>123</v>
      </c>
      <c r="B48" s="33" t="s">
        <v>70</v>
      </c>
      <c r="C48" s="33" t="s">
        <v>104</v>
      </c>
      <c r="D48" s="33" t="s">
        <v>164</v>
      </c>
      <c r="E48" s="33" t="s">
        <v>110</v>
      </c>
      <c r="F48" s="34" t="s">
        <v>82</v>
      </c>
      <c r="G48" s="34" t="s">
        <v>83</v>
      </c>
      <c r="H48" s="33" t="s">
        <v>93</v>
      </c>
      <c r="I48" s="33" t="s">
        <v>198</v>
      </c>
      <c r="J48" s="33" t="s">
        <v>148</v>
      </c>
      <c r="K48" s="33" t="s">
        <v>125</v>
      </c>
      <c r="L48" s="56" t="s">
        <v>165</v>
      </c>
      <c r="M48" s="34">
        <v>5</v>
      </c>
      <c r="N48" s="34">
        <v>5</v>
      </c>
      <c r="O48" s="35">
        <f t="shared" ref="O48:O53" si="54">(M48*N48)</f>
        <v>25</v>
      </c>
      <c r="P48" s="34">
        <v>10</v>
      </c>
      <c r="Q48" s="34">
        <v>5</v>
      </c>
      <c r="R48" s="34">
        <v>5</v>
      </c>
      <c r="S48" s="36">
        <f t="shared" ref="S48:S53" si="55">(P48*3.5)+(Q48*3.5)+(R48*3)</f>
        <v>67.5</v>
      </c>
      <c r="T48" s="34">
        <v>10</v>
      </c>
      <c r="U48" s="34">
        <v>5</v>
      </c>
      <c r="V48" s="37">
        <f t="shared" ref="V48:V53" si="56">T48*U48</f>
        <v>50</v>
      </c>
      <c r="W48" s="38">
        <f t="shared" ref="W48:W53" si="57">+(V48*0.1)+(S48*0.45)+(O48*0.45)</f>
        <v>46.625</v>
      </c>
      <c r="X48" s="33" t="str">
        <f t="shared" si="48"/>
        <v>SIGNIFICATIVO</v>
      </c>
      <c r="Y48" s="34">
        <v>1</v>
      </c>
      <c r="Z48" s="34">
        <v>1</v>
      </c>
      <c r="AA48" s="34">
        <v>0</v>
      </c>
      <c r="AB48" s="34">
        <v>0</v>
      </c>
      <c r="AC48" s="39">
        <f t="shared" ref="AC48:AC53" si="58">SUM(Y48:AB48)</f>
        <v>2</v>
      </c>
      <c r="AD48" s="34">
        <v>0</v>
      </c>
      <c r="AE48" s="34">
        <v>0</v>
      </c>
      <c r="AF48" s="34">
        <v>1</v>
      </c>
      <c r="AG48" s="39">
        <f t="shared" ref="AG48:AG53" si="59">SUM(AD48:AF48)</f>
        <v>1</v>
      </c>
      <c r="AH48" s="34">
        <v>0</v>
      </c>
      <c r="AI48" s="34">
        <v>0</v>
      </c>
      <c r="AJ48" s="34">
        <v>0</v>
      </c>
      <c r="AK48" s="39">
        <f t="shared" ref="AK48:AK53" si="60">SUM(AH48:AJ48)</f>
        <v>0</v>
      </c>
      <c r="AL48" s="39">
        <f t="shared" ref="AL48:AL53" si="61">AC48+AG48+AK48</f>
        <v>3</v>
      </c>
      <c r="AM48" s="67">
        <f t="shared" ref="AM48:AM53" si="62">W48*AL48</f>
        <v>139.875</v>
      </c>
      <c r="AN48" s="40"/>
      <c r="AO48" s="44"/>
      <c r="AP48" s="126" t="s">
        <v>201</v>
      </c>
      <c r="AQ48" s="179" t="s">
        <v>224</v>
      </c>
      <c r="AR48" s="186" t="s">
        <v>239</v>
      </c>
    </row>
    <row r="49" spans="1:44" s="11" customFormat="1" ht="156.75" customHeight="1">
      <c r="A49" s="32" t="s">
        <v>123</v>
      </c>
      <c r="B49" s="33" t="s">
        <v>70</v>
      </c>
      <c r="C49" s="33" t="s">
        <v>104</v>
      </c>
      <c r="D49" s="33" t="s">
        <v>166</v>
      </c>
      <c r="E49" s="33" t="s">
        <v>110</v>
      </c>
      <c r="F49" s="34" t="s">
        <v>82</v>
      </c>
      <c r="G49" s="34" t="s">
        <v>83</v>
      </c>
      <c r="H49" s="34" t="s">
        <v>91</v>
      </c>
      <c r="I49" s="33" t="s">
        <v>135</v>
      </c>
      <c r="J49" s="33" t="s">
        <v>147</v>
      </c>
      <c r="K49" s="33" t="s">
        <v>130</v>
      </c>
      <c r="L49" s="56" t="s">
        <v>125</v>
      </c>
      <c r="M49" s="34">
        <v>10</v>
      </c>
      <c r="N49" s="34">
        <v>5</v>
      </c>
      <c r="O49" s="35">
        <f t="shared" si="54"/>
        <v>50</v>
      </c>
      <c r="P49" s="34">
        <v>10</v>
      </c>
      <c r="Q49" s="34">
        <v>5</v>
      </c>
      <c r="R49" s="34">
        <v>1</v>
      </c>
      <c r="S49" s="36">
        <f t="shared" si="55"/>
        <v>55.5</v>
      </c>
      <c r="T49" s="34">
        <v>1</v>
      </c>
      <c r="U49" s="34">
        <v>10</v>
      </c>
      <c r="V49" s="37">
        <f t="shared" si="56"/>
        <v>10</v>
      </c>
      <c r="W49" s="38">
        <f t="shared" si="57"/>
        <v>48.475000000000001</v>
      </c>
      <c r="X49" s="33" t="str">
        <f t="shared" si="48"/>
        <v>SIGNIFICATIVO</v>
      </c>
      <c r="Y49" s="34">
        <v>1</v>
      </c>
      <c r="Z49" s="34">
        <v>1</v>
      </c>
      <c r="AA49" s="34">
        <v>0</v>
      </c>
      <c r="AB49" s="34">
        <v>1</v>
      </c>
      <c r="AC49" s="39">
        <f t="shared" si="58"/>
        <v>3</v>
      </c>
      <c r="AD49" s="34">
        <v>1</v>
      </c>
      <c r="AE49" s="34">
        <v>1</v>
      </c>
      <c r="AF49" s="34">
        <v>0</v>
      </c>
      <c r="AG49" s="39">
        <f t="shared" si="59"/>
        <v>2</v>
      </c>
      <c r="AH49" s="34">
        <v>0</v>
      </c>
      <c r="AI49" s="34">
        <v>1</v>
      </c>
      <c r="AJ49" s="34">
        <v>1</v>
      </c>
      <c r="AK49" s="39">
        <f t="shared" si="60"/>
        <v>2</v>
      </c>
      <c r="AL49" s="39">
        <f t="shared" si="61"/>
        <v>7</v>
      </c>
      <c r="AM49" s="67">
        <f t="shared" si="62"/>
        <v>339.32499999999999</v>
      </c>
      <c r="AN49" s="40"/>
      <c r="AO49" s="44"/>
      <c r="AP49" s="126" t="s">
        <v>201</v>
      </c>
      <c r="AQ49" s="187" t="s">
        <v>225</v>
      </c>
      <c r="AR49" s="186" t="s">
        <v>240</v>
      </c>
    </row>
    <row r="50" spans="1:44" s="11" customFormat="1" ht="156.75" customHeight="1">
      <c r="A50" s="32" t="s">
        <v>123</v>
      </c>
      <c r="B50" s="33" t="s">
        <v>70</v>
      </c>
      <c r="C50" s="33" t="s">
        <v>104</v>
      </c>
      <c r="D50" s="33" t="s">
        <v>169</v>
      </c>
      <c r="E50" s="33" t="s">
        <v>110</v>
      </c>
      <c r="F50" s="34" t="s">
        <v>82</v>
      </c>
      <c r="G50" s="34" t="s">
        <v>83</v>
      </c>
      <c r="H50" s="34" t="s">
        <v>91</v>
      </c>
      <c r="I50" s="33" t="s">
        <v>140</v>
      </c>
      <c r="J50" s="33" t="s">
        <v>150</v>
      </c>
      <c r="K50" s="33" t="s">
        <v>130</v>
      </c>
      <c r="L50" s="33" t="s">
        <v>125</v>
      </c>
      <c r="M50" s="34">
        <v>10</v>
      </c>
      <c r="N50" s="34">
        <v>5</v>
      </c>
      <c r="O50" s="35">
        <f t="shared" si="54"/>
        <v>50</v>
      </c>
      <c r="P50" s="34">
        <v>10</v>
      </c>
      <c r="Q50" s="34">
        <v>1</v>
      </c>
      <c r="R50" s="34">
        <v>1</v>
      </c>
      <c r="S50" s="36">
        <f t="shared" si="55"/>
        <v>41.5</v>
      </c>
      <c r="T50" s="34">
        <v>1</v>
      </c>
      <c r="U50" s="34">
        <v>1</v>
      </c>
      <c r="V50" s="37">
        <f t="shared" si="56"/>
        <v>1</v>
      </c>
      <c r="W50" s="38">
        <f t="shared" si="57"/>
        <v>41.275000000000006</v>
      </c>
      <c r="X50" s="33" t="str">
        <f t="shared" si="48"/>
        <v>NO SIGNIFICATIVO</v>
      </c>
      <c r="Y50" s="34">
        <v>0</v>
      </c>
      <c r="Z50" s="34">
        <v>0</v>
      </c>
      <c r="AA50" s="34">
        <v>0</v>
      </c>
      <c r="AB50" s="34">
        <v>1</v>
      </c>
      <c r="AC50" s="39">
        <f t="shared" si="58"/>
        <v>1</v>
      </c>
      <c r="AD50" s="34">
        <v>1</v>
      </c>
      <c r="AE50" s="34">
        <v>1</v>
      </c>
      <c r="AF50" s="34">
        <v>0</v>
      </c>
      <c r="AG50" s="39">
        <f t="shared" si="59"/>
        <v>2</v>
      </c>
      <c r="AH50" s="34">
        <v>1</v>
      </c>
      <c r="AI50" s="34">
        <v>1</v>
      </c>
      <c r="AJ50" s="34">
        <v>1</v>
      </c>
      <c r="AK50" s="39">
        <f t="shared" si="60"/>
        <v>3</v>
      </c>
      <c r="AL50" s="39">
        <f t="shared" si="61"/>
        <v>6</v>
      </c>
      <c r="AM50" s="67">
        <f t="shared" si="62"/>
        <v>247.65000000000003</v>
      </c>
      <c r="AN50" s="40"/>
      <c r="AO50" s="44"/>
      <c r="AP50" s="126" t="s">
        <v>201</v>
      </c>
      <c r="AQ50" s="179" t="s">
        <v>226</v>
      </c>
      <c r="AR50" s="186" t="s">
        <v>228</v>
      </c>
    </row>
    <row r="51" spans="1:44" s="11" customFormat="1" ht="156.75" customHeight="1">
      <c r="A51" s="32" t="s">
        <v>123</v>
      </c>
      <c r="B51" s="33" t="s">
        <v>70</v>
      </c>
      <c r="C51" s="33" t="s">
        <v>104</v>
      </c>
      <c r="D51" s="34" t="s">
        <v>167</v>
      </c>
      <c r="E51" s="33" t="s">
        <v>110</v>
      </c>
      <c r="F51" s="34" t="s">
        <v>82</v>
      </c>
      <c r="G51" s="34" t="s">
        <v>83</v>
      </c>
      <c r="H51" s="34" t="s">
        <v>89</v>
      </c>
      <c r="I51" s="33" t="s">
        <v>199</v>
      </c>
      <c r="J51" s="33" t="s">
        <v>133</v>
      </c>
      <c r="K51" s="33" t="s">
        <v>130</v>
      </c>
      <c r="L51" s="33" t="s">
        <v>125</v>
      </c>
      <c r="M51" s="34">
        <v>5</v>
      </c>
      <c r="N51" s="34">
        <v>5</v>
      </c>
      <c r="O51" s="35">
        <f t="shared" si="54"/>
        <v>25</v>
      </c>
      <c r="P51" s="34">
        <v>10</v>
      </c>
      <c r="Q51" s="34">
        <v>5</v>
      </c>
      <c r="R51" s="34">
        <v>5</v>
      </c>
      <c r="S51" s="36">
        <f t="shared" si="55"/>
        <v>67.5</v>
      </c>
      <c r="T51" s="34">
        <v>10</v>
      </c>
      <c r="U51" s="34">
        <v>5</v>
      </c>
      <c r="V51" s="37">
        <f t="shared" si="56"/>
        <v>50</v>
      </c>
      <c r="W51" s="38">
        <f t="shared" si="57"/>
        <v>46.625</v>
      </c>
      <c r="X51" s="33" t="str">
        <f t="shared" si="48"/>
        <v>SIGNIFICATIVO</v>
      </c>
      <c r="Y51" s="34">
        <v>1</v>
      </c>
      <c r="Z51" s="34">
        <v>0</v>
      </c>
      <c r="AA51" s="34">
        <v>0</v>
      </c>
      <c r="AB51" s="34">
        <v>1</v>
      </c>
      <c r="AC51" s="39">
        <f t="shared" si="58"/>
        <v>2</v>
      </c>
      <c r="AD51" s="34">
        <v>0</v>
      </c>
      <c r="AE51" s="34">
        <v>0</v>
      </c>
      <c r="AF51" s="34">
        <v>1</v>
      </c>
      <c r="AG51" s="39">
        <f t="shared" si="59"/>
        <v>1</v>
      </c>
      <c r="AH51" s="34">
        <v>0</v>
      </c>
      <c r="AI51" s="34">
        <v>0</v>
      </c>
      <c r="AJ51" s="34">
        <v>0</v>
      </c>
      <c r="AK51" s="39">
        <f t="shared" si="60"/>
        <v>0</v>
      </c>
      <c r="AL51" s="39">
        <f t="shared" si="61"/>
        <v>3</v>
      </c>
      <c r="AM51" s="67">
        <f t="shared" si="62"/>
        <v>139.875</v>
      </c>
      <c r="AN51" s="40"/>
      <c r="AO51" s="44"/>
      <c r="AP51" s="126" t="s">
        <v>201</v>
      </c>
      <c r="AQ51" s="179" t="s">
        <v>224</v>
      </c>
      <c r="AR51" s="186" t="s">
        <v>239</v>
      </c>
    </row>
    <row r="52" spans="1:44" s="11" customFormat="1" ht="156.75" customHeight="1">
      <c r="A52" s="32" t="s">
        <v>123</v>
      </c>
      <c r="B52" s="33" t="s">
        <v>70</v>
      </c>
      <c r="C52" s="33" t="s">
        <v>104</v>
      </c>
      <c r="D52" s="33" t="s">
        <v>168</v>
      </c>
      <c r="E52" s="33" t="s">
        <v>110</v>
      </c>
      <c r="F52" s="34" t="s">
        <v>82</v>
      </c>
      <c r="G52" s="34" t="s">
        <v>83</v>
      </c>
      <c r="H52" s="33" t="s">
        <v>93</v>
      </c>
      <c r="I52" s="33" t="s">
        <v>159</v>
      </c>
      <c r="J52" s="33" t="s">
        <v>133</v>
      </c>
      <c r="K52" s="33" t="s">
        <v>130</v>
      </c>
      <c r="L52" s="33" t="s">
        <v>125</v>
      </c>
      <c r="M52" s="34">
        <v>10</v>
      </c>
      <c r="N52" s="34">
        <v>5</v>
      </c>
      <c r="O52" s="35">
        <f t="shared" si="54"/>
        <v>50</v>
      </c>
      <c r="P52" s="34">
        <v>10</v>
      </c>
      <c r="Q52" s="34">
        <v>5</v>
      </c>
      <c r="R52" s="34">
        <v>1</v>
      </c>
      <c r="S52" s="36">
        <f t="shared" si="55"/>
        <v>55.5</v>
      </c>
      <c r="T52" s="34">
        <v>10</v>
      </c>
      <c r="U52" s="34">
        <v>5</v>
      </c>
      <c r="V52" s="37">
        <f t="shared" si="56"/>
        <v>50</v>
      </c>
      <c r="W52" s="38">
        <f t="shared" si="57"/>
        <v>52.475000000000001</v>
      </c>
      <c r="X52" s="33" t="str">
        <f t="shared" si="48"/>
        <v>SIGNIFICATIVO</v>
      </c>
      <c r="Y52" s="34">
        <v>1</v>
      </c>
      <c r="Z52" s="34">
        <v>2</v>
      </c>
      <c r="AA52" s="34">
        <v>1</v>
      </c>
      <c r="AB52" s="34">
        <v>1</v>
      </c>
      <c r="AC52" s="39">
        <f t="shared" si="58"/>
        <v>5</v>
      </c>
      <c r="AD52" s="34">
        <v>0</v>
      </c>
      <c r="AE52" s="34">
        <v>0</v>
      </c>
      <c r="AF52" s="34">
        <v>1</v>
      </c>
      <c r="AG52" s="39">
        <f t="shared" si="59"/>
        <v>1</v>
      </c>
      <c r="AH52" s="34">
        <v>0</v>
      </c>
      <c r="AI52" s="34">
        <v>0</v>
      </c>
      <c r="AJ52" s="34">
        <v>0</v>
      </c>
      <c r="AK52" s="39">
        <f t="shared" si="60"/>
        <v>0</v>
      </c>
      <c r="AL52" s="39">
        <f t="shared" si="61"/>
        <v>6</v>
      </c>
      <c r="AM52" s="67">
        <f t="shared" si="62"/>
        <v>314.85000000000002</v>
      </c>
      <c r="AN52" s="40"/>
      <c r="AO52" s="44"/>
      <c r="AP52" s="126" t="s">
        <v>201</v>
      </c>
      <c r="AQ52" s="179" t="s">
        <v>224</v>
      </c>
      <c r="AR52" s="186" t="s">
        <v>258</v>
      </c>
    </row>
    <row r="53" spans="1:44" s="11" customFormat="1" ht="156.75" customHeight="1">
      <c r="A53" s="32" t="s">
        <v>123</v>
      </c>
      <c r="B53" s="33" t="s">
        <v>70</v>
      </c>
      <c r="C53" s="33" t="s">
        <v>104</v>
      </c>
      <c r="D53" s="33" t="s">
        <v>170</v>
      </c>
      <c r="E53" s="33" t="s">
        <v>110</v>
      </c>
      <c r="F53" s="34" t="s">
        <v>82</v>
      </c>
      <c r="G53" s="34" t="s">
        <v>83</v>
      </c>
      <c r="H53" s="33" t="s">
        <v>94</v>
      </c>
      <c r="I53" s="33" t="s">
        <v>136</v>
      </c>
      <c r="J53" s="33" t="s">
        <v>147</v>
      </c>
      <c r="K53" s="33" t="s">
        <v>171</v>
      </c>
      <c r="L53" s="33" t="s">
        <v>125</v>
      </c>
      <c r="M53" s="34">
        <v>10</v>
      </c>
      <c r="N53" s="34">
        <v>5</v>
      </c>
      <c r="O53" s="35">
        <f t="shared" si="54"/>
        <v>50</v>
      </c>
      <c r="P53" s="34">
        <v>10</v>
      </c>
      <c r="Q53" s="34">
        <v>5</v>
      </c>
      <c r="R53" s="34">
        <v>5</v>
      </c>
      <c r="S53" s="36">
        <f t="shared" si="55"/>
        <v>67.5</v>
      </c>
      <c r="T53" s="34">
        <v>1</v>
      </c>
      <c r="U53" s="34">
        <v>5</v>
      </c>
      <c r="V53" s="37">
        <f t="shared" si="56"/>
        <v>5</v>
      </c>
      <c r="W53" s="38">
        <f t="shared" si="57"/>
        <v>53.375</v>
      </c>
      <c r="X53" s="33" t="str">
        <f t="shared" si="48"/>
        <v>SIGNIFICATIVO</v>
      </c>
      <c r="Y53" s="34">
        <v>0</v>
      </c>
      <c r="Z53" s="34">
        <v>0</v>
      </c>
      <c r="AA53" s="34">
        <v>0</v>
      </c>
      <c r="AB53" s="34">
        <v>0</v>
      </c>
      <c r="AC53" s="39">
        <f t="shared" si="58"/>
        <v>0</v>
      </c>
      <c r="AD53" s="34">
        <v>1</v>
      </c>
      <c r="AE53" s="34">
        <v>2</v>
      </c>
      <c r="AF53" s="34">
        <v>0</v>
      </c>
      <c r="AG53" s="39">
        <f t="shared" si="59"/>
        <v>3</v>
      </c>
      <c r="AH53" s="34">
        <v>2</v>
      </c>
      <c r="AI53" s="34">
        <v>2</v>
      </c>
      <c r="AJ53" s="34">
        <v>0</v>
      </c>
      <c r="AK53" s="39">
        <f t="shared" si="60"/>
        <v>4</v>
      </c>
      <c r="AL53" s="39">
        <f t="shared" si="61"/>
        <v>7</v>
      </c>
      <c r="AM53" s="67">
        <f t="shared" si="62"/>
        <v>373.625</v>
      </c>
      <c r="AN53" s="40"/>
      <c r="AO53" s="44"/>
      <c r="AP53" s="126" t="s">
        <v>201</v>
      </c>
      <c r="AQ53" s="179" t="s">
        <v>226</v>
      </c>
      <c r="AR53" s="186" t="s">
        <v>228</v>
      </c>
    </row>
    <row r="54" spans="1:44" s="11" customFormat="1" ht="156.75" customHeight="1">
      <c r="A54" s="32" t="s">
        <v>123</v>
      </c>
      <c r="B54" s="33" t="s">
        <v>69</v>
      </c>
      <c r="C54" s="33" t="s">
        <v>213</v>
      </c>
      <c r="D54" s="33" t="s">
        <v>166</v>
      </c>
      <c r="E54" s="33" t="s">
        <v>109</v>
      </c>
      <c r="F54" s="34" t="s">
        <v>82</v>
      </c>
      <c r="G54" s="34" t="s">
        <v>83</v>
      </c>
      <c r="H54" s="34" t="s">
        <v>91</v>
      </c>
      <c r="I54" s="33" t="s">
        <v>135</v>
      </c>
      <c r="J54" s="33" t="s">
        <v>147</v>
      </c>
      <c r="K54" s="33" t="s">
        <v>130</v>
      </c>
      <c r="L54" s="33" t="s">
        <v>125</v>
      </c>
      <c r="M54" s="34">
        <v>10</v>
      </c>
      <c r="N54" s="34">
        <v>5</v>
      </c>
      <c r="O54" s="35">
        <f t="shared" ref="O54:O65" si="63">(M54*N54)</f>
        <v>50</v>
      </c>
      <c r="P54" s="34">
        <v>10</v>
      </c>
      <c r="Q54" s="34">
        <v>5</v>
      </c>
      <c r="R54" s="34">
        <v>1</v>
      </c>
      <c r="S54" s="36">
        <f t="shared" ref="S54:S65" si="64">(P54*3.5)+(Q54*3.5)+(R54*3)</f>
        <v>55.5</v>
      </c>
      <c r="T54" s="34">
        <v>1</v>
      </c>
      <c r="U54" s="34">
        <v>10</v>
      </c>
      <c r="V54" s="37">
        <f t="shared" ref="V54:V65" si="65">T54*U54</f>
        <v>10</v>
      </c>
      <c r="W54" s="38">
        <f t="shared" ref="W54:W65" si="66">+(V54*0.1)+(S54*0.45)+(O54*0.45)</f>
        <v>48.475000000000001</v>
      </c>
      <c r="X54" s="33" t="str">
        <f t="shared" si="48"/>
        <v>SIGNIFICATIVO</v>
      </c>
      <c r="Y54" s="34">
        <v>1</v>
      </c>
      <c r="Z54" s="34">
        <v>1</v>
      </c>
      <c r="AA54" s="34">
        <v>0</v>
      </c>
      <c r="AB54" s="34">
        <v>1</v>
      </c>
      <c r="AC54" s="39">
        <f t="shared" ref="AC54:AC65" si="67">SUM(Y54:AB54)</f>
        <v>3</v>
      </c>
      <c r="AD54" s="34">
        <v>1</v>
      </c>
      <c r="AE54" s="34">
        <v>1</v>
      </c>
      <c r="AF54" s="34">
        <v>0</v>
      </c>
      <c r="AG54" s="39">
        <f t="shared" ref="AG54:AG65" si="68">SUM(AD54:AF54)</f>
        <v>2</v>
      </c>
      <c r="AH54" s="34">
        <v>0</v>
      </c>
      <c r="AI54" s="34">
        <v>1</v>
      </c>
      <c r="AJ54" s="34">
        <v>1</v>
      </c>
      <c r="AK54" s="39">
        <f t="shared" ref="AK54:AK65" si="69">SUM(AH54:AJ54)</f>
        <v>2</v>
      </c>
      <c r="AL54" s="39">
        <f t="shared" ref="AL54:AL65" si="70">AC54+AG54+AK54</f>
        <v>7</v>
      </c>
      <c r="AM54" s="67">
        <f t="shared" ref="AM54:AM65" si="71">W54*AL54</f>
        <v>339.32499999999999</v>
      </c>
      <c r="AN54" s="40"/>
      <c r="AO54" s="44"/>
      <c r="AP54" s="126" t="s">
        <v>201</v>
      </c>
      <c r="AQ54" s="187" t="s">
        <v>225</v>
      </c>
      <c r="AR54" s="186" t="s">
        <v>240</v>
      </c>
    </row>
    <row r="55" spans="1:44" s="11" customFormat="1" ht="156.75" customHeight="1">
      <c r="A55" s="32" t="s">
        <v>123</v>
      </c>
      <c r="B55" s="33" t="s">
        <v>69</v>
      </c>
      <c r="C55" s="33" t="s">
        <v>213</v>
      </c>
      <c r="D55" s="33" t="s">
        <v>169</v>
      </c>
      <c r="E55" s="33" t="s">
        <v>109</v>
      </c>
      <c r="F55" s="34" t="s">
        <v>82</v>
      </c>
      <c r="G55" s="34" t="s">
        <v>83</v>
      </c>
      <c r="H55" s="34" t="s">
        <v>91</v>
      </c>
      <c r="I55" s="33" t="s">
        <v>140</v>
      </c>
      <c r="J55" s="33" t="s">
        <v>150</v>
      </c>
      <c r="K55" s="33" t="s">
        <v>130</v>
      </c>
      <c r="L55" s="33" t="s">
        <v>125</v>
      </c>
      <c r="M55" s="34">
        <v>10</v>
      </c>
      <c r="N55" s="34">
        <v>5</v>
      </c>
      <c r="O55" s="35">
        <f t="shared" si="63"/>
        <v>50</v>
      </c>
      <c r="P55" s="34">
        <v>10</v>
      </c>
      <c r="Q55" s="34">
        <v>1</v>
      </c>
      <c r="R55" s="34">
        <v>1</v>
      </c>
      <c r="S55" s="36">
        <f t="shared" si="64"/>
        <v>41.5</v>
      </c>
      <c r="T55" s="34">
        <v>1</v>
      </c>
      <c r="U55" s="34">
        <v>1</v>
      </c>
      <c r="V55" s="37">
        <f t="shared" si="65"/>
        <v>1</v>
      </c>
      <c r="W55" s="38">
        <f t="shared" si="66"/>
        <v>41.275000000000006</v>
      </c>
      <c r="X55" s="33" t="str">
        <f t="shared" si="48"/>
        <v>NO SIGNIFICATIVO</v>
      </c>
      <c r="Y55" s="34">
        <v>0</v>
      </c>
      <c r="Z55" s="34">
        <v>0</v>
      </c>
      <c r="AA55" s="34">
        <v>0</v>
      </c>
      <c r="AB55" s="34">
        <v>1</v>
      </c>
      <c r="AC55" s="39">
        <f t="shared" si="67"/>
        <v>1</v>
      </c>
      <c r="AD55" s="34">
        <v>1</v>
      </c>
      <c r="AE55" s="34">
        <v>1</v>
      </c>
      <c r="AF55" s="34">
        <v>0</v>
      </c>
      <c r="AG55" s="39">
        <f t="shared" si="68"/>
        <v>2</v>
      </c>
      <c r="AH55" s="34">
        <v>1</v>
      </c>
      <c r="AI55" s="34">
        <v>1</v>
      </c>
      <c r="AJ55" s="34">
        <v>1</v>
      </c>
      <c r="AK55" s="39">
        <f t="shared" si="69"/>
        <v>3</v>
      </c>
      <c r="AL55" s="39">
        <f t="shared" si="70"/>
        <v>6</v>
      </c>
      <c r="AM55" s="67">
        <f t="shared" si="71"/>
        <v>247.65000000000003</v>
      </c>
      <c r="AN55" s="40"/>
      <c r="AO55" s="44"/>
      <c r="AP55" s="126" t="s">
        <v>201</v>
      </c>
      <c r="AQ55" s="179" t="s">
        <v>226</v>
      </c>
      <c r="AR55" s="186" t="s">
        <v>228</v>
      </c>
    </row>
    <row r="56" spans="1:44" s="11" customFormat="1" ht="156.75" customHeight="1">
      <c r="A56" s="32" t="s">
        <v>123</v>
      </c>
      <c r="B56" s="33" t="s">
        <v>69</v>
      </c>
      <c r="C56" s="33" t="s">
        <v>213</v>
      </c>
      <c r="D56" s="34" t="s">
        <v>167</v>
      </c>
      <c r="E56" s="33" t="s">
        <v>109</v>
      </c>
      <c r="F56" s="34" t="s">
        <v>82</v>
      </c>
      <c r="G56" s="34" t="s">
        <v>83</v>
      </c>
      <c r="H56" s="34" t="s">
        <v>89</v>
      </c>
      <c r="I56" s="33" t="s">
        <v>199</v>
      </c>
      <c r="J56" s="33" t="s">
        <v>133</v>
      </c>
      <c r="K56" s="33" t="s">
        <v>130</v>
      </c>
      <c r="L56" s="33" t="s">
        <v>125</v>
      </c>
      <c r="M56" s="34">
        <v>5</v>
      </c>
      <c r="N56" s="34">
        <v>5</v>
      </c>
      <c r="O56" s="35">
        <f t="shared" si="63"/>
        <v>25</v>
      </c>
      <c r="P56" s="34">
        <v>10</v>
      </c>
      <c r="Q56" s="34">
        <v>5</v>
      </c>
      <c r="R56" s="34">
        <v>5</v>
      </c>
      <c r="S56" s="36">
        <f t="shared" si="64"/>
        <v>67.5</v>
      </c>
      <c r="T56" s="34">
        <v>10</v>
      </c>
      <c r="U56" s="34">
        <v>5</v>
      </c>
      <c r="V56" s="37">
        <f t="shared" si="65"/>
        <v>50</v>
      </c>
      <c r="W56" s="38">
        <f t="shared" si="66"/>
        <v>46.625</v>
      </c>
      <c r="X56" s="33" t="str">
        <f t="shared" si="48"/>
        <v>SIGNIFICATIVO</v>
      </c>
      <c r="Y56" s="34">
        <v>1</v>
      </c>
      <c r="Z56" s="34">
        <v>0</v>
      </c>
      <c r="AA56" s="34">
        <v>0</v>
      </c>
      <c r="AB56" s="34">
        <v>1</v>
      </c>
      <c r="AC56" s="39">
        <f t="shared" si="67"/>
        <v>2</v>
      </c>
      <c r="AD56" s="34">
        <v>0</v>
      </c>
      <c r="AE56" s="34">
        <v>0</v>
      </c>
      <c r="AF56" s="34">
        <v>1</v>
      </c>
      <c r="AG56" s="39">
        <f t="shared" si="68"/>
        <v>1</v>
      </c>
      <c r="AH56" s="34">
        <v>0</v>
      </c>
      <c r="AI56" s="34">
        <v>0</v>
      </c>
      <c r="AJ56" s="34">
        <v>0</v>
      </c>
      <c r="AK56" s="39">
        <f t="shared" si="69"/>
        <v>0</v>
      </c>
      <c r="AL56" s="39">
        <f t="shared" si="70"/>
        <v>3</v>
      </c>
      <c r="AM56" s="67">
        <f t="shared" si="71"/>
        <v>139.875</v>
      </c>
      <c r="AN56" s="40"/>
      <c r="AO56" s="44"/>
      <c r="AP56" s="126" t="s">
        <v>201</v>
      </c>
      <c r="AQ56" s="179" t="s">
        <v>224</v>
      </c>
      <c r="AR56" s="186" t="s">
        <v>239</v>
      </c>
    </row>
    <row r="57" spans="1:44" s="11" customFormat="1" ht="156.75" customHeight="1">
      <c r="A57" s="32" t="s">
        <v>123</v>
      </c>
      <c r="B57" s="33" t="s">
        <v>69</v>
      </c>
      <c r="C57" s="33" t="s">
        <v>213</v>
      </c>
      <c r="D57" s="33" t="s">
        <v>168</v>
      </c>
      <c r="E57" s="33" t="s">
        <v>109</v>
      </c>
      <c r="F57" s="34" t="s">
        <v>82</v>
      </c>
      <c r="G57" s="34" t="s">
        <v>83</v>
      </c>
      <c r="H57" s="33" t="s">
        <v>93</v>
      </c>
      <c r="I57" s="33" t="s">
        <v>159</v>
      </c>
      <c r="J57" s="33" t="s">
        <v>133</v>
      </c>
      <c r="K57" s="33" t="s">
        <v>130</v>
      </c>
      <c r="L57" s="33" t="s">
        <v>125</v>
      </c>
      <c r="M57" s="34">
        <v>10</v>
      </c>
      <c r="N57" s="34">
        <v>5</v>
      </c>
      <c r="O57" s="35">
        <f t="shared" si="63"/>
        <v>50</v>
      </c>
      <c r="P57" s="34">
        <v>10</v>
      </c>
      <c r="Q57" s="34">
        <v>5</v>
      </c>
      <c r="R57" s="34">
        <v>1</v>
      </c>
      <c r="S57" s="36">
        <f t="shared" si="64"/>
        <v>55.5</v>
      </c>
      <c r="T57" s="34">
        <v>10</v>
      </c>
      <c r="U57" s="34">
        <v>5</v>
      </c>
      <c r="V57" s="37">
        <f t="shared" si="65"/>
        <v>50</v>
      </c>
      <c r="W57" s="38">
        <f t="shared" si="66"/>
        <v>52.475000000000001</v>
      </c>
      <c r="X57" s="33" t="str">
        <f t="shared" si="48"/>
        <v>SIGNIFICATIVO</v>
      </c>
      <c r="Y57" s="34">
        <v>1</v>
      </c>
      <c r="Z57" s="34">
        <v>2</v>
      </c>
      <c r="AA57" s="34">
        <v>1</v>
      </c>
      <c r="AB57" s="34">
        <v>1</v>
      </c>
      <c r="AC57" s="39">
        <f t="shared" si="67"/>
        <v>5</v>
      </c>
      <c r="AD57" s="34">
        <v>0</v>
      </c>
      <c r="AE57" s="34">
        <v>0</v>
      </c>
      <c r="AF57" s="34">
        <v>1</v>
      </c>
      <c r="AG57" s="39">
        <f t="shared" si="68"/>
        <v>1</v>
      </c>
      <c r="AH57" s="34">
        <v>0</v>
      </c>
      <c r="AI57" s="34">
        <v>0</v>
      </c>
      <c r="AJ57" s="34">
        <v>0</v>
      </c>
      <c r="AK57" s="39">
        <f t="shared" si="69"/>
        <v>0</v>
      </c>
      <c r="AL57" s="39">
        <f t="shared" si="70"/>
        <v>6</v>
      </c>
      <c r="AM57" s="67">
        <f t="shared" si="71"/>
        <v>314.85000000000002</v>
      </c>
      <c r="AN57" s="40"/>
      <c r="AO57" s="44"/>
      <c r="AP57" s="126" t="s">
        <v>201</v>
      </c>
      <c r="AQ57" s="179" t="s">
        <v>224</v>
      </c>
      <c r="AR57" s="186" t="s">
        <v>256</v>
      </c>
    </row>
    <row r="58" spans="1:44" s="11" customFormat="1" ht="156.75" customHeight="1">
      <c r="A58" s="32" t="s">
        <v>123</v>
      </c>
      <c r="B58" s="33" t="s">
        <v>69</v>
      </c>
      <c r="C58" s="33" t="s">
        <v>213</v>
      </c>
      <c r="D58" s="33" t="s">
        <v>170</v>
      </c>
      <c r="E58" s="33" t="s">
        <v>109</v>
      </c>
      <c r="F58" s="34" t="s">
        <v>82</v>
      </c>
      <c r="G58" s="34" t="s">
        <v>83</v>
      </c>
      <c r="H58" s="33" t="s">
        <v>94</v>
      </c>
      <c r="I58" s="33" t="s">
        <v>136</v>
      </c>
      <c r="J58" s="33" t="s">
        <v>147</v>
      </c>
      <c r="K58" s="33" t="s">
        <v>171</v>
      </c>
      <c r="L58" s="33" t="s">
        <v>125</v>
      </c>
      <c r="M58" s="34">
        <v>10</v>
      </c>
      <c r="N58" s="34">
        <v>5</v>
      </c>
      <c r="O58" s="35">
        <f t="shared" si="63"/>
        <v>50</v>
      </c>
      <c r="P58" s="34">
        <v>10</v>
      </c>
      <c r="Q58" s="34">
        <v>5</v>
      </c>
      <c r="R58" s="34">
        <v>5</v>
      </c>
      <c r="S58" s="36">
        <f t="shared" si="64"/>
        <v>67.5</v>
      </c>
      <c r="T58" s="34">
        <v>1</v>
      </c>
      <c r="U58" s="34">
        <v>5</v>
      </c>
      <c r="V58" s="37">
        <f t="shared" si="65"/>
        <v>5</v>
      </c>
      <c r="W58" s="38">
        <f t="shared" si="66"/>
        <v>53.375</v>
      </c>
      <c r="X58" s="33" t="str">
        <f t="shared" si="48"/>
        <v>SIGNIFICATIVO</v>
      </c>
      <c r="Y58" s="34">
        <v>0</v>
      </c>
      <c r="Z58" s="34">
        <v>0</v>
      </c>
      <c r="AA58" s="34">
        <v>0</v>
      </c>
      <c r="AB58" s="34">
        <v>0</v>
      </c>
      <c r="AC58" s="39">
        <f t="shared" si="67"/>
        <v>0</v>
      </c>
      <c r="AD58" s="34">
        <v>1</v>
      </c>
      <c r="AE58" s="34">
        <v>2</v>
      </c>
      <c r="AF58" s="34">
        <v>0</v>
      </c>
      <c r="AG58" s="39">
        <f t="shared" si="68"/>
        <v>3</v>
      </c>
      <c r="AH58" s="34">
        <v>2</v>
      </c>
      <c r="AI58" s="34">
        <v>2</v>
      </c>
      <c r="AJ58" s="34">
        <v>0</v>
      </c>
      <c r="AK58" s="39">
        <f t="shared" si="69"/>
        <v>4</v>
      </c>
      <c r="AL58" s="39">
        <f t="shared" si="70"/>
        <v>7</v>
      </c>
      <c r="AM58" s="67">
        <f t="shared" si="71"/>
        <v>373.625</v>
      </c>
      <c r="AN58" s="40"/>
      <c r="AO58" s="44"/>
      <c r="AP58" s="126" t="s">
        <v>201</v>
      </c>
      <c r="AQ58" s="179" t="s">
        <v>226</v>
      </c>
      <c r="AR58" s="186" t="s">
        <v>228</v>
      </c>
    </row>
    <row r="59" spans="1:44" s="11" customFormat="1" ht="156.75" customHeight="1">
      <c r="A59" s="58" t="s">
        <v>123</v>
      </c>
      <c r="B59" s="59" t="s">
        <v>69</v>
      </c>
      <c r="C59" s="59" t="s">
        <v>213</v>
      </c>
      <c r="D59" s="59" t="s">
        <v>164</v>
      </c>
      <c r="E59" s="59" t="s">
        <v>109</v>
      </c>
      <c r="F59" s="60" t="s">
        <v>82</v>
      </c>
      <c r="G59" s="60" t="s">
        <v>83</v>
      </c>
      <c r="H59" s="59" t="s">
        <v>93</v>
      </c>
      <c r="I59" s="59" t="s">
        <v>198</v>
      </c>
      <c r="J59" s="59" t="s">
        <v>148</v>
      </c>
      <c r="K59" s="59" t="s">
        <v>125</v>
      </c>
      <c r="L59" s="59" t="s">
        <v>165</v>
      </c>
      <c r="M59" s="60">
        <v>5</v>
      </c>
      <c r="N59" s="60">
        <v>5</v>
      </c>
      <c r="O59" s="62">
        <f t="shared" si="63"/>
        <v>25</v>
      </c>
      <c r="P59" s="60">
        <v>10</v>
      </c>
      <c r="Q59" s="60">
        <v>5</v>
      </c>
      <c r="R59" s="60">
        <v>5</v>
      </c>
      <c r="S59" s="63">
        <f t="shared" si="64"/>
        <v>67.5</v>
      </c>
      <c r="T59" s="60">
        <v>10</v>
      </c>
      <c r="U59" s="60">
        <v>5</v>
      </c>
      <c r="V59" s="64">
        <f t="shared" si="65"/>
        <v>50</v>
      </c>
      <c r="W59" s="65">
        <f t="shared" si="66"/>
        <v>46.625</v>
      </c>
      <c r="X59" s="59" t="str">
        <f t="shared" si="48"/>
        <v>SIGNIFICATIVO</v>
      </c>
      <c r="Y59" s="60">
        <v>1</v>
      </c>
      <c r="Z59" s="60">
        <v>1</v>
      </c>
      <c r="AA59" s="60">
        <v>0</v>
      </c>
      <c r="AB59" s="60">
        <v>0</v>
      </c>
      <c r="AC59" s="66">
        <f t="shared" si="67"/>
        <v>2</v>
      </c>
      <c r="AD59" s="60">
        <v>0</v>
      </c>
      <c r="AE59" s="60">
        <v>0</v>
      </c>
      <c r="AF59" s="60">
        <v>1</v>
      </c>
      <c r="AG59" s="66">
        <f t="shared" si="68"/>
        <v>1</v>
      </c>
      <c r="AH59" s="60">
        <v>0</v>
      </c>
      <c r="AI59" s="60">
        <v>0</v>
      </c>
      <c r="AJ59" s="60">
        <v>0</v>
      </c>
      <c r="AK59" s="66">
        <f t="shared" si="69"/>
        <v>0</v>
      </c>
      <c r="AL59" s="66">
        <f t="shared" si="70"/>
        <v>3</v>
      </c>
      <c r="AM59" s="68">
        <f t="shared" si="71"/>
        <v>139.875</v>
      </c>
      <c r="AN59" s="55"/>
      <c r="AO59" s="44"/>
      <c r="AP59" s="126" t="s">
        <v>201</v>
      </c>
      <c r="AQ59" s="179" t="s">
        <v>224</v>
      </c>
      <c r="AR59" s="186" t="s">
        <v>239</v>
      </c>
    </row>
    <row r="60" spans="1:44" s="11" customFormat="1" ht="156.75" customHeight="1">
      <c r="A60" s="32" t="s">
        <v>123</v>
      </c>
      <c r="B60" s="33" t="s">
        <v>71</v>
      </c>
      <c r="C60" s="33" t="s">
        <v>105</v>
      </c>
      <c r="D60" s="33" t="s">
        <v>164</v>
      </c>
      <c r="E60" s="33" t="s">
        <v>111</v>
      </c>
      <c r="F60" s="34" t="s">
        <v>82</v>
      </c>
      <c r="G60" s="34" t="s">
        <v>83</v>
      </c>
      <c r="H60" s="33" t="s">
        <v>93</v>
      </c>
      <c r="I60" s="33" t="s">
        <v>198</v>
      </c>
      <c r="J60" s="33" t="s">
        <v>148</v>
      </c>
      <c r="K60" s="33" t="s">
        <v>125</v>
      </c>
      <c r="L60" s="33" t="s">
        <v>165</v>
      </c>
      <c r="M60" s="34">
        <v>5</v>
      </c>
      <c r="N60" s="34">
        <v>5</v>
      </c>
      <c r="O60" s="35">
        <f t="shared" si="63"/>
        <v>25</v>
      </c>
      <c r="P60" s="34">
        <v>10</v>
      </c>
      <c r="Q60" s="34">
        <v>5</v>
      </c>
      <c r="R60" s="34">
        <v>5</v>
      </c>
      <c r="S60" s="36">
        <f t="shared" si="64"/>
        <v>67.5</v>
      </c>
      <c r="T60" s="34">
        <v>10</v>
      </c>
      <c r="U60" s="34">
        <v>5</v>
      </c>
      <c r="V60" s="37">
        <f t="shared" si="65"/>
        <v>50</v>
      </c>
      <c r="W60" s="38">
        <f t="shared" si="66"/>
        <v>46.625</v>
      </c>
      <c r="X60" s="33" t="str">
        <f t="shared" si="48"/>
        <v>SIGNIFICATIVO</v>
      </c>
      <c r="Y60" s="34">
        <v>1</v>
      </c>
      <c r="Z60" s="34">
        <v>1</v>
      </c>
      <c r="AA60" s="34">
        <v>0</v>
      </c>
      <c r="AB60" s="34">
        <v>0</v>
      </c>
      <c r="AC60" s="39">
        <f t="shared" si="67"/>
        <v>2</v>
      </c>
      <c r="AD60" s="34">
        <v>0</v>
      </c>
      <c r="AE60" s="34">
        <v>0</v>
      </c>
      <c r="AF60" s="34">
        <v>1</v>
      </c>
      <c r="AG60" s="39">
        <f t="shared" si="68"/>
        <v>1</v>
      </c>
      <c r="AH60" s="34">
        <v>0</v>
      </c>
      <c r="AI60" s="34">
        <v>0</v>
      </c>
      <c r="AJ60" s="34">
        <v>0</v>
      </c>
      <c r="AK60" s="39">
        <f t="shared" si="69"/>
        <v>0</v>
      </c>
      <c r="AL60" s="39">
        <f t="shared" si="70"/>
        <v>3</v>
      </c>
      <c r="AM60" s="67">
        <f t="shared" si="71"/>
        <v>139.875</v>
      </c>
      <c r="AN60" s="40"/>
      <c r="AO60" s="41"/>
      <c r="AP60" s="126" t="s">
        <v>201</v>
      </c>
      <c r="AQ60" s="179" t="s">
        <v>224</v>
      </c>
      <c r="AR60" s="186" t="s">
        <v>239</v>
      </c>
    </row>
    <row r="61" spans="1:44" s="11" customFormat="1" ht="156.75" customHeight="1">
      <c r="A61" s="32" t="s">
        <v>123</v>
      </c>
      <c r="B61" s="33" t="s">
        <v>71</v>
      </c>
      <c r="C61" s="33" t="s">
        <v>105</v>
      </c>
      <c r="D61" s="33" t="s">
        <v>166</v>
      </c>
      <c r="E61" s="33" t="s">
        <v>111</v>
      </c>
      <c r="F61" s="34" t="s">
        <v>82</v>
      </c>
      <c r="G61" s="34" t="s">
        <v>83</v>
      </c>
      <c r="H61" s="34" t="s">
        <v>91</v>
      </c>
      <c r="I61" s="33" t="s">
        <v>135</v>
      </c>
      <c r="J61" s="33" t="s">
        <v>147</v>
      </c>
      <c r="K61" s="33" t="s">
        <v>130</v>
      </c>
      <c r="L61" s="33" t="s">
        <v>125</v>
      </c>
      <c r="M61" s="34">
        <v>10</v>
      </c>
      <c r="N61" s="34">
        <v>5</v>
      </c>
      <c r="O61" s="35">
        <f t="shared" si="63"/>
        <v>50</v>
      </c>
      <c r="P61" s="34">
        <v>10</v>
      </c>
      <c r="Q61" s="34">
        <v>5</v>
      </c>
      <c r="R61" s="34">
        <v>1</v>
      </c>
      <c r="S61" s="36">
        <f t="shared" si="64"/>
        <v>55.5</v>
      </c>
      <c r="T61" s="34">
        <v>1</v>
      </c>
      <c r="U61" s="34">
        <v>10</v>
      </c>
      <c r="V61" s="37">
        <f t="shared" si="65"/>
        <v>10</v>
      </c>
      <c r="W61" s="38">
        <f t="shared" si="66"/>
        <v>48.475000000000001</v>
      </c>
      <c r="X61" s="33" t="str">
        <f t="shared" si="48"/>
        <v>SIGNIFICATIVO</v>
      </c>
      <c r="Y61" s="34">
        <v>1</v>
      </c>
      <c r="Z61" s="34">
        <v>1</v>
      </c>
      <c r="AA61" s="34">
        <v>0</v>
      </c>
      <c r="AB61" s="34">
        <v>1</v>
      </c>
      <c r="AC61" s="39">
        <f t="shared" si="67"/>
        <v>3</v>
      </c>
      <c r="AD61" s="34">
        <v>1</v>
      </c>
      <c r="AE61" s="34">
        <v>1</v>
      </c>
      <c r="AF61" s="34">
        <v>0</v>
      </c>
      <c r="AG61" s="39">
        <f t="shared" si="68"/>
        <v>2</v>
      </c>
      <c r="AH61" s="34">
        <v>0</v>
      </c>
      <c r="AI61" s="34">
        <v>1</v>
      </c>
      <c r="AJ61" s="34">
        <v>1</v>
      </c>
      <c r="AK61" s="39">
        <f t="shared" si="69"/>
        <v>2</v>
      </c>
      <c r="AL61" s="39">
        <f t="shared" si="70"/>
        <v>7</v>
      </c>
      <c r="AM61" s="67">
        <f t="shared" si="71"/>
        <v>339.32499999999999</v>
      </c>
      <c r="AN61" s="40"/>
      <c r="AO61" s="41"/>
      <c r="AP61" s="126" t="s">
        <v>201</v>
      </c>
      <c r="AQ61" s="187" t="s">
        <v>225</v>
      </c>
      <c r="AR61" s="186" t="s">
        <v>240</v>
      </c>
    </row>
    <row r="62" spans="1:44" s="11" customFormat="1" ht="156.75" customHeight="1">
      <c r="A62" s="32" t="s">
        <v>123</v>
      </c>
      <c r="B62" s="33" t="s">
        <v>71</v>
      </c>
      <c r="C62" s="33" t="s">
        <v>105</v>
      </c>
      <c r="D62" s="33" t="s">
        <v>169</v>
      </c>
      <c r="E62" s="33" t="s">
        <v>111</v>
      </c>
      <c r="F62" s="34" t="s">
        <v>82</v>
      </c>
      <c r="G62" s="34" t="s">
        <v>83</v>
      </c>
      <c r="H62" s="34" t="s">
        <v>91</v>
      </c>
      <c r="I62" s="33" t="s">
        <v>140</v>
      </c>
      <c r="J62" s="33" t="s">
        <v>150</v>
      </c>
      <c r="K62" s="33" t="s">
        <v>130</v>
      </c>
      <c r="L62" s="33" t="s">
        <v>125</v>
      </c>
      <c r="M62" s="34">
        <v>10</v>
      </c>
      <c r="N62" s="34">
        <v>5</v>
      </c>
      <c r="O62" s="35">
        <f t="shared" si="63"/>
        <v>50</v>
      </c>
      <c r="P62" s="34">
        <v>10</v>
      </c>
      <c r="Q62" s="34">
        <v>1</v>
      </c>
      <c r="R62" s="34">
        <v>1</v>
      </c>
      <c r="S62" s="36">
        <f t="shared" si="64"/>
        <v>41.5</v>
      </c>
      <c r="T62" s="34">
        <v>1</v>
      </c>
      <c r="U62" s="34">
        <v>5</v>
      </c>
      <c r="V62" s="37">
        <f t="shared" si="65"/>
        <v>5</v>
      </c>
      <c r="W62" s="38">
        <f t="shared" si="66"/>
        <v>41.674999999999997</v>
      </c>
      <c r="X62" s="33" t="str">
        <f t="shared" si="48"/>
        <v>NO SIGNIFICATIVO</v>
      </c>
      <c r="Y62" s="34">
        <v>0</v>
      </c>
      <c r="Z62" s="34">
        <v>0</v>
      </c>
      <c r="AA62" s="34">
        <v>0</v>
      </c>
      <c r="AB62" s="34">
        <v>1</v>
      </c>
      <c r="AC62" s="39">
        <f t="shared" si="67"/>
        <v>1</v>
      </c>
      <c r="AD62" s="34">
        <v>1</v>
      </c>
      <c r="AE62" s="34">
        <v>1</v>
      </c>
      <c r="AF62" s="34">
        <v>0</v>
      </c>
      <c r="AG62" s="39">
        <f t="shared" si="68"/>
        <v>2</v>
      </c>
      <c r="AH62" s="34">
        <v>1</v>
      </c>
      <c r="AI62" s="34">
        <v>1</v>
      </c>
      <c r="AJ62" s="34">
        <v>1</v>
      </c>
      <c r="AK62" s="39">
        <f t="shared" si="69"/>
        <v>3</v>
      </c>
      <c r="AL62" s="39">
        <f t="shared" si="70"/>
        <v>6</v>
      </c>
      <c r="AM62" s="67">
        <f t="shared" si="71"/>
        <v>250.04999999999998</v>
      </c>
      <c r="AN62" s="40"/>
      <c r="AO62" s="41"/>
      <c r="AP62" s="126" t="s">
        <v>201</v>
      </c>
      <c r="AQ62" s="179" t="s">
        <v>226</v>
      </c>
      <c r="AR62" s="186" t="s">
        <v>228</v>
      </c>
    </row>
    <row r="63" spans="1:44" s="11" customFormat="1" ht="156.75" customHeight="1">
      <c r="A63" s="32" t="s">
        <v>123</v>
      </c>
      <c r="B63" s="33" t="s">
        <v>71</v>
      </c>
      <c r="C63" s="33" t="s">
        <v>105</v>
      </c>
      <c r="D63" s="34" t="s">
        <v>167</v>
      </c>
      <c r="E63" s="33" t="s">
        <v>111</v>
      </c>
      <c r="F63" s="34" t="s">
        <v>82</v>
      </c>
      <c r="G63" s="34" t="s">
        <v>83</v>
      </c>
      <c r="H63" s="34" t="s">
        <v>89</v>
      </c>
      <c r="I63" s="33" t="s">
        <v>199</v>
      </c>
      <c r="J63" s="33" t="s">
        <v>133</v>
      </c>
      <c r="K63" s="33" t="s">
        <v>130</v>
      </c>
      <c r="L63" s="33" t="s">
        <v>125</v>
      </c>
      <c r="M63" s="34">
        <v>5</v>
      </c>
      <c r="N63" s="34">
        <v>5</v>
      </c>
      <c r="O63" s="35">
        <f t="shared" si="63"/>
        <v>25</v>
      </c>
      <c r="P63" s="34">
        <v>10</v>
      </c>
      <c r="Q63" s="34">
        <v>5</v>
      </c>
      <c r="R63" s="34">
        <v>5</v>
      </c>
      <c r="S63" s="36">
        <f t="shared" si="64"/>
        <v>67.5</v>
      </c>
      <c r="T63" s="34">
        <v>10</v>
      </c>
      <c r="U63" s="34">
        <v>5</v>
      </c>
      <c r="V63" s="37">
        <f t="shared" si="65"/>
        <v>50</v>
      </c>
      <c r="W63" s="38">
        <f t="shared" si="66"/>
        <v>46.625</v>
      </c>
      <c r="X63" s="33" t="str">
        <f t="shared" si="48"/>
        <v>SIGNIFICATIVO</v>
      </c>
      <c r="Y63" s="34">
        <v>1</v>
      </c>
      <c r="Z63" s="34">
        <v>0</v>
      </c>
      <c r="AA63" s="34">
        <v>0</v>
      </c>
      <c r="AB63" s="34">
        <v>1</v>
      </c>
      <c r="AC63" s="39">
        <f t="shared" si="67"/>
        <v>2</v>
      </c>
      <c r="AD63" s="34">
        <v>0</v>
      </c>
      <c r="AE63" s="34">
        <v>0</v>
      </c>
      <c r="AF63" s="34">
        <v>1</v>
      </c>
      <c r="AG63" s="39">
        <f t="shared" si="68"/>
        <v>1</v>
      </c>
      <c r="AH63" s="34">
        <v>0</v>
      </c>
      <c r="AI63" s="34">
        <v>0</v>
      </c>
      <c r="AJ63" s="34">
        <v>0</v>
      </c>
      <c r="AK63" s="39">
        <f t="shared" si="69"/>
        <v>0</v>
      </c>
      <c r="AL63" s="39">
        <f t="shared" si="70"/>
        <v>3</v>
      </c>
      <c r="AM63" s="67">
        <f t="shared" si="71"/>
        <v>139.875</v>
      </c>
      <c r="AN63" s="40"/>
      <c r="AO63" s="41"/>
      <c r="AP63" s="126" t="s">
        <v>201</v>
      </c>
      <c r="AQ63" s="179" t="s">
        <v>224</v>
      </c>
      <c r="AR63" s="186" t="s">
        <v>239</v>
      </c>
    </row>
    <row r="64" spans="1:44" s="11" customFormat="1" ht="156.75" customHeight="1">
      <c r="A64" s="32" t="s">
        <v>123</v>
      </c>
      <c r="B64" s="33" t="s">
        <v>71</v>
      </c>
      <c r="C64" s="33" t="s">
        <v>105</v>
      </c>
      <c r="D64" s="33" t="s">
        <v>168</v>
      </c>
      <c r="E64" s="33" t="s">
        <v>111</v>
      </c>
      <c r="F64" s="34" t="s">
        <v>82</v>
      </c>
      <c r="G64" s="34" t="s">
        <v>83</v>
      </c>
      <c r="H64" s="33" t="s">
        <v>93</v>
      </c>
      <c r="I64" s="33" t="s">
        <v>159</v>
      </c>
      <c r="J64" s="33" t="s">
        <v>133</v>
      </c>
      <c r="K64" s="33" t="s">
        <v>130</v>
      </c>
      <c r="L64" s="33" t="s">
        <v>125</v>
      </c>
      <c r="M64" s="34">
        <v>10</v>
      </c>
      <c r="N64" s="34">
        <v>5</v>
      </c>
      <c r="O64" s="35">
        <f t="shared" si="63"/>
        <v>50</v>
      </c>
      <c r="P64" s="34">
        <v>10</v>
      </c>
      <c r="Q64" s="34">
        <v>5</v>
      </c>
      <c r="R64" s="34">
        <v>1</v>
      </c>
      <c r="S64" s="36">
        <f t="shared" si="64"/>
        <v>55.5</v>
      </c>
      <c r="T64" s="34">
        <v>10</v>
      </c>
      <c r="U64" s="34">
        <v>5</v>
      </c>
      <c r="V64" s="37">
        <f t="shared" si="65"/>
        <v>50</v>
      </c>
      <c r="W64" s="38">
        <f t="shared" si="66"/>
        <v>52.475000000000001</v>
      </c>
      <c r="X64" s="33" t="str">
        <f t="shared" si="48"/>
        <v>SIGNIFICATIVO</v>
      </c>
      <c r="Y64" s="34">
        <v>1</v>
      </c>
      <c r="Z64" s="34">
        <v>2</v>
      </c>
      <c r="AA64" s="34">
        <v>1</v>
      </c>
      <c r="AB64" s="34">
        <v>1</v>
      </c>
      <c r="AC64" s="39">
        <f t="shared" si="67"/>
        <v>5</v>
      </c>
      <c r="AD64" s="34">
        <v>0</v>
      </c>
      <c r="AE64" s="34">
        <v>0</v>
      </c>
      <c r="AF64" s="34">
        <v>1</v>
      </c>
      <c r="AG64" s="39">
        <f t="shared" si="68"/>
        <v>1</v>
      </c>
      <c r="AH64" s="34">
        <v>0</v>
      </c>
      <c r="AI64" s="34">
        <v>0</v>
      </c>
      <c r="AJ64" s="34">
        <v>0</v>
      </c>
      <c r="AK64" s="39">
        <f t="shared" si="69"/>
        <v>0</v>
      </c>
      <c r="AL64" s="39">
        <f t="shared" si="70"/>
        <v>6</v>
      </c>
      <c r="AM64" s="67">
        <f t="shared" si="71"/>
        <v>314.85000000000002</v>
      </c>
      <c r="AN64" s="40"/>
      <c r="AO64" s="41"/>
      <c r="AP64" s="126" t="s">
        <v>201</v>
      </c>
      <c r="AQ64" s="179" t="s">
        <v>224</v>
      </c>
      <c r="AR64" s="186" t="s">
        <v>238</v>
      </c>
    </row>
    <row r="65" spans="1:45" s="11" customFormat="1" ht="156.75" customHeight="1">
      <c r="A65" s="32" t="s">
        <v>123</v>
      </c>
      <c r="B65" s="33" t="s">
        <v>71</v>
      </c>
      <c r="C65" s="33" t="s">
        <v>105</v>
      </c>
      <c r="D65" s="33" t="s">
        <v>170</v>
      </c>
      <c r="E65" s="33" t="s">
        <v>111</v>
      </c>
      <c r="F65" s="34" t="s">
        <v>82</v>
      </c>
      <c r="G65" s="34" t="s">
        <v>83</v>
      </c>
      <c r="H65" s="33" t="s">
        <v>94</v>
      </c>
      <c r="I65" s="33" t="s">
        <v>136</v>
      </c>
      <c r="J65" s="33" t="s">
        <v>147</v>
      </c>
      <c r="K65" s="33" t="s">
        <v>171</v>
      </c>
      <c r="L65" s="33" t="s">
        <v>125</v>
      </c>
      <c r="M65" s="34">
        <v>10</v>
      </c>
      <c r="N65" s="34">
        <v>5</v>
      </c>
      <c r="O65" s="35">
        <f t="shared" si="63"/>
        <v>50</v>
      </c>
      <c r="P65" s="34">
        <v>10</v>
      </c>
      <c r="Q65" s="34">
        <v>5</v>
      </c>
      <c r="R65" s="34">
        <v>5</v>
      </c>
      <c r="S65" s="36">
        <f t="shared" si="64"/>
        <v>67.5</v>
      </c>
      <c r="T65" s="34">
        <v>1</v>
      </c>
      <c r="U65" s="34">
        <v>5</v>
      </c>
      <c r="V65" s="37">
        <f t="shared" si="65"/>
        <v>5</v>
      </c>
      <c r="W65" s="38">
        <f t="shared" si="66"/>
        <v>53.375</v>
      </c>
      <c r="X65" s="33" t="str">
        <f t="shared" si="48"/>
        <v>SIGNIFICATIVO</v>
      </c>
      <c r="Y65" s="34">
        <v>0</v>
      </c>
      <c r="Z65" s="34">
        <v>0</v>
      </c>
      <c r="AA65" s="34">
        <v>0</v>
      </c>
      <c r="AB65" s="34">
        <v>0</v>
      </c>
      <c r="AC65" s="39">
        <f t="shared" si="67"/>
        <v>0</v>
      </c>
      <c r="AD65" s="34">
        <v>1</v>
      </c>
      <c r="AE65" s="34">
        <v>2</v>
      </c>
      <c r="AF65" s="34">
        <v>0</v>
      </c>
      <c r="AG65" s="39">
        <f t="shared" si="68"/>
        <v>3</v>
      </c>
      <c r="AH65" s="34">
        <v>2</v>
      </c>
      <c r="AI65" s="34">
        <v>2</v>
      </c>
      <c r="AJ65" s="34">
        <v>0</v>
      </c>
      <c r="AK65" s="39">
        <f t="shared" si="69"/>
        <v>4</v>
      </c>
      <c r="AL65" s="39">
        <f t="shared" si="70"/>
        <v>7</v>
      </c>
      <c r="AM65" s="67">
        <f t="shared" si="71"/>
        <v>373.625</v>
      </c>
      <c r="AN65" s="40"/>
      <c r="AO65" s="41"/>
      <c r="AP65" s="126" t="s">
        <v>201</v>
      </c>
      <c r="AQ65" s="179" t="s">
        <v>226</v>
      </c>
      <c r="AR65" s="186" t="s">
        <v>228</v>
      </c>
    </row>
    <row r="66" spans="1:45" s="11" customFormat="1" ht="156.75" customHeight="1">
      <c r="A66" s="45" t="s">
        <v>123</v>
      </c>
      <c r="B66" s="46" t="s">
        <v>77</v>
      </c>
      <c r="C66" s="47" t="s">
        <v>207</v>
      </c>
      <c r="D66" s="47" t="s">
        <v>175</v>
      </c>
      <c r="E66" s="47" t="s">
        <v>118</v>
      </c>
      <c r="F66" s="48" t="s">
        <v>86</v>
      </c>
      <c r="G66" s="48" t="s">
        <v>83</v>
      </c>
      <c r="H66" s="48" t="s">
        <v>91</v>
      </c>
      <c r="I66" s="47" t="s">
        <v>156</v>
      </c>
      <c r="J66" s="47" t="s">
        <v>150</v>
      </c>
      <c r="K66" s="47" t="s">
        <v>130</v>
      </c>
      <c r="L66" s="70" t="s">
        <v>125</v>
      </c>
      <c r="M66" s="71">
        <v>10</v>
      </c>
      <c r="N66" s="71">
        <v>5</v>
      </c>
      <c r="O66" s="72">
        <f t="shared" si="2"/>
        <v>50</v>
      </c>
      <c r="P66" s="71">
        <v>5</v>
      </c>
      <c r="Q66" s="71">
        <v>5</v>
      </c>
      <c r="R66" s="71">
        <v>1</v>
      </c>
      <c r="S66" s="73">
        <f t="shared" si="3"/>
        <v>38</v>
      </c>
      <c r="T66" s="71">
        <v>10</v>
      </c>
      <c r="U66" s="71">
        <v>1</v>
      </c>
      <c r="V66" s="74">
        <f t="shared" si="4"/>
        <v>10</v>
      </c>
      <c r="W66" s="50">
        <f t="shared" si="36"/>
        <v>40.6</v>
      </c>
      <c r="X66" s="75" t="str">
        <f t="shared" si="43"/>
        <v>NO SIGNIFICATIVO</v>
      </c>
      <c r="Y66" s="76">
        <v>1</v>
      </c>
      <c r="Z66" s="77">
        <v>0</v>
      </c>
      <c r="AA66" s="77">
        <v>1</v>
      </c>
      <c r="AB66" s="77">
        <v>1</v>
      </c>
      <c r="AC66" s="52">
        <f t="shared" si="5"/>
        <v>3</v>
      </c>
      <c r="AD66" s="77">
        <v>1</v>
      </c>
      <c r="AE66" s="77">
        <v>1</v>
      </c>
      <c r="AF66" s="77">
        <v>0</v>
      </c>
      <c r="AG66" s="52">
        <f t="shared" si="6"/>
        <v>2</v>
      </c>
      <c r="AH66" s="77">
        <v>0</v>
      </c>
      <c r="AI66" s="77">
        <v>1</v>
      </c>
      <c r="AJ66" s="77">
        <v>0</v>
      </c>
      <c r="AK66" s="52">
        <f t="shared" si="19"/>
        <v>1</v>
      </c>
      <c r="AL66" s="52">
        <f t="shared" si="21"/>
        <v>6</v>
      </c>
      <c r="AM66" s="78">
        <f t="shared" si="8"/>
        <v>243.60000000000002</v>
      </c>
      <c r="AN66" s="79"/>
      <c r="AO66" s="44"/>
      <c r="AP66" s="126" t="s">
        <v>201</v>
      </c>
      <c r="AQ66" s="179" t="s">
        <v>224</v>
      </c>
      <c r="AR66" s="186" t="s">
        <v>241</v>
      </c>
    </row>
    <row r="67" spans="1:45" s="11" customFormat="1" ht="156.75" customHeight="1">
      <c r="A67" s="45" t="s">
        <v>123</v>
      </c>
      <c r="B67" s="46" t="s">
        <v>77</v>
      </c>
      <c r="C67" s="47" t="s">
        <v>207</v>
      </c>
      <c r="D67" s="33" t="s">
        <v>176</v>
      </c>
      <c r="E67" s="47" t="s">
        <v>118</v>
      </c>
      <c r="F67" s="48" t="s">
        <v>86</v>
      </c>
      <c r="G67" s="48" t="s">
        <v>83</v>
      </c>
      <c r="H67" s="48" t="s">
        <v>91</v>
      </c>
      <c r="I67" s="47" t="s">
        <v>136</v>
      </c>
      <c r="J67" s="33" t="s">
        <v>133</v>
      </c>
      <c r="K67" s="47" t="s">
        <v>130</v>
      </c>
      <c r="L67" s="70" t="s">
        <v>125</v>
      </c>
      <c r="M67" s="71">
        <v>1</v>
      </c>
      <c r="N67" s="71">
        <v>5</v>
      </c>
      <c r="O67" s="72">
        <f t="shared" ref="O67:O78" si="72">(M67*N67)</f>
        <v>5</v>
      </c>
      <c r="P67" s="71">
        <v>1</v>
      </c>
      <c r="Q67" s="71">
        <v>1</v>
      </c>
      <c r="R67" s="71">
        <v>1</v>
      </c>
      <c r="S67" s="73">
        <f t="shared" ref="S67:S78" si="73">(P67*3.5)+(Q67*3.5)+(R67*3)</f>
        <v>10</v>
      </c>
      <c r="T67" s="71">
        <v>10</v>
      </c>
      <c r="U67" s="71">
        <v>10</v>
      </c>
      <c r="V67" s="74">
        <f t="shared" ref="V67:V77" si="74">T67*U67</f>
        <v>100</v>
      </c>
      <c r="W67" s="38">
        <f t="shared" ref="W67:W77" si="75">+(V67*0.1)+(S67*0.45)+(O67*0.45)</f>
        <v>16.75</v>
      </c>
      <c r="X67" s="69" t="str">
        <f t="shared" ref="X67:X78" si="76">+IF(W67&lt;42,"NO SIGNIFICATIVO","SIGNIFICATIVO")</f>
        <v>NO SIGNIFICATIVO</v>
      </c>
      <c r="Y67" s="80">
        <v>0</v>
      </c>
      <c r="Z67" s="60">
        <v>1</v>
      </c>
      <c r="AA67" s="60">
        <v>1</v>
      </c>
      <c r="AB67" s="60">
        <v>1</v>
      </c>
      <c r="AC67" s="52">
        <f t="shared" ref="AC67:AC77" si="77">SUM(Y67:AB67)</f>
        <v>3</v>
      </c>
      <c r="AD67" s="60">
        <v>0</v>
      </c>
      <c r="AE67" s="60">
        <v>1</v>
      </c>
      <c r="AF67" s="60">
        <v>0</v>
      </c>
      <c r="AG67" s="39">
        <f t="shared" ref="AG67:AG77" si="78">SUM(AD67:AF67)</f>
        <v>1</v>
      </c>
      <c r="AH67" s="60">
        <v>0</v>
      </c>
      <c r="AI67" s="60">
        <v>0</v>
      </c>
      <c r="AJ67" s="60">
        <v>0</v>
      </c>
      <c r="AK67" s="39">
        <f t="shared" ref="AK67:AK77" si="79">SUM(AH67:AJ67)</f>
        <v>0</v>
      </c>
      <c r="AL67" s="39">
        <f t="shared" ref="AL67:AL77" si="80">AC67+AG67+AK67</f>
        <v>4</v>
      </c>
      <c r="AM67" s="67">
        <f t="shared" ref="AM67:AM77" si="81">W67*AL67</f>
        <v>67</v>
      </c>
      <c r="AN67" s="55"/>
      <c r="AO67" s="44"/>
      <c r="AP67" s="126" t="s">
        <v>201</v>
      </c>
      <c r="AQ67" s="179" t="s">
        <v>226</v>
      </c>
      <c r="AR67" s="186" t="s">
        <v>242</v>
      </c>
    </row>
    <row r="68" spans="1:45" s="11" customFormat="1" ht="156.75" customHeight="1">
      <c r="A68" s="45" t="s">
        <v>123</v>
      </c>
      <c r="B68" s="46" t="s">
        <v>77</v>
      </c>
      <c r="C68" s="47" t="s">
        <v>207</v>
      </c>
      <c r="D68" s="33" t="s">
        <v>179</v>
      </c>
      <c r="E68" s="47" t="s">
        <v>118</v>
      </c>
      <c r="F68" s="48" t="s">
        <v>85</v>
      </c>
      <c r="G68" s="48" t="s">
        <v>83</v>
      </c>
      <c r="H68" s="48" t="s">
        <v>92</v>
      </c>
      <c r="I68" s="47" t="s">
        <v>177</v>
      </c>
      <c r="J68" s="33" t="s">
        <v>133</v>
      </c>
      <c r="K68" s="47" t="s">
        <v>130</v>
      </c>
      <c r="L68" s="70" t="s">
        <v>125</v>
      </c>
      <c r="M68" s="71">
        <v>10</v>
      </c>
      <c r="N68" s="71">
        <v>5</v>
      </c>
      <c r="O68" s="72">
        <f t="shared" si="72"/>
        <v>50</v>
      </c>
      <c r="P68" s="71">
        <v>1</v>
      </c>
      <c r="Q68" s="71">
        <v>1</v>
      </c>
      <c r="R68" s="71">
        <v>1</v>
      </c>
      <c r="S68" s="73">
        <f t="shared" si="73"/>
        <v>10</v>
      </c>
      <c r="T68" s="71">
        <v>5</v>
      </c>
      <c r="U68" s="71">
        <v>5</v>
      </c>
      <c r="V68" s="74">
        <f t="shared" si="74"/>
        <v>25</v>
      </c>
      <c r="W68" s="38">
        <f t="shared" si="75"/>
        <v>29.5</v>
      </c>
      <c r="X68" s="69" t="str">
        <f t="shared" si="76"/>
        <v>NO SIGNIFICATIVO</v>
      </c>
      <c r="Y68" s="80">
        <v>1</v>
      </c>
      <c r="Z68" s="60">
        <v>1</v>
      </c>
      <c r="AA68" s="60">
        <v>1</v>
      </c>
      <c r="AB68" s="60">
        <v>1</v>
      </c>
      <c r="AC68" s="52">
        <f t="shared" si="77"/>
        <v>4</v>
      </c>
      <c r="AD68" s="60">
        <v>0</v>
      </c>
      <c r="AE68" s="60">
        <v>1</v>
      </c>
      <c r="AF68" s="60">
        <v>0</v>
      </c>
      <c r="AG68" s="39">
        <f t="shared" si="78"/>
        <v>1</v>
      </c>
      <c r="AH68" s="60">
        <v>0</v>
      </c>
      <c r="AI68" s="60">
        <v>0</v>
      </c>
      <c r="AJ68" s="60">
        <v>0</v>
      </c>
      <c r="AK68" s="39">
        <f t="shared" si="79"/>
        <v>0</v>
      </c>
      <c r="AL68" s="39">
        <f t="shared" si="80"/>
        <v>5</v>
      </c>
      <c r="AM68" s="67">
        <f t="shared" si="81"/>
        <v>147.5</v>
      </c>
      <c r="AN68" s="55"/>
      <c r="AO68" s="44"/>
      <c r="AP68" s="126" t="s">
        <v>201</v>
      </c>
      <c r="AQ68" s="188" t="s">
        <v>193</v>
      </c>
      <c r="AR68" s="189"/>
    </row>
    <row r="69" spans="1:45" s="11" customFormat="1" ht="156.75" customHeight="1">
      <c r="A69" s="45" t="s">
        <v>123</v>
      </c>
      <c r="B69" s="46" t="s">
        <v>77</v>
      </c>
      <c r="C69" s="47" t="s">
        <v>207</v>
      </c>
      <c r="D69" s="33" t="s">
        <v>180</v>
      </c>
      <c r="E69" s="47" t="s">
        <v>118</v>
      </c>
      <c r="F69" s="48" t="s">
        <v>85</v>
      </c>
      <c r="G69" s="48" t="s">
        <v>83</v>
      </c>
      <c r="H69" s="48" t="s">
        <v>92</v>
      </c>
      <c r="I69" s="47" t="s">
        <v>214</v>
      </c>
      <c r="J69" s="33" t="s">
        <v>133</v>
      </c>
      <c r="K69" s="47" t="s">
        <v>130</v>
      </c>
      <c r="L69" s="70" t="s">
        <v>125</v>
      </c>
      <c r="M69" s="71">
        <v>0</v>
      </c>
      <c r="N69" s="71">
        <v>5</v>
      </c>
      <c r="O69" s="72">
        <f t="shared" si="72"/>
        <v>0</v>
      </c>
      <c r="P69" s="71">
        <v>1</v>
      </c>
      <c r="Q69" s="71">
        <v>5</v>
      </c>
      <c r="R69" s="71">
        <v>5</v>
      </c>
      <c r="S69" s="73">
        <f t="shared" si="73"/>
        <v>36</v>
      </c>
      <c r="T69" s="71">
        <v>10</v>
      </c>
      <c r="U69" s="71">
        <v>10</v>
      </c>
      <c r="V69" s="74">
        <f t="shared" si="74"/>
        <v>100</v>
      </c>
      <c r="W69" s="38">
        <f t="shared" si="75"/>
        <v>26.2</v>
      </c>
      <c r="X69" s="69" t="str">
        <f t="shared" si="76"/>
        <v>NO SIGNIFICATIVO</v>
      </c>
      <c r="Y69" s="80">
        <v>1</v>
      </c>
      <c r="Z69" s="60">
        <v>1</v>
      </c>
      <c r="AA69" s="60">
        <v>1</v>
      </c>
      <c r="AB69" s="60">
        <v>1</v>
      </c>
      <c r="AC69" s="52">
        <f t="shared" si="77"/>
        <v>4</v>
      </c>
      <c r="AD69" s="60">
        <v>0</v>
      </c>
      <c r="AE69" s="60">
        <v>0</v>
      </c>
      <c r="AF69" s="60">
        <v>0</v>
      </c>
      <c r="AG69" s="39">
        <f t="shared" si="78"/>
        <v>0</v>
      </c>
      <c r="AH69" s="60">
        <v>0</v>
      </c>
      <c r="AI69" s="60">
        <v>0</v>
      </c>
      <c r="AJ69" s="60">
        <v>0</v>
      </c>
      <c r="AK69" s="39">
        <f t="shared" si="79"/>
        <v>0</v>
      </c>
      <c r="AL69" s="39">
        <f t="shared" si="80"/>
        <v>4</v>
      </c>
      <c r="AM69" s="67">
        <f t="shared" si="81"/>
        <v>104.8</v>
      </c>
      <c r="AN69" s="55"/>
      <c r="AO69" s="44"/>
      <c r="AP69" s="126" t="s">
        <v>201</v>
      </c>
      <c r="AQ69" s="188" t="s">
        <v>193</v>
      </c>
      <c r="AR69" s="189"/>
    </row>
    <row r="70" spans="1:45" s="11" customFormat="1" ht="156.75" customHeight="1">
      <c r="A70" s="45" t="s">
        <v>123</v>
      </c>
      <c r="B70" s="46" t="s">
        <v>77</v>
      </c>
      <c r="C70" s="47" t="s">
        <v>207</v>
      </c>
      <c r="D70" s="33" t="s">
        <v>181</v>
      </c>
      <c r="E70" s="47" t="s">
        <v>118</v>
      </c>
      <c r="F70" s="48" t="s">
        <v>85</v>
      </c>
      <c r="G70" s="48" t="s">
        <v>83</v>
      </c>
      <c r="H70" s="48" t="s">
        <v>92</v>
      </c>
      <c r="I70" s="47" t="s">
        <v>178</v>
      </c>
      <c r="J70" s="33" t="s">
        <v>133</v>
      </c>
      <c r="K70" s="47" t="s">
        <v>130</v>
      </c>
      <c r="L70" s="70" t="s">
        <v>125</v>
      </c>
      <c r="M70" s="71">
        <v>10</v>
      </c>
      <c r="N70" s="71">
        <v>5</v>
      </c>
      <c r="O70" s="72">
        <f t="shared" si="72"/>
        <v>50</v>
      </c>
      <c r="P70" s="71">
        <v>1</v>
      </c>
      <c r="Q70" s="71">
        <v>5</v>
      </c>
      <c r="R70" s="71">
        <v>10</v>
      </c>
      <c r="S70" s="73">
        <f t="shared" si="73"/>
        <v>51</v>
      </c>
      <c r="T70" s="71">
        <v>10</v>
      </c>
      <c r="U70" s="71">
        <v>1</v>
      </c>
      <c r="V70" s="74">
        <f t="shared" si="74"/>
        <v>10</v>
      </c>
      <c r="W70" s="38">
        <f t="shared" si="75"/>
        <v>46.45</v>
      </c>
      <c r="X70" s="69" t="str">
        <f t="shared" si="76"/>
        <v>SIGNIFICATIVO</v>
      </c>
      <c r="Y70" s="80">
        <v>1</v>
      </c>
      <c r="Z70" s="60">
        <v>1</v>
      </c>
      <c r="AA70" s="60">
        <v>1</v>
      </c>
      <c r="AB70" s="60">
        <v>1</v>
      </c>
      <c r="AC70" s="52">
        <f t="shared" si="77"/>
        <v>4</v>
      </c>
      <c r="AD70" s="60">
        <v>1</v>
      </c>
      <c r="AE70" s="60">
        <v>1</v>
      </c>
      <c r="AF70" s="60">
        <v>0</v>
      </c>
      <c r="AG70" s="39">
        <f t="shared" si="78"/>
        <v>2</v>
      </c>
      <c r="AH70" s="60">
        <v>1</v>
      </c>
      <c r="AI70" s="60">
        <v>1</v>
      </c>
      <c r="AJ70" s="60">
        <v>1</v>
      </c>
      <c r="AK70" s="39">
        <f t="shared" si="79"/>
        <v>3</v>
      </c>
      <c r="AL70" s="39">
        <f t="shared" si="80"/>
        <v>9</v>
      </c>
      <c r="AM70" s="67">
        <f t="shared" si="81"/>
        <v>418.05</v>
      </c>
      <c r="AN70" s="55"/>
      <c r="AO70" s="44"/>
      <c r="AP70" s="126" t="s">
        <v>201</v>
      </c>
      <c r="AQ70" s="188" t="s">
        <v>193</v>
      </c>
      <c r="AR70" s="189"/>
    </row>
    <row r="71" spans="1:45" s="11" customFormat="1" ht="156.75" customHeight="1">
      <c r="A71" s="45" t="s">
        <v>123</v>
      </c>
      <c r="B71" s="46" t="s">
        <v>77</v>
      </c>
      <c r="C71" s="47" t="s">
        <v>207</v>
      </c>
      <c r="D71" s="33" t="s">
        <v>203</v>
      </c>
      <c r="E71" s="47" t="s">
        <v>118</v>
      </c>
      <c r="F71" s="48" t="s">
        <v>82</v>
      </c>
      <c r="G71" s="48" t="s">
        <v>83</v>
      </c>
      <c r="H71" s="48" t="s">
        <v>91</v>
      </c>
      <c r="I71" s="47" t="s">
        <v>156</v>
      </c>
      <c r="J71" s="33" t="s">
        <v>147</v>
      </c>
      <c r="K71" s="47" t="s">
        <v>130</v>
      </c>
      <c r="L71" s="70" t="s">
        <v>125</v>
      </c>
      <c r="M71" s="71">
        <v>10</v>
      </c>
      <c r="N71" s="71">
        <v>5</v>
      </c>
      <c r="O71" s="72">
        <f t="shared" si="72"/>
        <v>50</v>
      </c>
      <c r="P71" s="71">
        <v>10</v>
      </c>
      <c r="Q71" s="71">
        <v>5</v>
      </c>
      <c r="R71" s="71">
        <v>1</v>
      </c>
      <c r="S71" s="73">
        <f t="shared" si="73"/>
        <v>55.5</v>
      </c>
      <c r="T71" s="71">
        <v>1</v>
      </c>
      <c r="U71" s="71">
        <v>10</v>
      </c>
      <c r="V71" s="74">
        <f t="shared" si="74"/>
        <v>10</v>
      </c>
      <c r="W71" s="38">
        <f t="shared" si="75"/>
        <v>48.475000000000001</v>
      </c>
      <c r="X71" s="69" t="str">
        <f t="shared" si="76"/>
        <v>SIGNIFICATIVO</v>
      </c>
      <c r="Y71" s="80">
        <v>1</v>
      </c>
      <c r="Z71" s="60">
        <v>1</v>
      </c>
      <c r="AA71" s="60">
        <v>1</v>
      </c>
      <c r="AB71" s="60">
        <v>1</v>
      </c>
      <c r="AC71" s="52">
        <f t="shared" si="77"/>
        <v>4</v>
      </c>
      <c r="AD71" s="60">
        <v>1</v>
      </c>
      <c r="AE71" s="60">
        <v>1</v>
      </c>
      <c r="AF71" s="60">
        <v>0</v>
      </c>
      <c r="AG71" s="39">
        <f t="shared" si="78"/>
        <v>2</v>
      </c>
      <c r="AH71" s="60">
        <v>1</v>
      </c>
      <c r="AI71" s="60">
        <v>1</v>
      </c>
      <c r="AJ71" s="60">
        <v>1</v>
      </c>
      <c r="AK71" s="39">
        <f t="shared" si="79"/>
        <v>3</v>
      </c>
      <c r="AL71" s="39">
        <f t="shared" si="80"/>
        <v>9</v>
      </c>
      <c r="AM71" s="67">
        <f t="shared" si="81"/>
        <v>436.27500000000003</v>
      </c>
      <c r="AN71" s="55"/>
      <c r="AO71" s="44"/>
      <c r="AP71" s="126" t="s">
        <v>204</v>
      </c>
      <c r="AQ71" s="179" t="s">
        <v>224</v>
      </c>
      <c r="AR71" s="186" t="s">
        <v>259</v>
      </c>
    </row>
    <row r="72" spans="1:45" s="11" customFormat="1" ht="156.75" customHeight="1">
      <c r="A72" s="32" t="s">
        <v>123</v>
      </c>
      <c r="B72" s="33" t="s">
        <v>77</v>
      </c>
      <c r="C72" s="33" t="s">
        <v>207</v>
      </c>
      <c r="D72" s="33" t="s">
        <v>166</v>
      </c>
      <c r="E72" s="33" t="s">
        <v>118</v>
      </c>
      <c r="F72" s="34" t="s">
        <v>82</v>
      </c>
      <c r="G72" s="34" t="s">
        <v>83</v>
      </c>
      <c r="H72" s="34" t="s">
        <v>91</v>
      </c>
      <c r="I72" s="33" t="s">
        <v>135</v>
      </c>
      <c r="J72" s="33" t="s">
        <v>147</v>
      </c>
      <c r="K72" s="33" t="s">
        <v>130</v>
      </c>
      <c r="L72" s="33" t="s">
        <v>125</v>
      </c>
      <c r="M72" s="34">
        <v>10</v>
      </c>
      <c r="N72" s="34">
        <v>5</v>
      </c>
      <c r="O72" s="35">
        <f t="shared" si="72"/>
        <v>50</v>
      </c>
      <c r="P72" s="34">
        <v>10</v>
      </c>
      <c r="Q72" s="34">
        <v>5</v>
      </c>
      <c r="R72" s="34">
        <v>1</v>
      </c>
      <c r="S72" s="36">
        <f t="shared" si="73"/>
        <v>55.5</v>
      </c>
      <c r="T72" s="34">
        <v>1</v>
      </c>
      <c r="U72" s="34">
        <v>10</v>
      </c>
      <c r="V72" s="37">
        <f t="shared" si="74"/>
        <v>10</v>
      </c>
      <c r="W72" s="38">
        <f t="shared" si="75"/>
        <v>48.475000000000001</v>
      </c>
      <c r="X72" s="33" t="str">
        <f t="shared" si="76"/>
        <v>SIGNIFICATIVO</v>
      </c>
      <c r="Y72" s="34">
        <v>1</v>
      </c>
      <c r="Z72" s="34">
        <v>1</v>
      </c>
      <c r="AA72" s="34">
        <v>0</v>
      </c>
      <c r="AB72" s="34">
        <v>1</v>
      </c>
      <c r="AC72" s="39">
        <f t="shared" si="77"/>
        <v>3</v>
      </c>
      <c r="AD72" s="34">
        <v>1</v>
      </c>
      <c r="AE72" s="34">
        <v>1</v>
      </c>
      <c r="AF72" s="34">
        <v>0</v>
      </c>
      <c r="AG72" s="39">
        <f t="shared" si="78"/>
        <v>2</v>
      </c>
      <c r="AH72" s="34">
        <v>0</v>
      </c>
      <c r="AI72" s="34">
        <v>1</v>
      </c>
      <c r="AJ72" s="34">
        <v>1</v>
      </c>
      <c r="AK72" s="39">
        <f t="shared" si="79"/>
        <v>2</v>
      </c>
      <c r="AL72" s="39">
        <f t="shared" si="80"/>
        <v>7</v>
      </c>
      <c r="AM72" s="67">
        <f t="shared" si="81"/>
        <v>339.32499999999999</v>
      </c>
      <c r="AN72" s="40"/>
      <c r="AO72" s="44"/>
      <c r="AP72" s="126" t="s">
        <v>201</v>
      </c>
      <c r="AQ72" s="187" t="s">
        <v>225</v>
      </c>
      <c r="AR72" s="186"/>
    </row>
    <row r="73" spans="1:45" s="11" customFormat="1" ht="156.75" customHeight="1">
      <c r="A73" s="32" t="s">
        <v>123</v>
      </c>
      <c r="B73" s="33" t="s">
        <v>77</v>
      </c>
      <c r="C73" s="33" t="s">
        <v>207</v>
      </c>
      <c r="D73" s="33" t="s">
        <v>169</v>
      </c>
      <c r="E73" s="33" t="s">
        <v>118</v>
      </c>
      <c r="F73" s="34" t="s">
        <v>82</v>
      </c>
      <c r="G73" s="34" t="s">
        <v>83</v>
      </c>
      <c r="H73" s="34" t="s">
        <v>91</v>
      </c>
      <c r="I73" s="33" t="s">
        <v>140</v>
      </c>
      <c r="J73" s="33" t="s">
        <v>150</v>
      </c>
      <c r="K73" s="33" t="s">
        <v>130</v>
      </c>
      <c r="L73" s="33" t="s">
        <v>125</v>
      </c>
      <c r="M73" s="34">
        <v>10</v>
      </c>
      <c r="N73" s="34">
        <v>5</v>
      </c>
      <c r="O73" s="35">
        <f t="shared" si="72"/>
        <v>50</v>
      </c>
      <c r="P73" s="34">
        <v>10</v>
      </c>
      <c r="Q73" s="34">
        <v>1</v>
      </c>
      <c r="R73" s="34">
        <v>1</v>
      </c>
      <c r="S73" s="36">
        <f t="shared" si="73"/>
        <v>41.5</v>
      </c>
      <c r="T73" s="34">
        <v>1</v>
      </c>
      <c r="U73" s="34">
        <v>1</v>
      </c>
      <c r="V73" s="37">
        <f t="shared" si="74"/>
        <v>1</v>
      </c>
      <c r="W73" s="38">
        <f t="shared" si="75"/>
        <v>41.275000000000006</v>
      </c>
      <c r="X73" s="33" t="str">
        <f t="shared" si="76"/>
        <v>NO SIGNIFICATIVO</v>
      </c>
      <c r="Y73" s="34">
        <v>0</v>
      </c>
      <c r="Z73" s="34">
        <v>0</v>
      </c>
      <c r="AA73" s="34">
        <v>0</v>
      </c>
      <c r="AB73" s="34">
        <v>1</v>
      </c>
      <c r="AC73" s="39">
        <f t="shared" si="77"/>
        <v>1</v>
      </c>
      <c r="AD73" s="34">
        <v>1</v>
      </c>
      <c r="AE73" s="34">
        <v>1</v>
      </c>
      <c r="AF73" s="34">
        <v>0</v>
      </c>
      <c r="AG73" s="39">
        <f t="shared" si="78"/>
        <v>2</v>
      </c>
      <c r="AH73" s="34">
        <v>1</v>
      </c>
      <c r="AI73" s="34">
        <v>1</v>
      </c>
      <c r="AJ73" s="34">
        <v>1</v>
      </c>
      <c r="AK73" s="39">
        <f t="shared" si="79"/>
        <v>3</v>
      </c>
      <c r="AL73" s="39">
        <f t="shared" si="80"/>
        <v>6</v>
      </c>
      <c r="AM73" s="67">
        <f t="shared" si="81"/>
        <v>247.65000000000003</v>
      </c>
      <c r="AN73" s="40"/>
      <c r="AO73" s="44"/>
      <c r="AP73" s="126" t="s">
        <v>201</v>
      </c>
      <c r="AQ73" s="179" t="s">
        <v>226</v>
      </c>
      <c r="AR73" s="186"/>
      <c r="AS73" s="11" t="s">
        <v>243</v>
      </c>
    </row>
    <row r="74" spans="1:45" s="11" customFormat="1" ht="156.75" customHeight="1">
      <c r="A74" s="32" t="s">
        <v>123</v>
      </c>
      <c r="B74" s="33" t="s">
        <v>77</v>
      </c>
      <c r="C74" s="33" t="s">
        <v>207</v>
      </c>
      <c r="D74" s="34" t="s">
        <v>167</v>
      </c>
      <c r="E74" s="33" t="s">
        <v>118</v>
      </c>
      <c r="F74" s="34" t="s">
        <v>82</v>
      </c>
      <c r="G74" s="34" t="s">
        <v>83</v>
      </c>
      <c r="H74" s="34" t="s">
        <v>89</v>
      </c>
      <c r="I74" s="33" t="s">
        <v>199</v>
      </c>
      <c r="J74" s="33" t="s">
        <v>133</v>
      </c>
      <c r="K74" s="33" t="s">
        <v>130</v>
      </c>
      <c r="L74" s="33" t="s">
        <v>125</v>
      </c>
      <c r="M74" s="34">
        <v>5</v>
      </c>
      <c r="N74" s="34">
        <v>5</v>
      </c>
      <c r="O74" s="35">
        <f t="shared" si="72"/>
        <v>25</v>
      </c>
      <c r="P74" s="34">
        <v>10</v>
      </c>
      <c r="Q74" s="34">
        <v>5</v>
      </c>
      <c r="R74" s="34">
        <v>5</v>
      </c>
      <c r="S74" s="36">
        <f t="shared" si="73"/>
        <v>67.5</v>
      </c>
      <c r="T74" s="34">
        <v>10</v>
      </c>
      <c r="U74" s="34">
        <v>5</v>
      </c>
      <c r="V74" s="37">
        <f t="shared" si="74"/>
        <v>50</v>
      </c>
      <c r="W74" s="38">
        <f t="shared" si="75"/>
        <v>46.625</v>
      </c>
      <c r="X74" s="33" t="str">
        <f t="shared" si="76"/>
        <v>SIGNIFICATIVO</v>
      </c>
      <c r="Y74" s="34">
        <v>1</v>
      </c>
      <c r="Z74" s="34">
        <v>0</v>
      </c>
      <c r="AA74" s="34">
        <v>0</v>
      </c>
      <c r="AB74" s="34">
        <v>1</v>
      </c>
      <c r="AC74" s="39">
        <f t="shared" si="77"/>
        <v>2</v>
      </c>
      <c r="AD74" s="34">
        <v>0</v>
      </c>
      <c r="AE74" s="34">
        <v>0</v>
      </c>
      <c r="AF74" s="34">
        <v>1</v>
      </c>
      <c r="AG74" s="39">
        <f t="shared" si="78"/>
        <v>1</v>
      </c>
      <c r="AH74" s="34">
        <v>0</v>
      </c>
      <c r="AI74" s="34">
        <v>0</v>
      </c>
      <c r="AJ74" s="34">
        <v>0</v>
      </c>
      <c r="AK74" s="39">
        <f t="shared" si="79"/>
        <v>0</v>
      </c>
      <c r="AL74" s="39">
        <f t="shared" si="80"/>
        <v>3</v>
      </c>
      <c r="AM74" s="67">
        <f t="shared" si="81"/>
        <v>139.875</v>
      </c>
      <c r="AN74" s="40"/>
      <c r="AO74" s="44"/>
      <c r="AP74" s="126" t="s">
        <v>201</v>
      </c>
      <c r="AQ74" s="179" t="s">
        <v>224</v>
      </c>
      <c r="AR74" s="186"/>
      <c r="AS74" s="11">
        <v>12</v>
      </c>
    </row>
    <row r="75" spans="1:45" s="11" customFormat="1" ht="156.75" customHeight="1">
      <c r="A75" s="32" t="s">
        <v>123</v>
      </c>
      <c r="B75" s="33" t="s">
        <v>77</v>
      </c>
      <c r="C75" s="33" t="s">
        <v>207</v>
      </c>
      <c r="D75" s="33" t="s">
        <v>168</v>
      </c>
      <c r="E75" s="33" t="s">
        <v>118</v>
      </c>
      <c r="F75" s="34" t="s">
        <v>82</v>
      </c>
      <c r="G75" s="34" t="s">
        <v>83</v>
      </c>
      <c r="H75" s="33" t="s">
        <v>93</v>
      </c>
      <c r="I75" s="33" t="s">
        <v>159</v>
      </c>
      <c r="J75" s="33" t="s">
        <v>133</v>
      </c>
      <c r="K75" s="33" t="s">
        <v>130</v>
      </c>
      <c r="L75" s="33" t="s">
        <v>125</v>
      </c>
      <c r="M75" s="34">
        <v>10</v>
      </c>
      <c r="N75" s="34">
        <v>5</v>
      </c>
      <c r="O75" s="35">
        <f t="shared" si="72"/>
        <v>50</v>
      </c>
      <c r="P75" s="34">
        <v>10</v>
      </c>
      <c r="Q75" s="34">
        <v>5</v>
      </c>
      <c r="R75" s="34">
        <v>1</v>
      </c>
      <c r="S75" s="36">
        <f t="shared" si="73"/>
        <v>55.5</v>
      </c>
      <c r="T75" s="34">
        <v>10</v>
      </c>
      <c r="U75" s="34">
        <v>5</v>
      </c>
      <c r="V75" s="37">
        <f t="shared" si="74"/>
        <v>50</v>
      </c>
      <c r="W75" s="38">
        <f t="shared" si="75"/>
        <v>52.475000000000001</v>
      </c>
      <c r="X75" s="33" t="str">
        <f t="shared" si="76"/>
        <v>SIGNIFICATIVO</v>
      </c>
      <c r="Y75" s="34">
        <v>1</v>
      </c>
      <c r="Z75" s="34">
        <v>2</v>
      </c>
      <c r="AA75" s="34">
        <v>1</v>
      </c>
      <c r="AB75" s="34">
        <v>1</v>
      </c>
      <c r="AC75" s="39">
        <f t="shared" si="77"/>
        <v>5</v>
      </c>
      <c r="AD75" s="34">
        <v>0</v>
      </c>
      <c r="AE75" s="34">
        <v>0</v>
      </c>
      <c r="AF75" s="34">
        <v>1</v>
      </c>
      <c r="AG75" s="39">
        <f t="shared" si="78"/>
        <v>1</v>
      </c>
      <c r="AH75" s="34">
        <v>0</v>
      </c>
      <c r="AI75" s="34">
        <v>0</v>
      </c>
      <c r="AJ75" s="34">
        <v>0</v>
      </c>
      <c r="AK75" s="39">
        <f t="shared" si="79"/>
        <v>0</v>
      </c>
      <c r="AL75" s="39">
        <f t="shared" si="80"/>
        <v>6</v>
      </c>
      <c r="AM75" s="67">
        <f t="shared" si="81"/>
        <v>314.85000000000002</v>
      </c>
      <c r="AN75" s="40"/>
      <c r="AO75" s="44"/>
      <c r="AP75" s="126" t="s">
        <v>201</v>
      </c>
      <c r="AQ75" s="179" t="s">
        <v>224</v>
      </c>
      <c r="AR75" s="186"/>
      <c r="AS75" s="11" t="s">
        <v>244</v>
      </c>
    </row>
    <row r="76" spans="1:45" s="11" customFormat="1" ht="156.75" customHeight="1">
      <c r="A76" s="32" t="s">
        <v>123</v>
      </c>
      <c r="B76" s="33" t="s">
        <v>77</v>
      </c>
      <c r="C76" s="33" t="s">
        <v>207</v>
      </c>
      <c r="D76" s="33" t="s">
        <v>170</v>
      </c>
      <c r="E76" s="33" t="s">
        <v>118</v>
      </c>
      <c r="F76" s="34" t="s">
        <v>82</v>
      </c>
      <c r="G76" s="34" t="s">
        <v>83</v>
      </c>
      <c r="H76" s="33" t="s">
        <v>94</v>
      </c>
      <c r="I76" s="33" t="s">
        <v>136</v>
      </c>
      <c r="J76" s="33" t="s">
        <v>147</v>
      </c>
      <c r="K76" s="33" t="s">
        <v>171</v>
      </c>
      <c r="L76" s="33" t="s">
        <v>125</v>
      </c>
      <c r="M76" s="34">
        <v>10</v>
      </c>
      <c r="N76" s="34">
        <v>5</v>
      </c>
      <c r="O76" s="35">
        <f t="shared" si="72"/>
        <v>50</v>
      </c>
      <c r="P76" s="34">
        <v>10</v>
      </c>
      <c r="Q76" s="34">
        <v>5</v>
      </c>
      <c r="R76" s="34">
        <v>5</v>
      </c>
      <c r="S76" s="36">
        <f t="shared" si="73"/>
        <v>67.5</v>
      </c>
      <c r="T76" s="34">
        <v>1</v>
      </c>
      <c r="U76" s="34">
        <v>5</v>
      </c>
      <c r="V76" s="37">
        <f t="shared" si="74"/>
        <v>5</v>
      </c>
      <c r="W76" s="38">
        <f t="shared" si="75"/>
        <v>53.375</v>
      </c>
      <c r="X76" s="33" t="str">
        <f t="shared" si="76"/>
        <v>SIGNIFICATIVO</v>
      </c>
      <c r="Y76" s="34">
        <v>0</v>
      </c>
      <c r="Z76" s="34">
        <v>0</v>
      </c>
      <c r="AA76" s="34">
        <v>0</v>
      </c>
      <c r="AB76" s="34">
        <v>0</v>
      </c>
      <c r="AC76" s="39">
        <f t="shared" si="77"/>
        <v>0</v>
      </c>
      <c r="AD76" s="34">
        <v>1</v>
      </c>
      <c r="AE76" s="34">
        <v>2</v>
      </c>
      <c r="AF76" s="34">
        <v>0</v>
      </c>
      <c r="AG76" s="39">
        <f t="shared" si="78"/>
        <v>3</v>
      </c>
      <c r="AH76" s="34">
        <v>2</v>
      </c>
      <c r="AI76" s="34">
        <v>2</v>
      </c>
      <c r="AJ76" s="34">
        <v>0</v>
      </c>
      <c r="AK76" s="39">
        <f t="shared" si="79"/>
        <v>4</v>
      </c>
      <c r="AL76" s="39">
        <f t="shared" si="80"/>
        <v>7</v>
      </c>
      <c r="AM76" s="67">
        <f t="shared" si="81"/>
        <v>373.625</v>
      </c>
      <c r="AN76" s="40"/>
      <c r="AO76" s="44"/>
      <c r="AP76" s="126" t="s">
        <v>201</v>
      </c>
      <c r="AQ76" s="179" t="s">
        <v>226</v>
      </c>
      <c r="AR76" s="186" t="s">
        <v>245</v>
      </c>
    </row>
    <row r="77" spans="1:45" s="11" customFormat="1" ht="156.75" customHeight="1">
      <c r="A77" s="32" t="s">
        <v>123</v>
      </c>
      <c r="B77" s="33" t="s">
        <v>77</v>
      </c>
      <c r="C77" s="33" t="s">
        <v>207</v>
      </c>
      <c r="D77" s="33" t="s">
        <v>164</v>
      </c>
      <c r="E77" s="33" t="s">
        <v>118</v>
      </c>
      <c r="F77" s="34" t="s">
        <v>82</v>
      </c>
      <c r="G77" s="34" t="s">
        <v>83</v>
      </c>
      <c r="H77" s="33" t="s">
        <v>93</v>
      </c>
      <c r="I77" s="33" t="s">
        <v>198</v>
      </c>
      <c r="J77" s="33" t="s">
        <v>148</v>
      </c>
      <c r="K77" s="33" t="s">
        <v>125</v>
      </c>
      <c r="L77" s="33" t="s">
        <v>165</v>
      </c>
      <c r="M77" s="34">
        <v>5</v>
      </c>
      <c r="N77" s="34">
        <v>5</v>
      </c>
      <c r="O77" s="35">
        <f t="shared" si="72"/>
        <v>25</v>
      </c>
      <c r="P77" s="34">
        <v>10</v>
      </c>
      <c r="Q77" s="34">
        <v>5</v>
      </c>
      <c r="R77" s="34">
        <v>5</v>
      </c>
      <c r="S77" s="36">
        <f t="shared" si="73"/>
        <v>67.5</v>
      </c>
      <c r="T77" s="34">
        <v>10</v>
      </c>
      <c r="U77" s="34">
        <v>5</v>
      </c>
      <c r="V77" s="37">
        <f t="shared" si="74"/>
        <v>50</v>
      </c>
      <c r="W77" s="38">
        <f t="shared" si="75"/>
        <v>46.625</v>
      </c>
      <c r="X77" s="33" t="str">
        <f t="shared" si="76"/>
        <v>SIGNIFICATIVO</v>
      </c>
      <c r="Y77" s="34">
        <v>1</v>
      </c>
      <c r="Z77" s="34">
        <v>1</v>
      </c>
      <c r="AA77" s="34">
        <v>0</v>
      </c>
      <c r="AB77" s="34">
        <v>0</v>
      </c>
      <c r="AC77" s="39">
        <f t="shared" si="77"/>
        <v>2</v>
      </c>
      <c r="AD77" s="34">
        <v>0</v>
      </c>
      <c r="AE77" s="34">
        <v>0</v>
      </c>
      <c r="AF77" s="34">
        <v>1</v>
      </c>
      <c r="AG77" s="39">
        <f t="shared" si="78"/>
        <v>1</v>
      </c>
      <c r="AH77" s="34">
        <v>0</v>
      </c>
      <c r="AI77" s="34">
        <v>0</v>
      </c>
      <c r="AJ77" s="34">
        <v>0</v>
      </c>
      <c r="AK77" s="39">
        <f t="shared" si="79"/>
        <v>0</v>
      </c>
      <c r="AL77" s="39">
        <f t="shared" si="80"/>
        <v>3</v>
      </c>
      <c r="AM77" s="67">
        <f t="shared" si="81"/>
        <v>139.875</v>
      </c>
      <c r="AN77" s="40"/>
      <c r="AO77" s="44"/>
      <c r="AP77" s="126" t="s">
        <v>201</v>
      </c>
      <c r="AQ77" s="179" t="s">
        <v>224</v>
      </c>
      <c r="AR77" s="186" t="s">
        <v>239</v>
      </c>
    </row>
    <row r="78" spans="1:45" s="87" customFormat="1" ht="156.75" customHeight="1">
      <c r="A78" s="81" t="s">
        <v>123</v>
      </c>
      <c r="B78" s="82" t="s">
        <v>77</v>
      </c>
      <c r="C78" s="82" t="s">
        <v>207</v>
      </c>
      <c r="D78" s="82" t="s">
        <v>217</v>
      </c>
      <c r="E78" s="82" t="s">
        <v>118</v>
      </c>
      <c r="F78" s="83" t="s">
        <v>82</v>
      </c>
      <c r="G78" s="83" t="s">
        <v>83</v>
      </c>
      <c r="H78" s="82" t="s">
        <v>94</v>
      </c>
      <c r="I78" s="82" t="s">
        <v>218</v>
      </c>
      <c r="J78" s="82" t="s">
        <v>146</v>
      </c>
      <c r="K78" s="82" t="s">
        <v>130</v>
      </c>
      <c r="L78" s="82" t="s">
        <v>125</v>
      </c>
      <c r="M78" s="83">
        <v>5</v>
      </c>
      <c r="N78" s="83">
        <v>5</v>
      </c>
      <c r="O78" s="35">
        <f t="shared" si="72"/>
        <v>25</v>
      </c>
      <c r="P78" s="83">
        <v>10</v>
      </c>
      <c r="Q78" s="83">
        <v>10</v>
      </c>
      <c r="R78" s="83">
        <v>10</v>
      </c>
      <c r="S78" s="36">
        <f t="shared" si="73"/>
        <v>100</v>
      </c>
      <c r="T78" s="83">
        <v>5</v>
      </c>
      <c r="U78" s="83">
        <v>10</v>
      </c>
      <c r="V78" s="37">
        <f t="shared" ref="V78" si="82">T78*U78</f>
        <v>50</v>
      </c>
      <c r="W78" s="38">
        <f t="shared" ref="W78" si="83">+(V78*0.1)+(S78*0.45)+(O78*0.45)</f>
        <v>61.25</v>
      </c>
      <c r="X78" s="82" t="str">
        <f t="shared" si="76"/>
        <v>SIGNIFICATIVO</v>
      </c>
      <c r="Y78" s="83"/>
      <c r="Z78" s="83"/>
      <c r="AA78" s="83"/>
      <c r="AB78" s="83"/>
      <c r="AC78" s="83"/>
      <c r="AD78" s="83"/>
      <c r="AE78" s="83"/>
      <c r="AF78" s="83"/>
      <c r="AG78" s="83"/>
      <c r="AH78" s="83"/>
      <c r="AI78" s="83"/>
      <c r="AJ78" s="83"/>
      <c r="AK78" s="83"/>
      <c r="AL78" s="83"/>
      <c r="AM78" s="84"/>
      <c r="AN78" s="85"/>
      <c r="AO78" s="86"/>
      <c r="AP78" s="128"/>
      <c r="AQ78" s="190" t="s">
        <v>231</v>
      </c>
      <c r="AR78" s="191"/>
    </row>
    <row r="79" spans="1:45" s="11" customFormat="1" ht="156.75" customHeight="1">
      <c r="A79" s="32" t="s">
        <v>123</v>
      </c>
      <c r="B79" s="33" t="s">
        <v>74</v>
      </c>
      <c r="C79" s="33" t="s">
        <v>107</v>
      </c>
      <c r="D79" s="33" t="s">
        <v>182</v>
      </c>
      <c r="E79" s="33" t="s">
        <v>114</v>
      </c>
      <c r="F79" s="34" t="s">
        <v>86</v>
      </c>
      <c r="G79" s="34" t="s">
        <v>83</v>
      </c>
      <c r="H79" s="34" t="s">
        <v>90</v>
      </c>
      <c r="I79" s="33" t="s">
        <v>155</v>
      </c>
      <c r="J79" s="33" t="s">
        <v>133</v>
      </c>
      <c r="K79" s="33" t="s">
        <v>130</v>
      </c>
      <c r="L79" s="33" t="s">
        <v>125</v>
      </c>
      <c r="M79" s="34">
        <v>10</v>
      </c>
      <c r="N79" s="34">
        <v>5</v>
      </c>
      <c r="O79" s="35">
        <f t="shared" si="2"/>
        <v>50</v>
      </c>
      <c r="P79" s="34">
        <v>1</v>
      </c>
      <c r="Q79" s="34">
        <v>5</v>
      </c>
      <c r="R79" s="34">
        <v>5</v>
      </c>
      <c r="S79" s="36">
        <f t="shared" si="3"/>
        <v>36</v>
      </c>
      <c r="T79" s="34">
        <v>10</v>
      </c>
      <c r="U79" s="34">
        <v>10</v>
      </c>
      <c r="V79" s="37">
        <f t="shared" si="4"/>
        <v>100</v>
      </c>
      <c r="W79" s="38">
        <f t="shared" si="36"/>
        <v>48.7</v>
      </c>
      <c r="X79" s="33" t="str">
        <f t="shared" si="43"/>
        <v>SIGNIFICATIVO</v>
      </c>
      <c r="Y79" s="34">
        <v>2</v>
      </c>
      <c r="Z79" s="34">
        <v>1</v>
      </c>
      <c r="AA79" s="34">
        <v>1</v>
      </c>
      <c r="AB79" s="34">
        <v>1</v>
      </c>
      <c r="AC79" s="39">
        <f t="shared" si="5"/>
        <v>5</v>
      </c>
      <c r="AD79" s="34">
        <v>0</v>
      </c>
      <c r="AE79" s="34">
        <v>1</v>
      </c>
      <c r="AF79" s="34">
        <v>0</v>
      </c>
      <c r="AG79" s="39">
        <f t="shared" si="6"/>
        <v>1</v>
      </c>
      <c r="AH79" s="34">
        <v>0</v>
      </c>
      <c r="AI79" s="34">
        <v>0</v>
      </c>
      <c r="AJ79" s="34">
        <v>0</v>
      </c>
      <c r="AK79" s="39">
        <f t="shared" si="19"/>
        <v>0</v>
      </c>
      <c r="AL79" s="39">
        <f t="shared" si="21"/>
        <v>6</v>
      </c>
      <c r="AM79" s="67">
        <f t="shared" si="8"/>
        <v>292.20000000000005</v>
      </c>
      <c r="AN79" s="40"/>
      <c r="AO79" s="44"/>
      <c r="AP79" s="126" t="s">
        <v>201</v>
      </c>
      <c r="AQ79" s="179" t="s">
        <v>246</v>
      </c>
      <c r="AR79" s="189"/>
    </row>
    <row r="80" spans="1:45" s="11" customFormat="1" ht="156.75" customHeight="1">
      <c r="A80" s="32" t="s">
        <v>123</v>
      </c>
      <c r="B80" s="33" t="s">
        <v>74</v>
      </c>
      <c r="C80" s="33" t="s">
        <v>107</v>
      </c>
      <c r="D80" s="33" t="s">
        <v>190</v>
      </c>
      <c r="E80" s="33" t="s">
        <v>114</v>
      </c>
      <c r="F80" s="34" t="s">
        <v>86</v>
      </c>
      <c r="G80" s="34" t="s">
        <v>83</v>
      </c>
      <c r="H80" s="34" t="s">
        <v>92</v>
      </c>
      <c r="I80" s="33" t="s">
        <v>156</v>
      </c>
      <c r="J80" s="33" t="s">
        <v>133</v>
      </c>
      <c r="K80" s="33" t="s">
        <v>130</v>
      </c>
      <c r="L80" s="33" t="s">
        <v>125</v>
      </c>
      <c r="M80" s="34">
        <v>1</v>
      </c>
      <c r="N80" s="34">
        <v>1</v>
      </c>
      <c r="O80" s="35">
        <f t="shared" si="2"/>
        <v>1</v>
      </c>
      <c r="P80" s="34">
        <v>1</v>
      </c>
      <c r="Q80" s="34">
        <v>1</v>
      </c>
      <c r="R80" s="34">
        <v>1</v>
      </c>
      <c r="S80" s="36">
        <f t="shared" si="3"/>
        <v>10</v>
      </c>
      <c r="T80" s="34">
        <v>5</v>
      </c>
      <c r="U80" s="34">
        <v>5</v>
      </c>
      <c r="V80" s="37">
        <f t="shared" si="4"/>
        <v>25</v>
      </c>
      <c r="W80" s="38">
        <f t="shared" si="36"/>
        <v>7.45</v>
      </c>
      <c r="X80" s="33" t="str">
        <f t="shared" si="43"/>
        <v>NO SIGNIFICATIVO</v>
      </c>
      <c r="Y80" s="34">
        <v>0</v>
      </c>
      <c r="Z80" s="34">
        <v>1</v>
      </c>
      <c r="AA80" s="34">
        <v>1</v>
      </c>
      <c r="AB80" s="34">
        <v>1</v>
      </c>
      <c r="AC80" s="39">
        <f t="shared" si="5"/>
        <v>3</v>
      </c>
      <c r="AD80" s="34">
        <v>0</v>
      </c>
      <c r="AE80" s="34">
        <v>1</v>
      </c>
      <c r="AF80" s="34">
        <v>0</v>
      </c>
      <c r="AG80" s="39">
        <f t="shared" si="6"/>
        <v>1</v>
      </c>
      <c r="AH80" s="34">
        <v>0</v>
      </c>
      <c r="AI80" s="34">
        <v>0</v>
      </c>
      <c r="AJ80" s="34">
        <v>0</v>
      </c>
      <c r="AK80" s="39">
        <f t="shared" si="19"/>
        <v>0</v>
      </c>
      <c r="AL80" s="39">
        <f t="shared" si="21"/>
        <v>4</v>
      </c>
      <c r="AM80" s="67">
        <f t="shared" si="8"/>
        <v>29.8</v>
      </c>
      <c r="AN80" s="40"/>
      <c r="AO80" s="44"/>
      <c r="AP80" s="126" t="s">
        <v>201</v>
      </c>
      <c r="AQ80" s="179" t="s">
        <v>224</v>
      </c>
      <c r="AR80" s="189"/>
    </row>
    <row r="81" spans="1:44" s="11" customFormat="1" ht="156.75" customHeight="1">
      <c r="A81" s="32" t="s">
        <v>123</v>
      </c>
      <c r="B81" s="33" t="s">
        <v>74</v>
      </c>
      <c r="C81" s="33" t="s">
        <v>107</v>
      </c>
      <c r="D81" s="33" t="s">
        <v>164</v>
      </c>
      <c r="E81" s="33" t="s">
        <v>114</v>
      </c>
      <c r="F81" s="34" t="s">
        <v>82</v>
      </c>
      <c r="G81" s="34" t="s">
        <v>83</v>
      </c>
      <c r="H81" s="33" t="s">
        <v>93</v>
      </c>
      <c r="I81" s="33" t="s">
        <v>198</v>
      </c>
      <c r="J81" s="33" t="s">
        <v>148</v>
      </c>
      <c r="K81" s="33" t="s">
        <v>125</v>
      </c>
      <c r="L81" s="33" t="s">
        <v>165</v>
      </c>
      <c r="M81" s="34">
        <v>5</v>
      </c>
      <c r="N81" s="34">
        <v>5</v>
      </c>
      <c r="O81" s="35">
        <f t="shared" ref="O81:O86" si="84">(M81*N81)</f>
        <v>25</v>
      </c>
      <c r="P81" s="34">
        <v>10</v>
      </c>
      <c r="Q81" s="34">
        <v>5</v>
      </c>
      <c r="R81" s="34">
        <v>5</v>
      </c>
      <c r="S81" s="36">
        <f t="shared" ref="S81:S86" si="85">(P81*3.5)+(Q81*3.5)+(R81*3)</f>
        <v>67.5</v>
      </c>
      <c r="T81" s="34">
        <v>10</v>
      </c>
      <c r="U81" s="34">
        <v>5</v>
      </c>
      <c r="V81" s="37">
        <f t="shared" ref="V81:V86" si="86">T81*U81</f>
        <v>50</v>
      </c>
      <c r="W81" s="38">
        <f t="shared" ref="W81:W86" si="87">+(V81*0.1)+(S81*0.45)+(O81*0.45)</f>
        <v>46.625</v>
      </c>
      <c r="X81" s="33" t="str">
        <f t="shared" ref="X81:X86" si="88">+IF(W81&lt;42,"NO SIGNIFICATIVO","SIGNIFICATIVO")</f>
        <v>SIGNIFICATIVO</v>
      </c>
      <c r="Y81" s="34">
        <v>1</v>
      </c>
      <c r="Z81" s="34">
        <v>1</v>
      </c>
      <c r="AA81" s="34">
        <v>0</v>
      </c>
      <c r="AB81" s="34">
        <v>0</v>
      </c>
      <c r="AC81" s="39">
        <f t="shared" ref="AC81:AC86" si="89">SUM(Y81:AB81)</f>
        <v>2</v>
      </c>
      <c r="AD81" s="34">
        <v>0</v>
      </c>
      <c r="AE81" s="34">
        <v>0</v>
      </c>
      <c r="AF81" s="34">
        <v>1</v>
      </c>
      <c r="AG81" s="39">
        <f t="shared" ref="AG81:AG86" si="90">SUM(AD81:AF81)</f>
        <v>1</v>
      </c>
      <c r="AH81" s="34">
        <v>0</v>
      </c>
      <c r="AI81" s="34">
        <v>0</v>
      </c>
      <c r="AJ81" s="34">
        <v>0</v>
      </c>
      <c r="AK81" s="39">
        <f t="shared" ref="AK81:AK86" si="91">SUM(AH81:AJ81)</f>
        <v>0</v>
      </c>
      <c r="AL81" s="39">
        <f t="shared" ref="AL81:AL86" si="92">AC81+AG81+AK81</f>
        <v>3</v>
      </c>
      <c r="AM81" s="67">
        <f t="shared" ref="AM81:AM86" si="93">W81*AL81</f>
        <v>139.875</v>
      </c>
      <c r="AN81" s="40"/>
      <c r="AO81" s="44"/>
      <c r="AP81" s="126" t="s">
        <v>201</v>
      </c>
      <c r="AQ81" s="179" t="s">
        <v>224</v>
      </c>
      <c r="AR81" s="186" t="s">
        <v>239</v>
      </c>
    </row>
    <row r="82" spans="1:44" s="11" customFormat="1" ht="156.75" customHeight="1">
      <c r="A82" s="32" t="s">
        <v>123</v>
      </c>
      <c r="B82" s="33" t="s">
        <v>74</v>
      </c>
      <c r="C82" s="33" t="s">
        <v>107</v>
      </c>
      <c r="D82" s="33" t="s">
        <v>166</v>
      </c>
      <c r="E82" s="33" t="s">
        <v>114</v>
      </c>
      <c r="F82" s="34" t="s">
        <v>82</v>
      </c>
      <c r="G82" s="34" t="s">
        <v>83</v>
      </c>
      <c r="H82" s="34" t="s">
        <v>91</v>
      </c>
      <c r="I82" s="33" t="s">
        <v>135</v>
      </c>
      <c r="J82" s="33" t="s">
        <v>147</v>
      </c>
      <c r="K82" s="33" t="s">
        <v>130</v>
      </c>
      <c r="L82" s="33" t="s">
        <v>125</v>
      </c>
      <c r="M82" s="34">
        <v>10</v>
      </c>
      <c r="N82" s="34">
        <v>5</v>
      </c>
      <c r="O82" s="35">
        <f t="shared" si="84"/>
        <v>50</v>
      </c>
      <c r="P82" s="34">
        <v>10</v>
      </c>
      <c r="Q82" s="34">
        <v>5</v>
      </c>
      <c r="R82" s="34">
        <v>1</v>
      </c>
      <c r="S82" s="36">
        <f t="shared" si="85"/>
        <v>55.5</v>
      </c>
      <c r="T82" s="34">
        <v>1</v>
      </c>
      <c r="U82" s="34">
        <v>10</v>
      </c>
      <c r="V82" s="37">
        <f t="shared" si="86"/>
        <v>10</v>
      </c>
      <c r="W82" s="38">
        <f t="shared" si="87"/>
        <v>48.475000000000001</v>
      </c>
      <c r="X82" s="33" t="str">
        <f t="shared" si="88"/>
        <v>SIGNIFICATIVO</v>
      </c>
      <c r="Y82" s="34">
        <v>1</v>
      </c>
      <c r="Z82" s="34">
        <v>1</v>
      </c>
      <c r="AA82" s="34">
        <v>0</v>
      </c>
      <c r="AB82" s="34">
        <v>1</v>
      </c>
      <c r="AC82" s="39">
        <f t="shared" si="89"/>
        <v>3</v>
      </c>
      <c r="AD82" s="34">
        <v>1</v>
      </c>
      <c r="AE82" s="34">
        <v>1</v>
      </c>
      <c r="AF82" s="34">
        <v>0</v>
      </c>
      <c r="AG82" s="39">
        <f t="shared" si="90"/>
        <v>2</v>
      </c>
      <c r="AH82" s="34">
        <v>0</v>
      </c>
      <c r="AI82" s="34">
        <v>1</v>
      </c>
      <c r="AJ82" s="34">
        <v>1</v>
      </c>
      <c r="AK82" s="39">
        <f t="shared" si="91"/>
        <v>2</v>
      </c>
      <c r="AL82" s="39">
        <f t="shared" si="92"/>
        <v>7</v>
      </c>
      <c r="AM82" s="67">
        <f t="shared" si="93"/>
        <v>339.32499999999999</v>
      </c>
      <c r="AN82" s="40"/>
      <c r="AO82" s="44"/>
      <c r="AP82" s="126" t="s">
        <v>201</v>
      </c>
      <c r="AQ82" s="187" t="s">
        <v>225</v>
      </c>
      <c r="AR82" s="186" t="s">
        <v>240</v>
      </c>
    </row>
    <row r="83" spans="1:44" s="11" customFormat="1" ht="156.75" customHeight="1">
      <c r="A83" s="32" t="s">
        <v>123</v>
      </c>
      <c r="B83" s="33" t="s">
        <v>74</v>
      </c>
      <c r="C83" s="33" t="s">
        <v>107</v>
      </c>
      <c r="D83" s="33" t="s">
        <v>169</v>
      </c>
      <c r="E83" s="33" t="s">
        <v>114</v>
      </c>
      <c r="F83" s="34" t="s">
        <v>82</v>
      </c>
      <c r="G83" s="34" t="s">
        <v>83</v>
      </c>
      <c r="H83" s="34" t="s">
        <v>91</v>
      </c>
      <c r="I83" s="33" t="s">
        <v>140</v>
      </c>
      <c r="J83" s="33" t="s">
        <v>150</v>
      </c>
      <c r="K83" s="33" t="s">
        <v>130</v>
      </c>
      <c r="L83" s="33" t="s">
        <v>125</v>
      </c>
      <c r="M83" s="34">
        <v>10</v>
      </c>
      <c r="N83" s="34">
        <v>5</v>
      </c>
      <c r="O83" s="35">
        <f t="shared" si="84"/>
        <v>50</v>
      </c>
      <c r="P83" s="34">
        <v>10</v>
      </c>
      <c r="Q83" s="34">
        <v>1</v>
      </c>
      <c r="R83" s="34">
        <v>1</v>
      </c>
      <c r="S83" s="36">
        <f t="shared" si="85"/>
        <v>41.5</v>
      </c>
      <c r="T83" s="34">
        <v>1</v>
      </c>
      <c r="U83" s="34">
        <v>1</v>
      </c>
      <c r="V83" s="37">
        <f t="shared" si="86"/>
        <v>1</v>
      </c>
      <c r="W83" s="38">
        <f t="shared" si="87"/>
        <v>41.275000000000006</v>
      </c>
      <c r="X83" s="33" t="str">
        <f t="shared" si="88"/>
        <v>NO SIGNIFICATIVO</v>
      </c>
      <c r="Y83" s="34">
        <v>0</v>
      </c>
      <c r="Z83" s="34">
        <v>0</v>
      </c>
      <c r="AA83" s="34">
        <v>0</v>
      </c>
      <c r="AB83" s="34">
        <v>1</v>
      </c>
      <c r="AC83" s="39">
        <f t="shared" si="89"/>
        <v>1</v>
      </c>
      <c r="AD83" s="34">
        <v>1</v>
      </c>
      <c r="AE83" s="34">
        <v>1</v>
      </c>
      <c r="AF83" s="34">
        <v>0</v>
      </c>
      <c r="AG83" s="39">
        <f t="shared" si="90"/>
        <v>2</v>
      </c>
      <c r="AH83" s="34">
        <v>1</v>
      </c>
      <c r="AI83" s="34">
        <v>1</v>
      </c>
      <c r="AJ83" s="34">
        <v>1</v>
      </c>
      <c r="AK83" s="39">
        <f t="shared" si="91"/>
        <v>3</v>
      </c>
      <c r="AL83" s="39">
        <f t="shared" si="92"/>
        <v>6</v>
      </c>
      <c r="AM83" s="67">
        <f t="shared" si="93"/>
        <v>247.65000000000003</v>
      </c>
      <c r="AN83" s="40"/>
      <c r="AO83" s="44"/>
      <c r="AP83" s="126" t="s">
        <v>201</v>
      </c>
      <c r="AQ83" s="179" t="s">
        <v>226</v>
      </c>
      <c r="AR83" s="186" t="s">
        <v>228</v>
      </c>
    </row>
    <row r="84" spans="1:44" s="11" customFormat="1" ht="156.75" customHeight="1">
      <c r="A84" s="32" t="s">
        <v>123</v>
      </c>
      <c r="B84" s="33" t="s">
        <v>74</v>
      </c>
      <c r="C84" s="33" t="s">
        <v>107</v>
      </c>
      <c r="D84" s="34" t="s">
        <v>167</v>
      </c>
      <c r="E84" s="33" t="s">
        <v>114</v>
      </c>
      <c r="F84" s="34" t="s">
        <v>82</v>
      </c>
      <c r="G84" s="34" t="s">
        <v>83</v>
      </c>
      <c r="H84" s="34" t="s">
        <v>89</v>
      </c>
      <c r="I84" s="33" t="s">
        <v>199</v>
      </c>
      <c r="J84" s="33" t="s">
        <v>133</v>
      </c>
      <c r="K84" s="33" t="s">
        <v>130</v>
      </c>
      <c r="L84" s="33" t="s">
        <v>125</v>
      </c>
      <c r="M84" s="34">
        <v>5</v>
      </c>
      <c r="N84" s="34">
        <v>5</v>
      </c>
      <c r="O84" s="35">
        <f t="shared" si="84"/>
        <v>25</v>
      </c>
      <c r="P84" s="34">
        <v>10</v>
      </c>
      <c r="Q84" s="34">
        <v>5</v>
      </c>
      <c r="R84" s="34">
        <v>5</v>
      </c>
      <c r="S84" s="36">
        <f t="shared" si="85"/>
        <v>67.5</v>
      </c>
      <c r="T84" s="34">
        <v>10</v>
      </c>
      <c r="U84" s="34">
        <v>5</v>
      </c>
      <c r="V84" s="37">
        <f t="shared" si="86"/>
        <v>50</v>
      </c>
      <c r="W84" s="38">
        <f t="shared" si="87"/>
        <v>46.625</v>
      </c>
      <c r="X84" s="33" t="str">
        <f t="shared" si="88"/>
        <v>SIGNIFICATIVO</v>
      </c>
      <c r="Y84" s="34">
        <v>1</v>
      </c>
      <c r="Z84" s="34">
        <v>0</v>
      </c>
      <c r="AA84" s="34">
        <v>0</v>
      </c>
      <c r="AB84" s="34">
        <v>1</v>
      </c>
      <c r="AC84" s="39">
        <f t="shared" si="89"/>
        <v>2</v>
      </c>
      <c r="AD84" s="34">
        <v>0</v>
      </c>
      <c r="AE84" s="34">
        <v>0</v>
      </c>
      <c r="AF84" s="34">
        <v>1</v>
      </c>
      <c r="AG84" s="39">
        <f t="shared" si="90"/>
        <v>1</v>
      </c>
      <c r="AH84" s="34">
        <v>0</v>
      </c>
      <c r="AI84" s="34">
        <v>0</v>
      </c>
      <c r="AJ84" s="34">
        <v>0</v>
      </c>
      <c r="AK84" s="39">
        <f t="shared" si="91"/>
        <v>0</v>
      </c>
      <c r="AL84" s="39">
        <f t="shared" si="92"/>
        <v>3</v>
      </c>
      <c r="AM84" s="67">
        <f t="shared" si="93"/>
        <v>139.875</v>
      </c>
      <c r="AN84" s="40"/>
      <c r="AO84" s="44"/>
      <c r="AP84" s="126" t="s">
        <v>201</v>
      </c>
      <c r="AQ84" s="179" t="s">
        <v>224</v>
      </c>
      <c r="AR84" s="186" t="s">
        <v>239</v>
      </c>
    </row>
    <row r="85" spans="1:44" s="11" customFormat="1" ht="156.75" customHeight="1">
      <c r="A85" s="32" t="s">
        <v>123</v>
      </c>
      <c r="B85" s="33" t="s">
        <v>74</v>
      </c>
      <c r="C85" s="33" t="s">
        <v>107</v>
      </c>
      <c r="D85" s="33" t="s">
        <v>168</v>
      </c>
      <c r="E85" s="33" t="s">
        <v>114</v>
      </c>
      <c r="F85" s="34" t="s">
        <v>82</v>
      </c>
      <c r="G85" s="34" t="s">
        <v>83</v>
      </c>
      <c r="H85" s="33" t="s">
        <v>93</v>
      </c>
      <c r="I85" s="33" t="s">
        <v>159</v>
      </c>
      <c r="J85" s="33" t="s">
        <v>133</v>
      </c>
      <c r="K85" s="33" t="s">
        <v>130</v>
      </c>
      <c r="L85" s="33" t="s">
        <v>125</v>
      </c>
      <c r="M85" s="34">
        <v>10</v>
      </c>
      <c r="N85" s="34">
        <v>5</v>
      </c>
      <c r="O85" s="35">
        <f t="shared" si="84"/>
        <v>50</v>
      </c>
      <c r="P85" s="34">
        <v>10</v>
      </c>
      <c r="Q85" s="34">
        <v>5</v>
      </c>
      <c r="R85" s="34">
        <v>1</v>
      </c>
      <c r="S85" s="36">
        <f t="shared" si="85"/>
        <v>55.5</v>
      </c>
      <c r="T85" s="34">
        <v>10</v>
      </c>
      <c r="U85" s="34">
        <v>5</v>
      </c>
      <c r="V85" s="37">
        <f t="shared" si="86"/>
        <v>50</v>
      </c>
      <c r="W85" s="38">
        <f t="shared" si="87"/>
        <v>52.475000000000001</v>
      </c>
      <c r="X85" s="33" t="str">
        <f t="shared" si="88"/>
        <v>SIGNIFICATIVO</v>
      </c>
      <c r="Y85" s="34">
        <v>1</v>
      </c>
      <c r="Z85" s="34">
        <v>2</v>
      </c>
      <c r="AA85" s="34">
        <v>1</v>
      </c>
      <c r="AB85" s="34">
        <v>1</v>
      </c>
      <c r="AC85" s="39">
        <f t="shared" si="89"/>
        <v>5</v>
      </c>
      <c r="AD85" s="34">
        <v>0</v>
      </c>
      <c r="AE85" s="34">
        <v>0</v>
      </c>
      <c r="AF85" s="34">
        <v>1</v>
      </c>
      <c r="AG85" s="39">
        <f t="shared" si="90"/>
        <v>1</v>
      </c>
      <c r="AH85" s="34">
        <v>0</v>
      </c>
      <c r="AI85" s="34">
        <v>0</v>
      </c>
      <c r="AJ85" s="34">
        <v>0</v>
      </c>
      <c r="AK85" s="39">
        <f t="shared" si="91"/>
        <v>0</v>
      </c>
      <c r="AL85" s="39">
        <f t="shared" si="92"/>
        <v>6</v>
      </c>
      <c r="AM85" s="67">
        <f t="shared" si="93"/>
        <v>314.85000000000002</v>
      </c>
      <c r="AN85" s="40"/>
      <c r="AO85" s="44"/>
      <c r="AP85" s="126" t="s">
        <v>201</v>
      </c>
      <c r="AQ85" s="179" t="s">
        <v>224</v>
      </c>
      <c r="AR85" s="186" t="s">
        <v>256</v>
      </c>
    </row>
    <row r="86" spans="1:44" s="11" customFormat="1" ht="156.75" customHeight="1" thickBot="1">
      <c r="A86" s="88" t="s">
        <v>123</v>
      </c>
      <c r="B86" s="89" t="s">
        <v>74</v>
      </c>
      <c r="C86" s="89" t="s">
        <v>107</v>
      </c>
      <c r="D86" s="89" t="s">
        <v>170</v>
      </c>
      <c r="E86" s="89" t="s">
        <v>114</v>
      </c>
      <c r="F86" s="90" t="s">
        <v>82</v>
      </c>
      <c r="G86" s="90" t="s">
        <v>83</v>
      </c>
      <c r="H86" s="89" t="s">
        <v>94</v>
      </c>
      <c r="I86" s="89" t="s">
        <v>136</v>
      </c>
      <c r="J86" s="89" t="s">
        <v>147</v>
      </c>
      <c r="K86" s="89" t="s">
        <v>171</v>
      </c>
      <c r="L86" s="89" t="s">
        <v>125</v>
      </c>
      <c r="M86" s="90">
        <v>10</v>
      </c>
      <c r="N86" s="90">
        <v>5</v>
      </c>
      <c r="O86" s="91">
        <f t="shared" si="84"/>
        <v>50</v>
      </c>
      <c r="P86" s="90">
        <v>10</v>
      </c>
      <c r="Q86" s="90">
        <v>5</v>
      </c>
      <c r="R86" s="90">
        <v>5</v>
      </c>
      <c r="S86" s="92">
        <f t="shared" si="85"/>
        <v>67.5</v>
      </c>
      <c r="T86" s="90">
        <v>1</v>
      </c>
      <c r="U86" s="90">
        <v>5</v>
      </c>
      <c r="V86" s="93">
        <f t="shared" si="86"/>
        <v>5</v>
      </c>
      <c r="W86" s="94">
        <f t="shared" si="87"/>
        <v>53.375</v>
      </c>
      <c r="X86" s="89" t="str">
        <f t="shared" si="88"/>
        <v>SIGNIFICATIVO</v>
      </c>
      <c r="Y86" s="90">
        <v>0</v>
      </c>
      <c r="Z86" s="90">
        <v>0</v>
      </c>
      <c r="AA86" s="90">
        <v>0</v>
      </c>
      <c r="AB86" s="90">
        <v>0</v>
      </c>
      <c r="AC86" s="95">
        <f t="shared" si="89"/>
        <v>0</v>
      </c>
      <c r="AD86" s="90">
        <v>1</v>
      </c>
      <c r="AE86" s="90">
        <v>2</v>
      </c>
      <c r="AF86" s="90">
        <v>0</v>
      </c>
      <c r="AG86" s="95">
        <f t="shared" si="90"/>
        <v>3</v>
      </c>
      <c r="AH86" s="90">
        <v>2</v>
      </c>
      <c r="AI86" s="90">
        <v>2</v>
      </c>
      <c r="AJ86" s="90">
        <v>0</v>
      </c>
      <c r="AK86" s="95">
        <f t="shared" si="91"/>
        <v>4</v>
      </c>
      <c r="AL86" s="95">
        <f t="shared" si="92"/>
        <v>7</v>
      </c>
      <c r="AM86" s="96">
        <f t="shared" si="93"/>
        <v>373.625</v>
      </c>
      <c r="AN86" s="97"/>
      <c r="AO86" s="44"/>
      <c r="AP86" s="126" t="s">
        <v>201</v>
      </c>
      <c r="AQ86" s="179" t="s">
        <v>226</v>
      </c>
      <c r="AR86" s="186" t="s">
        <v>228</v>
      </c>
    </row>
    <row r="87" spans="1:44" s="11" customFormat="1" ht="156.75" customHeight="1">
      <c r="A87" s="22" t="s">
        <v>123</v>
      </c>
      <c r="B87" s="23" t="s">
        <v>75</v>
      </c>
      <c r="C87" s="23" t="s">
        <v>108</v>
      </c>
      <c r="D87" s="23" t="s">
        <v>164</v>
      </c>
      <c r="E87" s="23" t="s">
        <v>115</v>
      </c>
      <c r="F87" s="24" t="s">
        <v>82</v>
      </c>
      <c r="G87" s="24" t="s">
        <v>83</v>
      </c>
      <c r="H87" s="23" t="s">
        <v>93</v>
      </c>
      <c r="I87" s="23" t="s">
        <v>198</v>
      </c>
      <c r="J87" s="23" t="s">
        <v>148</v>
      </c>
      <c r="K87" s="23" t="s">
        <v>125</v>
      </c>
      <c r="L87" s="23" t="s">
        <v>165</v>
      </c>
      <c r="M87" s="24">
        <v>5</v>
      </c>
      <c r="N87" s="24">
        <v>5</v>
      </c>
      <c r="O87" s="25">
        <f t="shared" ref="O87:O92" si="94">(M87*N87)</f>
        <v>25</v>
      </c>
      <c r="P87" s="24">
        <v>10</v>
      </c>
      <c r="Q87" s="24">
        <v>5</v>
      </c>
      <c r="R87" s="24">
        <v>5</v>
      </c>
      <c r="S87" s="26">
        <f t="shared" ref="S87:S92" si="95">(P87*3.5)+(Q87*3.5)+(R87*3)</f>
        <v>67.5</v>
      </c>
      <c r="T87" s="24">
        <v>10</v>
      </c>
      <c r="U87" s="24">
        <v>5</v>
      </c>
      <c r="V87" s="27">
        <f t="shared" ref="V87:V92" si="96">T87*U87</f>
        <v>50</v>
      </c>
      <c r="W87" s="28">
        <f t="shared" ref="W87:W92" si="97">+(V87*0.1)+(S87*0.45)+(O87*0.45)</f>
        <v>46.625</v>
      </c>
      <c r="X87" s="23" t="str">
        <f t="shared" ref="X87:X110" si="98">+IF(W87&lt;42,"NO SIGNIFICATIVO","SIGNIFICATIVO")</f>
        <v>SIGNIFICATIVO</v>
      </c>
      <c r="Y87" s="24">
        <v>1</v>
      </c>
      <c r="Z87" s="24">
        <v>1</v>
      </c>
      <c r="AA87" s="24">
        <v>0</v>
      </c>
      <c r="AB87" s="24">
        <v>0</v>
      </c>
      <c r="AC87" s="29">
        <f t="shared" ref="AC87:AC92" si="99">SUM(Y87:AB87)</f>
        <v>2</v>
      </c>
      <c r="AD87" s="24">
        <v>0</v>
      </c>
      <c r="AE87" s="24">
        <v>0</v>
      </c>
      <c r="AF87" s="24">
        <v>1</v>
      </c>
      <c r="AG87" s="29">
        <f t="shared" ref="AG87:AG92" si="100">SUM(AD87:AF87)</f>
        <v>1</v>
      </c>
      <c r="AH87" s="24">
        <v>0</v>
      </c>
      <c r="AI87" s="24">
        <v>0</v>
      </c>
      <c r="AJ87" s="24">
        <v>0</v>
      </c>
      <c r="AK87" s="29">
        <f t="shared" ref="AK87:AK92" si="101">SUM(AH87:AJ87)</f>
        <v>0</v>
      </c>
      <c r="AL87" s="29">
        <f t="shared" ref="AL87:AL92" si="102">AC87+AG87+AK87</f>
        <v>3</v>
      </c>
      <c r="AM87" s="98">
        <f t="shared" ref="AM87:AM92" si="103">W87*AL87</f>
        <v>139.875</v>
      </c>
      <c r="AN87" s="30"/>
      <c r="AO87" s="44"/>
      <c r="AP87" s="126" t="s">
        <v>201</v>
      </c>
      <c r="AQ87" s="179" t="s">
        <v>224</v>
      </c>
      <c r="AR87" s="186" t="s">
        <v>239</v>
      </c>
    </row>
    <row r="88" spans="1:44" s="11" customFormat="1" ht="156.75" customHeight="1">
      <c r="A88" s="32" t="s">
        <v>123</v>
      </c>
      <c r="B88" s="33" t="s">
        <v>75</v>
      </c>
      <c r="C88" s="33" t="s">
        <v>108</v>
      </c>
      <c r="D88" s="33" t="s">
        <v>166</v>
      </c>
      <c r="E88" s="33" t="s">
        <v>115</v>
      </c>
      <c r="F88" s="34" t="s">
        <v>82</v>
      </c>
      <c r="G88" s="34" t="s">
        <v>83</v>
      </c>
      <c r="H88" s="34" t="s">
        <v>91</v>
      </c>
      <c r="I88" s="33" t="s">
        <v>135</v>
      </c>
      <c r="J88" s="33" t="s">
        <v>147</v>
      </c>
      <c r="K88" s="33" t="s">
        <v>130</v>
      </c>
      <c r="L88" s="33" t="s">
        <v>125</v>
      </c>
      <c r="M88" s="34">
        <v>10</v>
      </c>
      <c r="N88" s="34">
        <v>5</v>
      </c>
      <c r="O88" s="35">
        <f t="shared" si="94"/>
        <v>50</v>
      </c>
      <c r="P88" s="34">
        <v>10</v>
      </c>
      <c r="Q88" s="34">
        <v>5</v>
      </c>
      <c r="R88" s="34">
        <v>1</v>
      </c>
      <c r="S88" s="36">
        <f t="shared" si="95"/>
        <v>55.5</v>
      </c>
      <c r="T88" s="34">
        <v>1</v>
      </c>
      <c r="U88" s="34">
        <v>10</v>
      </c>
      <c r="V88" s="37">
        <f t="shared" si="96"/>
        <v>10</v>
      </c>
      <c r="W88" s="38">
        <f t="shared" si="97"/>
        <v>48.475000000000001</v>
      </c>
      <c r="X88" s="33" t="str">
        <f t="shared" si="98"/>
        <v>SIGNIFICATIVO</v>
      </c>
      <c r="Y88" s="34">
        <v>1</v>
      </c>
      <c r="Z88" s="34">
        <v>1</v>
      </c>
      <c r="AA88" s="34">
        <v>0</v>
      </c>
      <c r="AB88" s="34">
        <v>1</v>
      </c>
      <c r="AC88" s="39">
        <f t="shared" si="99"/>
        <v>3</v>
      </c>
      <c r="AD88" s="34">
        <v>1</v>
      </c>
      <c r="AE88" s="34">
        <v>1</v>
      </c>
      <c r="AF88" s="34">
        <v>0</v>
      </c>
      <c r="AG88" s="39">
        <f t="shared" si="100"/>
        <v>2</v>
      </c>
      <c r="AH88" s="34">
        <v>0</v>
      </c>
      <c r="AI88" s="34">
        <v>1</v>
      </c>
      <c r="AJ88" s="34">
        <v>1</v>
      </c>
      <c r="AK88" s="39">
        <f t="shared" si="101"/>
        <v>2</v>
      </c>
      <c r="AL88" s="39">
        <f t="shared" si="102"/>
        <v>7</v>
      </c>
      <c r="AM88" s="67">
        <f t="shared" si="103"/>
        <v>339.32499999999999</v>
      </c>
      <c r="AN88" s="40"/>
      <c r="AO88" s="44"/>
      <c r="AP88" s="126" t="s">
        <v>201</v>
      </c>
      <c r="AQ88" s="187" t="s">
        <v>225</v>
      </c>
      <c r="AR88" s="186" t="s">
        <v>240</v>
      </c>
    </row>
    <row r="89" spans="1:44" s="11" customFormat="1" ht="156.75" customHeight="1">
      <c r="A89" s="32" t="s">
        <v>123</v>
      </c>
      <c r="B89" s="33" t="s">
        <v>75</v>
      </c>
      <c r="C89" s="33" t="s">
        <v>108</v>
      </c>
      <c r="D89" s="33" t="s">
        <v>169</v>
      </c>
      <c r="E89" s="33" t="s">
        <v>115</v>
      </c>
      <c r="F89" s="34" t="s">
        <v>82</v>
      </c>
      <c r="G89" s="34" t="s">
        <v>83</v>
      </c>
      <c r="H89" s="34" t="s">
        <v>91</v>
      </c>
      <c r="I89" s="33" t="s">
        <v>140</v>
      </c>
      <c r="J89" s="33" t="s">
        <v>150</v>
      </c>
      <c r="K89" s="33" t="s">
        <v>130</v>
      </c>
      <c r="L89" s="33" t="s">
        <v>125</v>
      </c>
      <c r="M89" s="34">
        <v>10</v>
      </c>
      <c r="N89" s="34">
        <v>5</v>
      </c>
      <c r="O89" s="35">
        <f t="shared" si="94"/>
        <v>50</v>
      </c>
      <c r="P89" s="34">
        <v>10</v>
      </c>
      <c r="Q89" s="34">
        <v>1</v>
      </c>
      <c r="R89" s="34">
        <v>1</v>
      </c>
      <c r="S89" s="36">
        <f t="shared" si="95"/>
        <v>41.5</v>
      </c>
      <c r="T89" s="34">
        <v>1</v>
      </c>
      <c r="U89" s="34">
        <v>1</v>
      </c>
      <c r="V89" s="37">
        <f t="shared" si="96"/>
        <v>1</v>
      </c>
      <c r="W89" s="38">
        <f t="shared" si="97"/>
        <v>41.275000000000006</v>
      </c>
      <c r="X89" s="33" t="str">
        <f t="shared" si="98"/>
        <v>NO SIGNIFICATIVO</v>
      </c>
      <c r="Y89" s="34">
        <v>0</v>
      </c>
      <c r="Z89" s="34">
        <v>0</v>
      </c>
      <c r="AA89" s="34">
        <v>0</v>
      </c>
      <c r="AB89" s="34">
        <v>1</v>
      </c>
      <c r="AC89" s="39">
        <f t="shared" si="99"/>
        <v>1</v>
      </c>
      <c r="AD89" s="34">
        <v>1</v>
      </c>
      <c r="AE89" s="34">
        <v>1</v>
      </c>
      <c r="AF89" s="34">
        <v>0</v>
      </c>
      <c r="AG89" s="39">
        <f t="shared" si="100"/>
        <v>2</v>
      </c>
      <c r="AH89" s="34">
        <v>1</v>
      </c>
      <c r="AI89" s="34">
        <v>1</v>
      </c>
      <c r="AJ89" s="34">
        <v>1</v>
      </c>
      <c r="AK89" s="39">
        <f t="shared" si="101"/>
        <v>3</v>
      </c>
      <c r="AL89" s="39">
        <f t="shared" si="102"/>
        <v>6</v>
      </c>
      <c r="AM89" s="67">
        <f t="shared" si="103"/>
        <v>247.65000000000003</v>
      </c>
      <c r="AN89" s="40"/>
      <c r="AO89" s="44"/>
      <c r="AP89" s="126" t="s">
        <v>201</v>
      </c>
      <c r="AQ89" s="179" t="s">
        <v>226</v>
      </c>
      <c r="AR89" s="186" t="s">
        <v>228</v>
      </c>
    </row>
    <row r="90" spans="1:44" s="11" customFormat="1" ht="156.75" customHeight="1">
      <c r="A90" s="32" t="s">
        <v>123</v>
      </c>
      <c r="B90" s="33" t="s">
        <v>75</v>
      </c>
      <c r="C90" s="33" t="s">
        <v>108</v>
      </c>
      <c r="D90" s="34" t="s">
        <v>167</v>
      </c>
      <c r="E90" s="33" t="s">
        <v>115</v>
      </c>
      <c r="F90" s="34" t="s">
        <v>82</v>
      </c>
      <c r="G90" s="34" t="s">
        <v>83</v>
      </c>
      <c r="H90" s="34" t="s">
        <v>89</v>
      </c>
      <c r="I90" s="33" t="s">
        <v>199</v>
      </c>
      <c r="J90" s="33" t="s">
        <v>133</v>
      </c>
      <c r="K90" s="33" t="s">
        <v>130</v>
      </c>
      <c r="L90" s="33" t="s">
        <v>125</v>
      </c>
      <c r="M90" s="34">
        <v>5</v>
      </c>
      <c r="N90" s="34">
        <v>5</v>
      </c>
      <c r="O90" s="35">
        <f t="shared" si="94"/>
        <v>25</v>
      </c>
      <c r="P90" s="34">
        <v>10</v>
      </c>
      <c r="Q90" s="34">
        <v>5</v>
      </c>
      <c r="R90" s="34">
        <v>5</v>
      </c>
      <c r="S90" s="36">
        <f t="shared" si="95"/>
        <v>67.5</v>
      </c>
      <c r="T90" s="34">
        <v>10</v>
      </c>
      <c r="U90" s="34">
        <v>5</v>
      </c>
      <c r="V90" s="37">
        <f t="shared" si="96"/>
        <v>50</v>
      </c>
      <c r="W90" s="38">
        <f t="shared" si="97"/>
        <v>46.625</v>
      </c>
      <c r="X90" s="33" t="str">
        <f t="shared" si="98"/>
        <v>SIGNIFICATIVO</v>
      </c>
      <c r="Y90" s="34">
        <v>1</v>
      </c>
      <c r="Z90" s="34">
        <v>0</v>
      </c>
      <c r="AA90" s="34">
        <v>0</v>
      </c>
      <c r="AB90" s="34">
        <v>1</v>
      </c>
      <c r="AC90" s="39">
        <f t="shared" si="99"/>
        <v>2</v>
      </c>
      <c r="AD90" s="34">
        <v>0</v>
      </c>
      <c r="AE90" s="34">
        <v>0</v>
      </c>
      <c r="AF90" s="34">
        <v>1</v>
      </c>
      <c r="AG90" s="39">
        <f t="shared" si="100"/>
        <v>1</v>
      </c>
      <c r="AH90" s="34">
        <v>0</v>
      </c>
      <c r="AI90" s="34">
        <v>0</v>
      </c>
      <c r="AJ90" s="34">
        <v>0</v>
      </c>
      <c r="AK90" s="39">
        <f t="shared" si="101"/>
        <v>0</v>
      </c>
      <c r="AL90" s="39">
        <f t="shared" si="102"/>
        <v>3</v>
      </c>
      <c r="AM90" s="67">
        <f t="shared" si="103"/>
        <v>139.875</v>
      </c>
      <c r="AN90" s="40"/>
      <c r="AO90" s="44"/>
      <c r="AP90" s="126" t="s">
        <v>201</v>
      </c>
      <c r="AQ90" s="179" t="s">
        <v>224</v>
      </c>
      <c r="AR90" s="186" t="s">
        <v>239</v>
      </c>
    </row>
    <row r="91" spans="1:44" s="11" customFormat="1" ht="156.75" customHeight="1">
      <c r="A91" s="32" t="s">
        <v>123</v>
      </c>
      <c r="B91" s="33" t="s">
        <v>75</v>
      </c>
      <c r="C91" s="33" t="s">
        <v>108</v>
      </c>
      <c r="D91" s="33" t="s">
        <v>168</v>
      </c>
      <c r="E91" s="33" t="s">
        <v>115</v>
      </c>
      <c r="F91" s="34" t="s">
        <v>82</v>
      </c>
      <c r="G91" s="34" t="s">
        <v>83</v>
      </c>
      <c r="H91" s="33" t="s">
        <v>93</v>
      </c>
      <c r="I91" s="33" t="s">
        <v>159</v>
      </c>
      <c r="J91" s="33" t="s">
        <v>133</v>
      </c>
      <c r="K91" s="33" t="s">
        <v>130</v>
      </c>
      <c r="L91" s="33" t="s">
        <v>125</v>
      </c>
      <c r="M91" s="34">
        <v>10</v>
      </c>
      <c r="N91" s="34">
        <v>5</v>
      </c>
      <c r="O91" s="35">
        <f t="shared" si="94"/>
        <v>50</v>
      </c>
      <c r="P91" s="34">
        <v>10</v>
      </c>
      <c r="Q91" s="34">
        <v>5</v>
      </c>
      <c r="R91" s="34">
        <v>1</v>
      </c>
      <c r="S91" s="36">
        <f t="shared" si="95"/>
        <v>55.5</v>
      </c>
      <c r="T91" s="34">
        <v>10</v>
      </c>
      <c r="U91" s="34">
        <v>5</v>
      </c>
      <c r="V91" s="37">
        <f t="shared" si="96"/>
        <v>50</v>
      </c>
      <c r="W91" s="38">
        <f t="shared" si="97"/>
        <v>52.475000000000001</v>
      </c>
      <c r="X91" s="33" t="str">
        <f t="shared" si="98"/>
        <v>SIGNIFICATIVO</v>
      </c>
      <c r="Y91" s="34">
        <v>1</v>
      </c>
      <c r="Z91" s="34">
        <v>2</v>
      </c>
      <c r="AA91" s="34">
        <v>1</v>
      </c>
      <c r="AB91" s="34">
        <v>1</v>
      </c>
      <c r="AC91" s="39">
        <f t="shared" si="99"/>
        <v>5</v>
      </c>
      <c r="AD91" s="34">
        <v>0</v>
      </c>
      <c r="AE91" s="34">
        <v>0</v>
      </c>
      <c r="AF91" s="34">
        <v>1</v>
      </c>
      <c r="AG91" s="39">
        <f t="shared" si="100"/>
        <v>1</v>
      </c>
      <c r="AH91" s="34">
        <v>0</v>
      </c>
      <c r="AI91" s="34">
        <v>0</v>
      </c>
      <c r="AJ91" s="34">
        <v>0</v>
      </c>
      <c r="AK91" s="39">
        <f t="shared" si="101"/>
        <v>0</v>
      </c>
      <c r="AL91" s="39">
        <f t="shared" si="102"/>
        <v>6</v>
      </c>
      <c r="AM91" s="67">
        <f t="shared" si="103"/>
        <v>314.85000000000002</v>
      </c>
      <c r="AN91" s="40"/>
      <c r="AO91" s="44"/>
      <c r="AP91" s="126" t="s">
        <v>201</v>
      </c>
      <c r="AQ91" s="179" t="s">
        <v>224</v>
      </c>
      <c r="AR91" s="186" t="s">
        <v>256</v>
      </c>
    </row>
    <row r="92" spans="1:44" s="11" customFormat="1" ht="156.75" customHeight="1">
      <c r="A92" s="32" t="s">
        <v>123</v>
      </c>
      <c r="B92" s="33" t="s">
        <v>75</v>
      </c>
      <c r="C92" s="33" t="s">
        <v>108</v>
      </c>
      <c r="D92" s="33" t="s">
        <v>170</v>
      </c>
      <c r="E92" s="33" t="s">
        <v>115</v>
      </c>
      <c r="F92" s="34" t="s">
        <v>82</v>
      </c>
      <c r="G92" s="34" t="s">
        <v>83</v>
      </c>
      <c r="H92" s="33" t="s">
        <v>94</v>
      </c>
      <c r="I92" s="33" t="s">
        <v>136</v>
      </c>
      <c r="J92" s="33" t="s">
        <v>147</v>
      </c>
      <c r="K92" s="33" t="s">
        <v>171</v>
      </c>
      <c r="L92" s="33" t="s">
        <v>125</v>
      </c>
      <c r="M92" s="34">
        <v>10</v>
      </c>
      <c r="N92" s="34">
        <v>5</v>
      </c>
      <c r="O92" s="35">
        <f t="shared" si="94"/>
        <v>50</v>
      </c>
      <c r="P92" s="34">
        <v>10</v>
      </c>
      <c r="Q92" s="34">
        <v>5</v>
      </c>
      <c r="R92" s="34">
        <v>5</v>
      </c>
      <c r="S92" s="36">
        <f t="shared" si="95"/>
        <v>67.5</v>
      </c>
      <c r="T92" s="34">
        <v>1</v>
      </c>
      <c r="U92" s="34">
        <v>5</v>
      </c>
      <c r="V92" s="37">
        <f t="shared" si="96"/>
        <v>5</v>
      </c>
      <c r="W92" s="38">
        <f t="shared" si="97"/>
        <v>53.375</v>
      </c>
      <c r="X92" s="33" t="str">
        <f t="shared" si="98"/>
        <v>SIGNIFICATIVO</v>
      </c>
      <c r="Y92" s="34">
        <v>0</v>
      </c>
      <c r="Z92" s="34">
        <v>0</v>
      </c>
      <c r="AA92" s="34">
        <v>0</v>
      </c>
      <c r="AB92" s="34">
        <v>0</v>
      </c>
      <c r="AC92" s="39">
        <f t="shared" si="99"/>
        <v>0</v>
      </c>
      <c r="AD92" s="34">
        <v>1</v>
      </c>
      <c r="AE92" s="34">
        <v>2</v>
      </c>
      <c r="AF92" s="34">
        <v>0</v>
      </c>
      <c r="AG92" s="39">
        <f t="shared" si="100"/>
        <v>3</v>
      </c>
      <c r="AH92" s="34">
        <v>2</v>
      </c>
      <c r="AI92" s="34">
        <v>2</v>
      </c>
      <c r="AJ92" s="34">
        <v>0</v>
      </c>
      <c r="AK92" s="39">
        <f t="shared" si="101"/>
        <v>4</v>
      </c>
      <c r="AL92" s="39">
        <f t="shared" si="102"/>
        <v>7</v>
      </c>
      <c r="AM92" s="67">
        <f t="shared" si="103"/>
        <v>373.625</v>
      </c>
      <c r="AN92" s="40"/>
      <c r="AO92" s="44"/>
      <c r="AP92" s="126" t="s">
        <v>201</v>
      </c>
      <c r="AQ92" s="179" t="s">
        <v>226</v>
      </c>
      <c r="AR92" s="186" t="s">
        <v>228</v>
      </c>
    </row>
    <row r="93" spans="1:44" s="11" customFormat="1" ht="156.75" customHeight="1">
      <c r="A93" s="32" t="s">
        <v>123</v>
      </c>
      <c r="B93" s="33" t="s">
        <v>106</v>
      </c>
      <c r="C93" s="33" t="s">
        <v>219</v>
      </c>
      <c r="D93" s="33" t="s">
        <v>164</v>
      </c>
      <c r="E93" s="33" t="s">
        <v>116</v>
      </c>
      <c r="F93" s="34" t="s">
        <v>82</v>
      </c>
      <c r="G93" s="34" t="s">
        <v>83</v>
      </c>
      <c r="H93" s="33" t="s">
        <v>93</v>
      </c>
      <c r="I93" s="33" t="s">
        <v>198</v>
      </c>
      <c r="J93" s="33" t="s">
        <v>148</v>
      </c>
      <c r="K93" s="33" t="s">
        <v>125</v>
      </c>
      <c r="L93" s="33" t="s">
        <v>165</v>
      </c>
      <c r="M93" s="34">
        <v>5</v>
      </c>
      <c r="N93" s="34">
        <v>5</v>
      </c>
      <c r="O93" s="35">
        <f t="shared" ref="O93:O104" si="104">(M93*N93)</f>
        <v>25</v>
      </c>
      <c r="P93" s="34">
        <v>10</v>
      </c>
      <c r="Q93" s="34">
        <v>5</v>
      </c>
      <c r="R93" s="34">
        <v>5</v>
      </c>
      <c r="S93" s="36">
        <f t="shared" ref="S93:S104" si="105">(P93*3.5)+(Q93*3.5)+(R93*3)</f>
        <v>67.5</v>
      </c>
      <c r="T93" s="34">
        <v>10</v>
      </c>
      <c r="U93" s="34">
        <v>5</v>
      </c>
      <c r="V93" s="37">
        <f t="shared" ref="V93:V104" si="106">T93*U93</f>
        <v>50</v>
      </c>
      <c r="W93" s="38">
        <f t="shared" ref="W93:W104" si="107">+(V93*0.1)+(S93*0.45)+(O93*0.45)</f>
        <v>46.625</v>
      </c>
      <c r="X93" s="33" t="str">
        <f t="shared" si="98"/>
        <v>SIGNIFICATIVO</v>
      </c>
      <c r="Y93" s="34">
        <v>1</v>
      </c>
      <c r="Z93" s="34">
        <v>1</v>
      </c>
      <c r="AA93" s="34">
        <v>0</v>
      </c>
      <c r="AB93" s="34">
        <v>0</v>
      </c>
      <c r="AC93" s="39">
        <f t="shared" ref="AC93:AC104" si="108">SUM(Y93:AB93)</f>
        <v>2</v>
      </c>
      <c r="AD93" s="34">
        <v>0</v>
      </c>
      <c r="AE93" s="34">
        <v>0</v>
      </c>
      <c r="AF93" s="34">
        <v>1</v>
      </c>
      <c r="AG93" s="39">
        <f t="shared" ref="AG93:AG104" si="109">SUM(AD93:AF93)</f>
        <v>1</v>
      </c>
      <c r="AH93" s="34">
        <v>0</v>
      </c>
      <c r="AI93" s="34">
        <v>0</v>
      </c>
      <c r="AJ93" s="34">
        <v>0</v>
      </c>
      <c r="AK93" s="39">
        <f t="shared" ref="AK93:AK104" si="110">SUM(AH93:AJ93)</f>
        <v>0</v>
      </c>
      <c r="AL93" s="39">
        <f t="shared" ref="AL93:AL104" si="111">AC93+AG93+AK93</f>
        <v>3</v>
      </c>
      <c r="AM93" s="67">
        <f t="shared" ref="AM93:AM104" si="112">W93*AL93</f>
        <v>139.875</v>
      </c>
      <c r="AN93" s="40"/>
      <c r="AO93" s="44"/>
      <c r="AP93" s="126" t="s">
        <v>201</v>
      </c>
      <c r="AQ93" s="179" t="s">
        <v>224</v>
      </c>
      <c r="AR93" s="186" t="s">
        <v>239</v>
      </c>
    </row>
    <row r="94" spans="1:44" s="11" customFormat="1" ht="156.75" customHeight="1">
      <c r="A94" s="32" t="s">
        <v>123</v>
      </c>
      <c r="B94" s="33" t="s">
        <v>106</v>
      </c>
      <c r="C94" s="33" t="s">
        <v>219</v>
      </c>
      <c r="D94" s="33" t="s">
        <v>166</v>
      </c>
      <c r="E94" s="33" t="s">
        <v>116</v>
      </c>
      <c r="F94" s="34" t="s">
        <v>82</v>
      </c>
      <c r="G94" s="34" t="s">
        <v>83</v>
      </c>
      <c r="H94" s="34" t="s">
        <v>91</v>
      </c>
      <c r="I94" s="33" t="s">
        <v>135</v>
      </c>
      <c r="J94" s="33" t="s">
        <v>147</v>
      </c>
      <c r="K94" s="33" t="s">
        <v>130</v>
      </c>
      <c r="L94" s="33" t="s">
        <v>125</v>
      </c>
      <c r="M94" s="34">
        <v>10</v>
      </c>
      <c r="N94" s="34">
        <v>5</v>
      </c>
      <c r="O94" s="35">
        <f t="shared" si="104"/>
        <v>50</v>
      </c>
      <c r="P94" s="34">
        <v>10</v>
      </c>
      <c r="Q94" s="34">
        <v>5</v>
      </c>
      <c r="R94" s="34">
        <v>1</v>
      </c>
      <c r="S94" s="36">
        <f t="shared" si="105"/>
        <v>55.5</v>
      </c>
      <c r="T94" s="34">
        <v>1</v>
      </c>
      <c r="U94" s="34">
        <v>10</v>
      </c>
      <c r="V94" s="37">
        <f t="shared" si="106"/>
        <v>10</v>
      </c>
      <c r="W94" s="38">
        <f t="shared" si="107"/>
        <v>48.475000000000001</v>
      </c>
      <c r="X94" s="33" t="str">
        <f t="shared" si="98"/>
        <v>SIGNIFICATIVO</v>
      </c>
      <c r="Y94" s="34">
        <v>1</v>
      </c>
      <c r="Z94" s="34">
        <v>1</v>
      </c>
      <c r="AA94" s="34">
        <v>0</v>
      </c>
      <c r="AB94" s="34">
        <v>1</v>
      </c>
      <c r="AC94" s="39">
        <f t="shared" si="108"/>
        <v>3</v>
      </c>
      <c r="AD94" s="34">
        <v>1</v>
      </c>
      <c r="AE94" s="34">
        <v>1</v>
      </c>
      <c r="AF94" s="34">
        <v>0</v>
      </c>
      <c r="AG94" s="39">
        <f t="shared" si="109"/>
        <v>2</v>
      </c>
      <c r="AH94" s="34">
        <v>0</v>
      </c>
      <c r="AI94" s="34">
        <v>1</v>
      </c>
      <c r="AJ94" s="34">
        <v>1</v>
      </c>
      <c r="AK94" s="39">
        <f t="shared" si="110"/>
        <v>2</v>
      </c>
      <c r="AL94" s="39">
        <f t="shared" si="111"/>
        <v>7</v>
      </c>
      <c r="AM94" s="67">
        <f t="shared" si="112"/>
        <v>339.32499999999999</v>
      </c>
      <c r="AN94" s="40"/>
      <c r="AO94" s="44"/>
      <c r="AP94" s="126" t="s">
        <v>201</v>
      </c>
      <c r="AQ94" s="187" t="s">
        <v>225</v>
      </c>
      <c r="AR94" s="186" t="s">
        <v>240</v>
      </c>
    </row>
    <row r="95" spans="1:44" s="11" customFormat="1" ht="156.75" customHeight="1">
      <c r="A95" s="32" t="s">
        <v>123</v>
      </c>
      <c r="B95" s="33" t="s">
        <v>106</v>
      </c>
      <c r="C95" s="33" t="s">
        <v>215</v>
      </c>
      <c r="D95" s="33" t="s">
        <v>169</v>
      </c>
      <c r="E95" s="33" t="s">
        <v>116</v>
      </c>
      <c r="F95" s="34" t="s">
        <v>82</v>
      </c>
      <c r="G95" s="34" t="s">
        <v>83</v>
      </c>
      <c r="H95" s="34" t="s">
        <v>91</v>
      </c>
      <c r="I95" s="33" t="s">
        <v>140</v>
      </c>
      <c r="J95" s="33" t="s">
        <v>150</v>
      </c>
      <c r="K95" s="33" t="s">
        <v>130</v>
      </c>
      <c r="L95" s="33" t="s">
        <v>125</v>
      </c>
      <c r="M95" s="34">
        <v>10</v>
      </c>
      <c r="N95" s="34">
        <v>5</v>
      </c>
      <c r="O95" s="35">
        <f t="shared" si="104"/>
        <v>50</v>
      </c>
      <c r="P95" s="34">
        <v>10</v>
      </c>
      <c r="Q95" s="34">
        <v>1</v>
      </c>
      <c r="R95" s="34">
        <v>1</v>
      </c>
      <c r="S95" s="36">
        <f t="shared" si="105"/>
        <v>41.5</v>
      </c>
      <c r="T95" s="34">
        <v>1</v>
      </c>
      <c r="U95" s="34">
        <v>1</v>
      </c>
      <c r="V95" s="37">
        <f t="shared" si="106"/>
        <v>1</v>
      </c>
      <c r="W95" s="38">
        <f t="shared" si="107"/>
        <v>41.275000000000006</v>
      </c>
      <c r="X95" s="33" t="str">
        <f t="shared" si="98"/>
        <v>NO SIGNIFICATIVO</v>
      </c>
      <c r="Y95" s="34">
        <v>0</v>
      </c>
      <c r="Z95" s="34">
        <v>0</v>
      </c>
      <c r="AA95" s="34">
        <v>0</v>
      </c>
      <c r="AB95" s="34">
        <v>1</v>
      </c>
      <c r="AC95" s="39">
        <f t="shared" si="108"/>
        <v>1</v>
      </c>
      <c r="AD95" s="34">
        <v>1</v>
      </c>
      <c r="AE95" s="34">
        <v>1</v>
      </c>
      <c r="AF95" s="34">
        <v>0</v>
      </c>
      <c r="AG95" s="39">
        <f t="shared" si="109"/>
        <v>2</v>
      </c>
      <c r="AH95" s="34">
        <v>1</v>
      </c>
      <c r="AI95" s="34">
        <v>1</v>
      </c>
      <c r="AJ95" s="34">
        <v>1</v>
      </c>
      <c r="AK95" s="39">
        <f t="shared" si="110"/>
        <v>3</v>
      </c>
      <c r="AL95" s="39">
        <f t="shared" si="111"/>
        <v>6</v>
      </c>
      <c r="AM95" s="67">
        <f t="shared" si="112"/>
        <v>247.65000000000003</v>
      </c>
      <c r="AN95" s="40"/>
      <c r="AO95" s="44"/>
      <c r="AP95" s="126" t="s">
        <v>201</v>
      </c>
      <c r="AQ95" s="179" t="s">
        <v>226</v>
      </c>
      <c r="AR95" s="186" t="s">
        <v>228</v>
      </c>
    </row>
    <row r="96" spans="1:44" s="11" customFormat="1" ht="156.75" customHeight="1">
      <c r="A96" s="32" t="s">
        <v>123</v>
      </c>
      <c r="B96" s="33" t="s">
        <v>106</v>
      </c>
      <c r="C96" s="33" t="s">
        <v>215</v>
      </c>
      <c r="D96" s="34" t="s">
        <v>167</v>
      </c>
      <c r="E96" s="33" t="s">
        <v>116</v>
      </c>
      <c r="F96" s="34" t="s">
        <v>82</v>
      </c>
      <c r="G96" s="34" t="s">
        <v>83</v>
      </c>
      <c r="H96" s="34" t="s">
        <v>89</v>
      </c>
      <c r="I96" s="33" t="s">
        <v>199</v>
      </c>
      <c r="J96" s="33" t="s">
        <v>133</v>
      </c>
      <c r="K96" s="33" t="s">
        <v>130</v>
      </c>
      <c r="L96" s="33" t="s">
        <v>125</v>
      </c>
      <c r="M96" s="34">
        <v>5</v>
      </c>
      <c r="N96" s="34">
        <v>5</v>
      </c>
      <c r="O96" s="35">
        <f t="shared" si="104"/>
        <v>25</v>
      </c>
      <c r="P96" s="34">
        <v>10</v>
      </c>
      <c r="Q96" s="34">
        <v>5</v>
      </c>
      <c r="R96" s="34">
        <v>5</v>
      </c>
      <c r="S96" s="36">
        <f t="shared" si="105"/>
        <v>67.5</v>
      </c>
      <c r="T96" s="34">
        <v>10</v>
      </c>
      <c r="U96" s="34">
        <v>5</v>
      </c>
      <c r="V96" s="37">
        <f t="shared" si="106"/>
        <v>50</v>
      </c>
      <c r="W96" s="38">
        <f t="shared" si="107"/>
        <v>46.625</v>
      </c>
      <c r="X96" s="33" t="str">
        <f t="shared" si="98"/>
        <v>SIGNIFICATIVO</v>
      </c>
      <c r="Y96" s="34">
        <v>1</v>
      </c>
      <c r="Z96" s="34">
        <v>0</v>
      </c>
      <c r="AA96" s="34">
        <v>0</v>
      </c>
      <c r="AB96" s="34">
        <v>1</v>
      </c>
      <c r="AC96" s="39">
        <f t="shared" si="108"/>
        <v>2</v>
      </c>
      <c r="AD96" s="34">
        <v>0</v>
      </c>
      <c r="AE96" s="34">
        <v>0</v>
      </c>
      <c r="AF96" s="34">
        <v>1</v>
      </c>
      <c r="AG96" s="39">
        <f t="shared" si="109"/>
        <v>1</v>
      </c>
      <c r="AH96" s="34">
        <v>0</v>
      </c>
      <c r="AI96" s="34">
        <v>0</v>
      </c>
      <c r="AJ96" s="34">
        <v>0</v>
      </c>
      <c r="AK96" s="39">
        <f t="shared" si="110"/>
        <v>0</v>
      </c>
      <c r="AL96" s="39">
        <f t="shared" si="111"/>
        <v>3</v>
      </c>
      <c r="AM96" s="67">
        <f t="shared" si="112"/>
        <v>139.875</v>
      </c>
      <c r="AN96" s="40"/>
      <c r="AO96" s="44"/>
      <c r="AP96" s="126" t="s">
        <v>201</v>
      </c>
      <c r="AQ96" s="179" t="s">
        <v>224</v>
      </c>
      <c r="AR96" s="186" t="s">
        <v>239</v>
      </c>
    </row>
    <row r="97" spans="1:44" s="11" customFormat="1" ht="156.75" customHeight="1">
      <c r="A97" s="32" t="s">
        <v>123</v>
      </c>
      <c r="B97" s="33" t="s">
        <v>106</v>
      </c>
      <c r="C97" s="33" t="s">
        <v>215</v>
      </c>
      <c r="D97" s="33" t="s">
        <v>168</v>
      </c>
      <c r="E97" s="33" t="s">
        <v>116</v>
      </c>
      <c r="F97" s="34" t="s">
        <v>82</v>
      </c>
      <c r="G97" s="34" t="s">
        <v>83</v>
      </c>
      <c r="H97" s="33" t="s">
        <v>93</v>
      </c>
      <c r="I97" s="33" t="s">
        <v>159</v>
      </c>
      <c r="J97" s="33" t="s">
        <v>133</v>
      </c>
      <c r="K97" s="33" t="s">
        <v>130</v>
      </c>
      <c r="L97" s="33" t="s">
        <v>125</v>
      </c>
      <c r="M97" s="34">
        <v>10</v>
      </c>
      <c r="N97" s="34">
        <v>5</v>
      </c>
      <c r="O97" s="35">
        <f t="shared" si="104"/>
        <v>50</v>
      </c>
      <c r="P97" s="34">
        <v>10</v>
      </c>
      <c r="Q97" s="34">
        <v>5</v>
      </c>
      <c r="R97" s="34">
        <v>1</v>
      </c>
      <c r="S97" s="36">
        <f t="shared" si="105"/>
        <v>55.5</v>
      </c>
      <c r="T97" s="34">
        <v>10</v>
      </c>
      <c r="U97" s="34">
        <v>5</v>
      </c>
      <c r="V97" s="37">
        <f t="shared" si="106"/>
        <v>50</v>
      </c>
      <c r="W97" s="38">
        <f t="shared" si="107"/>
        <v>52.475000000000001</v>
      </c>
      <c r="X97" s="33" t="str">
        <f t="shared" si="98"/>
        <v>SIGNIFICATIVO</v>
      </c>
      <c r="Y97" s="34">
        <v>1</v>
      </c>
      <c r="Z97" s="34">
        <v>2</v>
      </c>
      <c r="AA97" s="34">
        <v>1</v>
      </c>
      <c r="AB97" s="34">
        <v>1</v>
      </c>
      <c r="AC97" s="39">
        <f t="shared" si="108"/>
        <v>5</v>
      </c>
      <c r="AD97" s="34">
        <v>0</v>
      </c>
      <c r="AE97" s="34">
        <v>0</v>
      </c>
      <c r="AF97" s="34">
        <v>1</v>
      </c>
      <c r="AG97" s="39">
        <f t="shared" si="109"/>
        <v>1</v>
      </c>
      <c r="AH97" s="34">
        <v>0</v>
      </c>
      <c r="AI97" s="34">
        <v>0</v>
      </c>
      <c r="AJ97" s="34">
        <v>0</v>
      </c>
      <c r="AK97" s="39">
        <f t="shared" si="110"/>
        <v>0</v>
      </c>
      <c r="AL97" s="39">
        <f t="shared" si="111"/>
        <v>6</v>
      </c>
      <c r="AM97" s="67">
        <f t="shared" si="112"/>
        <v>314.85000000000002</v>
      </c>
      <c r="AN97" s="40"/>
      <c r="AO97" s="44"/>
      <c r="AP97" s="126" t="s">
        <v>201</v>
      </c>
      <c r="AQ97" s="179" t="s">
        <v>224</v>
      </c>
      <c r="AR97" s="186" t="s">
        <v>256</v>
      </c>
    </row>
    <row r="98" spans="1:44" s="11" customFormat="1" ht="156.75" customHeight="1">
      <c r="A98" s="32" t="s">
        <v>123</v>
      </c>
      <c r="B98" s="33" t="s">
        <v>106</v>
      </c>
      <c r="C98" s="33" t="s">
        <v>215</v>
      </c>
      <c r="D98" s="33" t="s">
        <v>170</v>
      </c>
      <c r="E98" s="33" t="s">
        <v>116</v>
      </c>
      <c r="F98" s="34" t="s">
        <v>82</v>
      </c>
      <c r="G98" s="34" t="s">
        <v>83</v>
      </c>
      <c r="H98" s="33" t="s">
        <v>94</v>
      </c>
      <c r="I98" s="33" t="s">
        <v>136</v>
      </c>
      <c r="J98" s="33" t="s">
        <v>147</v>
      </c>
      <c r="K98" s="33" t="s">
        <v>171</v>
      </c>
      <c r="L98" s="33" t="s">
        <v>125</v>
      </c>
      <c r="M98" s="34">
        <v>10</v>
      </c>
      <c r="N98" s="34">
        <v>5</v>
      </c>
      <c r="O98" s="35">
        <f t="shared" si="104"/>
        <v>50</v>
      </c>
      <c r="P98" s="34">
        <v>10</v>
      </c>
      <c r="Q98" s="34">
        <v>5</v>
      </c>
      <c r="R98" s="34">
        <v>5</v>
      </c>
      <c r="S98" s="36">
        <f t="shared" si="105"/>
        <v>67.5</v>
      </c>
      <c r="T98" s="34">
        <v>1</v>
      </c>
      <c r="U98" s="34">
        <v>5</v>
      </c>
      <c r="V98" s="37">
        <f t="shared" si="106"/>
        <v>5</v>
      </c>
      <c r="W98" s="38">
        <f t="shared" si="107"/>
        <v>53.375</v>
      </c>
      <c r="X98" s="33" t="str">
        <f t="shared" si="98"/>
        <v>SIGNIFICATIVO</v>
      </c>
      <c r="Y98" s="34">
        <v>0</v>
      </c>
      <c r="Z98" s="34">
        <v>0</v>
      </c>
      <c r="AA98" s="34">
        <v>0</v>
      </c>
      <c r="AB98" s="34">
        <v>0</v>
      </c>
      <c r="AC98" s="39">
        <f t="shared" si="108"/>
        <v>0</v>
      </c>
      <c r="AD98" s="34">
        <v>1</v>
      </c>
      <c r="AE98" s="34">
        <v>2</v>
      </c>
      <c r="AF98" s="34">
        <v>0</v>
      </c>
      <c r="AG98" s="39">
        <f t="shared" si="109"/>
        <v>3</v>
      </c>
      <c r="AH98" s="34">
        <v>2</v>
      </c>
      <c r="AI98" s="34">
        <v>2</v>
      </c>
      <c r="AJ98" s="34">
        <v>0</v>
      </c>
      <c r="AK98" s="39">
        <f t="shared" si="110"/>
        <v>4</v>
      </c>
      <c r="AL98" s="39">
        <f t="shared" si="111"/>
        <v>7</v>
      </c>
      <c r="AM98" s="67">
        <f t="shared" si="112"/>
        <v>373.625</v>
      </c>
      <c r="AN98" s="40"/>
      <c r="AO98" s="44"/>
      <c r="AP98" s="126" t="s">
        <v>201</v>
      </c>
      <c r="AQ98" s="179" t="s">
        <v>226</v>
      </c>
      <c r="AR98" s="186" t="s">
        <v>228</v>
      </c>
    </row>
    <row r="99" spans="1:44" s="11" customFormat="1" ht="156.75" customHeight="1">
      <c r="A99" s="32" t="s">
        <v>123</v>
      </c>
      <c r="B99" s="33" t="s">
        <v>76</v>
      </c>
      <c r="C99" s="33" t="s">
        <v>216</v>
      </c>
      <c r="D99" s="33" t="s">
        <v>164</v>
      </c>
      <c r="E99" s="33" t="s">
        <v>117</v>
      </c>
      <c r="F99" s="34" t="s">
        <v>82</v>
      </c>
      <c r="G99" s="34" t="s">
        <v>83</v>
      </c>
      <c r="H99" s="33" t="s">
        <v>93</v>
      </c>
      <c r="I99" s="33" t="s">
        <v>198</v>
      </c>
      <c r="J99" s="33" t="s">
        <v>148</v>
      </c>
      <c r="K99" s="33" t="s">
        <v>125</v>
      </c>
      <c r="L99" s="33" t="s">
        <v>165</v>
      </c>
      <c r="M99" s="34">
        <v>5</v>
      </c>
      <c r="N99" s="34">
        <v>5</v>
      </c>
      <c r="O99" s="35">
        <f t="shared" si="104"/>
        <v>25</v>
      </c>
      <c r="P99" s="34">
        <v>10</v>
      </c>
      <c r="Q99" s="34">
        <v>5</v>
      </c>
      <c r="R99" s="34">
        <v>5</v>
      </c>
      <c r="S99" s="36">
        <f t="shared" si="105"/>
        <v>67.5</v>
      </c>
      <c r="T99" s="34">
        <v>10</v>
      </c>
      <c r="U99" s="34">
        <v>5</v>
      </c>
      <c r="V99" s="37">
        <f t="shared" si="106"/>
        <v>50</v>
      </c>
      <c r="W99" s="38">
        <f t="shared" si="107"/>
        <v>46.625</v>
      </c>
      <c r="X99" s="33" t="str">
        <f t="shared" si="98"/>
        <v>SIGNIFICATIVO</v>
      </c>
      <c r="Y99" s="34">
        <v>1</v>
      </c>
      <c r="Z99" s="34">
        <v>1</v>
      </c>
      <c r="AA99" s="34">
        <v>0</v>
      </c>
      <c r="AB99" s="34">
        <v>0</v>
      </c>
      <c r="AC99" s="39">
        <f t="shared" si="108"/>
        <v>2</v>
      </c>
      <c r="AD99" s="34">
        <v>0</v>
      </c>
      <c r="AE99" s="34">
        <v>0</v>
      </c>
      <c r="AF99" s="34">
        <v>1</v>
      </c>
      <c r="AG99" s="39">
        <f t="shared" si="109"/>
        <v>1</v>
      </c>
      <c r="AH99" s="34">
        <v>0</v>
      </c>
      <c r="AI99" s="34">
        <v>0</v>
      </c>
      <c r="AJ99" s="34">
        <v>0</v>
      </c>
      <c r="AK99" s="39">
        <f t="shared" si="110"/>
        <v>0</v>
      </c>
      <c r="AL99" s="39">
        <f t="shared" si="111"/>
        <v>3</v>
      </c>
      <c r="AM99" s="67">
        <f t="shared" si="112"/>
        <v>139.875</v>
      </c>
      <c r="AN99" s="40"/>
      <c r="AO99" s="44"/>
      <c r="AP99" s="126" t="s">
        <v>201</v>
      </c>
      <c r="AQ99" s="179" t="s">
        <v>224</v>
      </c>
      <c r="AR99" s="186" t="s">
        <v>239</v>
      </c>
    </row>
    <row r="100" spans="1:44" s="11" customFormat="1" ht="156.75" customHeight="1">
      <c r="A100" s="32" t="s">
        <v>123</v>
      </c>
      <c r="B100" s="33" t="s">
        <v>76</v>
      </c>
      <c r="C100" s="33" t="s">
        <v>208</v>
      </c>
      <c r="D100" s="33" t="s">
        <v>166</v>
      </c>
      <c r="E100" s="33" t="s">
        <v>117</v>
      </c>
      <c r="F100" s="34" t="s">
        <v>82</v>
      </c>
      <c r="G100" s="34" t="s">
        <v>83</v>
      </c>
      <c r="H100" s="34" t="s">
        <v>91</v>
      </c>
      <c r="I100" s="33" t="s">
        <v>135</v>
      </c>
      <c r="J100" s="33" t="s">
        <v>147</v>
      </c>
      <c r="K100" s="33" t="s">
        <v>130</v>
      </c>
      <c r="L100" s="33" t="s">
        <v>125</v>
      </c>
      <c r="M100" s="34">
        <v>10</v>
      </c>
      <c r="N100" s="34">
        <v>5</v>
      </c>
      <c r="O100" s="35">
        <f t="shared" si="104"/>
        <v>50</v>
      </c>
      <c r="P100" s="34">
        <v>10</v>
      </c>
      <c r="Q100" s="34">
        <v>5</v>
      </c>
      <c r="R100" s="34">
        <v>1</v>
      </c>
      <c r="S100" s="36">
        <f t="shared" si="105"/>
        <v>55.5</v>
      </c>
      <c r="T100" s="34">
        <v>1</v>
      </c>
      <c r="U100" s="34">
        <v>10</v>
      </c>
      <c r="V100" s="37">
        <f t="shared" si="106"/>
        <v>10</v>
      </c>
      <c r="W100" s="38">
        <f t="shared" si="107"/>
        <v>48.475000000000001</v>
      </c>
      <c r="X100" s="33" t="str">
        <f t="shared" si="98"/>
        <v>SIGNIFICATIVO</v>
      </c>
      <c r="Y100" s="34">
        <v>1</v>
      </c>
      <c r="Z100" s="34">
        <v>1</v>
      </c>
      <c r="AA100" s="34">
        <v>0</v>
      </c>
      <c r="AB100" s="34">
        <v>1</v>
      </c>
      <c r="AC100" s="39">
        <f t="shared" si="108"/>
        <v>3</v>
      </c>
      <c r="AD100" s="34">
        <v>1</v>
      </c>
      <c r="AE100" s="34">
        <v>1</v>
      </c>
      <c r="AF100" s="34">
        <v>0</v>
      </c>
      <c r="AG100" s="39">
        <f t="shared" si="109"/>
        <v>2</v>
      </c>
      <c r="AH100" s="34">
        <v>0</v>
      </c>
      <c r="AI100" s="34">
        <v>1</v>
      </c>
      <c r="AJ100" s="34">
        <v>1</v>
      </c>
      <c r="AK100" s="39">
        <f t="shared" si="110"/>
        <v>2</v>
      </c>
      <c r="AL100" s="39">
        <f t="shared" si="111"/>
        <v>7</v>
      </c>
      <c r="AM100" s="67">
        <f t="shared" si="112"/>
        <v>339.32499999999999</v>
      </c>
      <c r="AN100" s="40"/>
      <c r="AO100" s="44"/>
      <c r="AP100" s="126" t="s">
        <v>201</v>
      </c>
      <c r="AQ100" s="187" t="s">
        <v>225</v>
      </c>
      <c r="AR100" s="186" t="s">
        <v>240</v>
      </c>
    </row>
    <row r="101" spans="1:44" s="11" customFormat="1" ht="156.75" customHeight="1">
      <c r="A101" s="32" t="s">
        <v>123</v>
      </c>
      <c r="B101" s="33" t="s">
        <v>76</v>
      </c>
      <c r="C101" s="33" t="s">
        <v>208</v>
      </c>
      <c r="D101" s="33" t="s">
        <v>169</v>
      </c>
      <c r="E101" s="33" t="s">
        <v>117</v>
      </c>
      <c r="F101" s="34" t="s">
        <v>82</v>
      </c>
      <c r="G101" s="34" t="s">
        <v>83</v>
      </c>
      <c r="H101" s="34" t="s">
        <v>91</v>
      </c>
      <c r="I101" s="33" t="s">
        <v>140</v>
      </c>
      <c r="J101" s="33" t="s">
        <v>150</v>
      </c>
      <c r="K101" s="33" t="s">
        <v>130</v>
      </c>
      <c r="L101" s="33" t="s">
        <v>125</v>
      </c>
      <c r="M101" s="34">
        <v>10</v>
      </c>
      <c r="N101" s="34">
        <v>5</v>
      </c>
      <c r="O101" s="35">
        <f t="shared" si="104"/>
        <v>50</v>
      </c>
      <c r="P101" s="34">
        <v>10</v>
      </c>
      <c r="Q101" s="34">
        <v>1</v>
      </c>
      <c r="R101" s="34">
        <v>1</v>
      </c>
      <c r="S101" s="36">
        <f t="shared" si="105"/>
        <v>41.5</v>
      </c>
      <c r="T101" s="34">
        <v>1</v>
      </c>
      <c r="U101" s="34">
        <v>1</v>
      </c>
      <c r="V101" s="37">
        <f t="shared" si="106"/>
        <v>1</v>
      </c>
      <c r="W101" s="38">
        <f t="shared" si="107"/>
        <v>41.275000000000006</v>
      </c>
      <c r="X101" s="33" t="str">
        <f t="shared" si="98"/>
        <v>NO SIGNIFICATIVO</v>
      </c>
      <c r="Y101" s="34">
        <v>0</v>
      </c>
      <c r="Z101" s="34">
        <v>0</v>
      </c>
      <c r="AA101" s="34">
        <v>0</v>
      </c>
      <c r="AB101" s="34">
        <v>1</v>
      </c>
      <c r="AC101" s="39">
        <f t="shared" si="108"/>
        <v>1</v>
      </c>
      <c r="AD101" s="34">
        <v>1</v>
      </c>
      <c r="AE101" s="34">
        <v>1</v>
      </c>
      <c r="AF101" s="34">
        <v>0</v>
      </c>
      <c r="AG101" s="39">
        <f t="shared" si="109"/>
        <v>2</v>
      </c>
      <c r="AH101" s="34">
        <v>1</v>
      </c>
      <c r="AI101" s="34">
        <v>1</v>
      </c>
      <c r="AJ101" s="34">
        <v>1</v>
      </c>
      <c r="AK101" s="39">
        <f t="shared" si="110"/>
        <v>3</v>
      </c>
      <c r="AL101" s="39">
        <f t="shared" si="111"/>
        <v>6</v>
      </c>
      <c r="AM101" s="67">
        <f t="shared" si="112"/>
        <v>247.65000000000003</v>
      </c>
      <c r="AN101" s="40"/>
      <c r="AO101" s="44"/>
      <c r="AP101" s="126" t="s">
        <v>201</v>
      </c>
      <c r="AQ101" s="179" t="s">
        <v>226</v>
      </c>
      <c r="AR101" s="186" t="s">
        <v>228</v>
      </c>
    </row>
    <row r="102" spans="1:44" s="11" customFormat="1" ht="156.75" customHeight="1">
      <c r="A102" s="32" t="s">
        <v>123</v>
      </c>
      <c r="B102" s="33" t="s">
        <v>76</v>
      </c>
      <c r="C102" s="33" t="s">
        <v>208</v>
      </c>
      <c r="D102" s="34" t="s">
        <v>167</v>
      </c>
      <c r="E102" s="33" t="s">
        <v>117</v>
      </c>
      <c r="F102" s="34" t="s">
        <v>82</v>
      </c>
      <c r="G102" s="34" t="s">
        <v>83</v>
      </c>
      <c r="H102" s="34" t="s">
        <v>89</v>
      </c>
      <c r="I102" s="33" t="s">
        <v>199</v>
      </c>
      <c r="J102" s="33" t="s">
        <v>133</v>
      </c>
      <c r="K102" s="33" t="s">
        <v>130</v>
      </c>
      <c r="L102" s="33" t="s">
        <v>125</v>
      </c>
      <c r="M102" s="34">
        <v>5</v>
      </c>
      <c r="N102" s="34">
        <v>5</v>
      </c>
      <c r="O102" s="35">
        <f t="shared" si="104"/>
        <v>25</v>
      </c>
      <c r="P102" s="34">
        <v>10</v>
      </c>
      <c r="Q102" s="34">
        <v>5</v>
      </c>
      <c r="R102" s="34">
        <v>5</v>
      </c>
      <c r="S102" s="36">
        <f t="shared" si="105"/>
        <v>67.5</v>
      </c>
      <c r="T102" s="34">
        <v>10</v>
      </c>
      <c r="U102" s="34">
        <v>5</v>
      </c>
      <c r="V102" s="37">
        <f t="shared" si="106"/>
        <v>50</v>
      </c>
      <c r="W102" s="38">
        <f t="shared" si="107"/>
        <v>46.625</v>
      </c>
      <c r="X102" s="33" t="str">
        <f t="shared" si="98"/>
        <v>SIGNIFICATIVO</v>
      </c>
      <c r="Y102" s="34">
        <v>1</v>
      </c>
      <c r="Z102" s="34">
        <v>0</v>
      </c>
      <c r="AA102" s="34">
        <v>0</v>
      </c>
      <c r="AB102" s="34">
        <v>1</v>
      </c>
      <c r="AC102" s="39">
        <f t="shared" si="108"/>
        <v>2</v>
      </c>
      <c r="AD102" s="34">
        <v>0</v>
      </c>
      <c r="AE102" s="34">
        <v>0</v>
      </c>
      <c r="AF102" s="34">
        <v>1</v>
      </c>
      <c r="AG102" s="39">
        <f t="shared" si="109"/>
        <v>1</v>
      </c>
      <c r="AH102" s="34">
        <v>0</v>
      </c>
      <c r="AI102" s="34">
        <v>0</v>
      </c>
      <c r="AJ102" s="34">
        <v>0</v>
      </c>
      <c r="AK102" s="39">
        <f t="shared" si="110"/>
        <v>0</v>
      </c>
      <c r="AL102" s="39">
        <f t="shared" si="111"/>
        <v>3</v>
      </c>
      <c r="AM102" s="67">
        <f t="shared" si="112"/>
        <v>139.875</v>
      </c>
      <c r="AN102" s="40"/>
      <c r="AO102" s="44"/>
      <c r="AP102" s="126" t="s">
        <v>201</v>
      </c>
      <c r="AQ102" s="179" t="s">
        <v>224</v>
      </c>
      <c r="AR102" s="186" t="s">
        <v>239</v>
      </c>
    </row>
    <row r="103" spans="1:44" s="11" customFormat="1" ht="156.75" customHeight="1">
      <c r="A103" s="32" t="s">
        <v>123</v>
      </c>
      <c r="B103" s="33" t="s">
        <v>76</v>
      </c>
      <c r="C103" s="33" t="s">
        <v>216</v>
      </c>
      <c r="D103" s="33" t="s">
        <v>168</v>
      </c>
      <c r="E103" s="33" t="s">
        <v>117</v>
      </c>
      <c r="F103" s="34" t="s">
        <v>82</v>
      </c>
      <c r="G103" s="34" t="s">
        <v>83</v>
      </c>
      <c r="H103" s="33" t="s">
        <v>93</v>
      </c>
      <c r="I103" s="33" t="s">
        <v>159</v>
      </c>
      <c r="J103" s="33" t="s">
        <v>133</v>
      </c>
      <c r="K103" s="33" t="s">
        <v>130</v>
      </c>
      <c r="L103" s="33" t="s">
        <v>125</v>
      </c>
      <c r="M103" s="34">
        <v>10</v>
      </c>
      <c r="N103" s="34">
        <v>5</v>
      </c>
      <c r="O103" s="35">
        <f t="shared" si="104"/>
        <v>50</v>
      </c>
      <c r="P103" s="34">
        <v>10</v>
      </c>
      <c r="Q103" s="34">
        <v>5</v>
      </c>
      <c r="R103" s="34">
        <v>1</v>
      </c>
      <c r="S103" s="36">
        <f t="shared" si="105"/>
        <v>55.5</v>
      </c>
      <c r="T103" s="34">
        <v>10</v>
      </c>
      <c r="U103" s="34">
        <v>5</v>
      </c>
      <c r="V103" s="37">
        <f t="shared" si="106"/>
        <v>50</v>
      </c>
      <c r="W103" s="38">
        <f t="shared" si="107"/>
        <v>52.475000000000001</v>
      </c>
      <c r="X103" s="33" t="str">
        <f t="shared" si="98"/>
        <v>SIGNIFICATIVO</v>
      </c>
      <c r="Y103" s="34">
        <v>1</v>
      </c>
      <c r="Z103" s="34">
        <v>2</v>
      </c>
      <c r="AA103" s="34">
        <v>1</v>
      </c>
      <c r="AB103" s="34">
        <v>1</v>
      </c>
      <c r="AC103" s="39">
        <f t="shared" si="108"/>
        <v>5</v>
      </c>
      <c r="AD103" s="34">
        <v>0</v>
      </c>
      <c r="AE103" s="34">
        <v>0</v>
      </c>
      <c r="AF103" s="34">
        <v>1</v>
      </c>
      <c r="AG103" s="39">
        <f t="shared" si="109"/>
        <v>1</v>
      </c>
      <c r="AH103" s="34">
        <v>0</v>
      </c>
      <c r="AI103" s="34">
        <v>0</v>
      </c>
      <c r="AJ103" s="34">
        <v>0</v>
      </c>
      <c r="AK103" s="39">
        <f t="shared" si="110"/>
        <v>0</v>
      </c>
      <c r="AL103" s="39">
        <f t="shared" si="111"/>
        <v>6</v>
      </c>
      <c r="AM103" s="67">
        <f t="shared" si="112"/>
        <v>314.85000000000002</v>
      </c>
      <c r="AN103" s="40"/>
      <c r="AO103" s="44"/>
      <c r="AP103" s="126" t="s">
        <v>201</v>
      </c>
      <c r="AQ103" s="179" t="s">
        <v>224</v>
      </c>
      <c r="AR103" s="186" t="s">
        <v>260</v>
      </c>
    </row>
    <row r="104" spans="1:44" s="11" customFormat="1" ht="156.75" customHeight="1">
      <c r="A104" s="32" t="s">
        <v>123</v>
      </c>
      <c r="B104" s="33" t="s">
        <v>76</v>
      </c>
      <c r="C104" s="33" t="s">
        <v>216</v>
      </c>
      <c r="D104" s="33" t="s">
        <v>170</v>
      </c>
      <c r="E104" s="33" t="s">
        <v>117</v>
      </c>
      <c r="F104" s="34" t="s">
        <v>82</v>
      </c>
      <c r="G104" s="34" t="s">
        <v>83</v>
      </c>
      <c r="H104" s="33" t="s">
        <v>94</v>
      </c>
      <c r="I104" s="33" t="s">
        <v>136</v>
      </c>
      <c r="J104" s="33" t="s">
        <v>147</v>
      </c>
      <c r="K104" s="33" t="s">
        <v>171</v>
      </c>
      <c r="L104" s="33" t="s">
        <v>125</v>
      </c>
      <c r="M104" s="34">
        <v>10</v>
      </c>
      <c r="N104" s="34">
        <v>5</v>
      </c>
      <c r="O104" s="35">
        <f t="shared" si="104"/>
        <v>50</v>
      </c>
      <c r="P104" s="34">
        <v>10</v>
      </c>
      <c r="Q104" s="34">
        <v>5</v>
      </c>
      <c r="R104" s="34">
        <v>5</v>
      </c>
      <c r="S104" s="36">
        <f t="shared" si="105"/>
        <v>67.5</v>
      </c>
      <c r="T104" s="34">
        <v>1</v>
      </c>
      <c r="U104" s="34">
        <v>5</v>
      </c>
      <c r="V104" s="37">
        <f t="shared" si="106"/>
        <v>5</v>
      </c>
      <c r="W104" s="38">
        <f t="shared" si="107"/>
        <v>53.375</v>
      </c>
      <c r="X104" s="33" t="str">
        <f t="shared" si="98"/>
        <v>SIGNIFICATIVO</v>
      </c>
      <c r="Y104" s="34">
        <v>0</v>
      </c>
      <c r="Z104" s="34">
        <v>0</v>
      </c>
      <c r="AA104" s="34">
        <v>0</v>
      </c>
      <c r="AB104" s="34">
        <v>0</v>
      </c>
      <c r="AC104" s="39">
        <f t="shared" si="108"/>
        <v>0</v>
      </c>
      <c r="AD104" s="34">
        <v>1</v>
      </c>
      <c r="AE104" s="34">
        <v>2</v>
      </c>
      <c r="AF104" s="34">
        <v>0</v>
      </c>
      <c r="AG104" s="39">
        <f t="shared" si="109"/>
        <v>3</v>
      </c>
      <c r="AH104" s="34">
        <v>2</v>
      </c>
      <c r="AI104" s="34">
        <v>2</v>
      </c>
      <c r="AJ104" s="34">
        <v>0</v>
      </c>
      <c r="AK104" s="39">
        <f t="shared" si="110"/>
        <v>4</v>
      </c>
      <c r="AL104" s="39">
        <f t="shared" si="111"/>
        <v>7</v>
      </c>
      <c r="AM104" s="67">
        <f t="shared" si="112"/>
        <v>373.625</v>
      </c>
      <c r="AN104" s="40"/>
      <c r="AO104" s="44"/>
      <c r="AP104" s="126" t="s">
        <v>201</v>
      </c>
      <c r="AQ104" s="179" t="s">
        <v>226</v>
      </c>
      <c r="AR104" s="186" t="s">
        <v>228</v>
      </c>
    </row>
    <row r="105" spans="1:44" s="11" customFormat="1" ht="156.75" customHeight="1">
      <c r="A105" s="32" t="s">
        <v>123</v>
      </c>
      <c r="B105" s="33" t="s">
        <v>78</v>
      </c>
      <c r="C105" s="33" t="s">
        <v>79</v>
      </c>
      <c r="D105" s="33" t="s">
        <v>164</v>
      </c>
      <c r="E105" s="33" t="s">
        <v>119</v>
      </c>
      <c r="F105" s="34" t="s">
        <v>82</v>
      </c>
      <c r="G105" s="34" t="s">
        <v>83</v>
      </c>
      <c r="H105" s="33" t="s">
        <v>93</v>
      </c>
      <c r="I105" s="33" t="s">
        <v>198</v>
      </c>
      <c r="J105" s="33" t="s">
        <v>148</v>
      </c>
      <c r="K105" s="33" t="s">
        <v>125</v>
      </c>
      <c r="L105" s="33" t="s">
        <v>165</v>
      </c>
      <c r="M105" s="34">
        <v>0</v>
      </c>
      <c r="N105" s="34">
        <v>0</v>
      </c>
      <c r="O105" s="35">
        <f t="shared" ref="O105:O110" si="113">(M105*N105)</f>
        <v>0</v>
      </c>
      <c r="P105" s="34">
        <v>0</v>
      </c>
      <c r="Q105" s="34">
        <v>0</v>
      </c>
      <c r="R105" s="34">
        <v>5</v>
      </c>
      <c r="S105" s="36">
        <f t="shared" ref="S105:S110" si="114">(P105*3.5)+(Q105*3.5)+(R105*3)</f>
        <v>15</v>
      </c>
      <c r="T105" s="34">
        <v>0</v>
      </c>
      <c r="U105" s="34">
        <v>5</v>
      </c>
      <c r="V105" s="37">
        <f t="shared" ref="V105:V110" si="115">T105*U105</f>
        <v>0</v>
      </c>
      <c r="W105" s="38">
        <f t="shared" ref="W105:W110" si="116">+(V105*0.1)+(S105*0.45)+(O105*0.45)</f>
        <v>6.75</v>
      </c>
      <c r="X105" s="33" t="str">
        <f t="shared" si="98"/>
        <v>NO SIGNIFICATIVO</v>
      </c>
      <c r="Y105" s="34">
        <v>1</v>
      </c>
      <c r="Z105" s="34">
        <v>1</v>
      </c>
      <c r="AA105" s="34">
        <v>0</v>
      </c>
      <c r="AB105" s="34">
        <v>0</v>
      </c>
      <c r="AC105" s="39">
        <f t="shared" ref="AC105:AC110" si="117">SUM(Y105:AB105)</f>
        <v>2</v>
      </c>
      <c r="AD105" s="34">
        <v>0</v>
      </c>
      <c r="AE105" s="34">
        <v>0</v>
      </c>
      <c r="AF105" s="34">
        <v>1</v>
      </c>
      <c r="AG105" s="39">
        <f t="shared" ref="AG105:AG110" si="118">SUM(AD105:AF105)</f>
        <v>1</v>
      </c>
      <c r="AH105" s="34">
        <v>0</v>
      </c>
      <c r="AI105" s="34">
        <v>0</v>
      </c>
      <c r="AJ105" s="34">
        <v>0</v>
      </c>
      <c r="AK105" s="39">
        <f t="shared" ref="AK105:AK110" si="119">SUM(AH105:AJ105)</f>
        <v>0</v>
      </c>
      <c r="AL105" s="39">
        <f t="shared" ref="AL105:AL110" si="120">AC105+AG105+AK105</f>
        <v>3</v>
      </c>
      <c r="AM105" s="67">
        <f t="shared" ref="AM105:AM110" si="121">W105*AL105</f>
        <v>20.25</v>
      </c>
      <c r="AN105" s="40"/>
      <c r="AO105" s="44"/>
      <c r="AP105" s="126" t="s">
        <v>201</v>
      </c>
      <c r="AQ105" s="179" t="s">
        <v>224</v>
      </c>
      <c r="AR105" s="186" t="s">
        <v>239</v>
      </c>
    </row>
    <row r="106" spans="1:44" s="11" customFormat="1" ht="156.75" customHeight="1">
      <c r="A106" s="32" t="s">
        <v>123</v>
      </c>
      <c r="B106" s="33" t="s">
        <v>78</v>
      </c>
      <c r="C106" s="33" t="s">
        <v>79</v>
      </c>
      <c r="D106" s="33" t="s">
        <v>166</v>
      </c>
      <c r="E106" s="33" t="s">
        <v>119</v>
      </c>
      <c r="F106" s="34" t="s">
        <v>82</v>
      </c>
      <c r="G106" s="34" t="s">
        <v>83</v>
      </c>
      <c r="H106" s="34" t="s">
        <v>91</v>
      </c>
      <c r="I106" s="33" t="s">
        <v>135</v>
      </c>
      <c r="J106" s="33" t="s">
        <v>147</v>
      </c>
      <c r="K106" s="33" t="s">
        <v>130</v>
      </c>
      <c r="L106" s="33" t="s">
        <v>125</v>
      </c>
      <c r="M106" s="34">
        <v>0</v>
      </c>
      <c r="N106" s="34">
        <v>0</v>
      </c>
      <c r="O106" s="35">
        <f t="shared" si="113"/>
        <v>0</v>
      </c>
      <c r="P106" s="34">
        <v>0</v>
      </c>
      <c r="Q106" s="34">
        <v>0</v>
      </c>
      <c r="R106" s="34">
        <v>0</v>
      </c>
      <c r="S106" s="36">
        <f t="shared" si="114"/>
        <v>0</v>
      </c>
      <c r="T106" s="34">
        <v>0</v>
      </c>
      <c r="U106" s="34">
        <v>5</v>
      </c>
      <c r="V106" s="37">
        <f t="shared" si="115"/>
        <v>0</v>
      </c>
      <c r="W106" s="38">
        <f t="shared" si="116"/>
        <v>0</v>
      </c>
      <c r="X106" s="33" t="str">
        <f t="shared" si="98"/>
        <v>NO SIGNIFICATIVO</v>
      </c>
      <c r="Y106" s="34">
        <v>1</v>
      </c>
      <c r="Z106" s="34">
        <v>1</v>
      </c>
      <c r="AA106" s="34">
        <v>0</v>
      </c>
      <c r="AB106" s="34">
        <v>1</v>
      </c>
      <c r="AC106" s="39">
        <f t="shared" si="117"/>
        <v>3</v>
      </c>
      <c r="AD106" s="34">
        <v>1</v>
      </c>
      <c r="AE106" s="34">
        <v>1</v>
      </c>
      <c r="AF106" s="34">
        <v>0</v>
      </c>
      <c r="AG106" s="39">
        <f t="shared" si="118"/>
        <v>2</v>
      </c>
      <c r="AH106" s="34">
        <v>0</v>
      </c>
      <c r="AI106" s="34">
        <v>1</v>
      </c>
      <c r="AJ106" s="34">
        <v>1</v>
      </c>
      <c r="AK106" s="39">
        <f t="shared" si="119"/>
        <v>2</v>
      </c>
      <c r="AL106" s="39">
        <f t="shared" si="120"/>
        <v>7</v>
      </c>
      <c r="AM106" s="67">
        <f t="shared" si="121"/>
        <v>0</v>
      </c>
      <c r="AN106" s="40"/>
      <c r="AO106" s="44"/>
      <c r="AP106" s="126" t="s">
        <v>201</v>
      </c>
      <c r="AQ106" s="187" t="s">
        <v>225</v>
      </c>
      <c r="AR106" s="186" t="s">
        <v>240</v>
      </c>
    </row>
    <row r="107" spans="1:44" s="11" customFormat="1" ht="156.75" customHeight="1">
      <c r="A107" s="32" t="s">
        <v>123</v>
      </c>
      <c r="B107" s="33" t="s">
        <v>78</v>
      </c>
      <c r="C107" s="33" t="s">
        <v>79</v>
      </c>
      <c r="D107" s="33" t="s">
        <v>169</v>
      </c>
      <c r="E107" s="33" t="s">
        <v>119</v>
      </c>
      <c r="F107" s="34" t="s">
        <v>82</v>
      </c>
      <c r="G107" s="34" t="s">
        <v>83</v>
      </c>
      <c r="H107" s="34" t="s">
        <v>91</v>
      </c>
      <c r="I107" s="33" t="s">
        <v>140</v>
      </c>
      <c r="J107" s="33" t="s">
        <v>150</v>
      </c>
      <c r="K107" s="33" t="s">
        <v>130</v>
      </c>
      <c r="L107" s="33" t="s">
        <v>125</v>
      </c>
      <c r="M107" s="34">
        <v>0</v>
      </c>
      <c r="N107" s="34">
        <v>0</v>
      </c>
      <c r="O107" s="35">
        <f t="shared" si="113"/>
        <v>0</v>
      </c>
      <c r="P107" s="34">
        <v>0</v>
      </c>
      <c r="Q107" s="34">
        <v>0</v>
      </c>
      <c r="R107" s="34">
        <v>0</v>
      </c>
      <c r="S107" s="36">
        <f t="shared" si="114"/>
        <v>0</v>
      </c>
      <c r="T107" s="34">
        <v>1</v>
      </c>
      <c r="U107" s="34">
        <v>5</v>
      </c>
      <c r="V107" s="37">
        <f t="shared" si="115"/>
        <v>5</v>
      </c>
      <c r="W107" s="38">
        <f t="shared" si="116"/>
        <v>0.5</v>
      </c>
      <c r="X107" s="33" t="str">
        <f t="shared" si="98"/>
        <v>NO SIGNIFICATIVO</v>
      </c>
      <c r="Y107" s="34">
        <v>0</v>
      </c>
      <c r="Z107" s="34">
        <v>0</v>
      </c>
      <c r="AA107" s="34">
        <v>0</v>
      </c>
      <c r="AB107" s="34">
        <v>1</v>
      </c>
      <c r="AC107" s="39">
        <f t="shared" si="117"/>
        <v>1</v>
      </c>
      <c r="AD107" s="34">
        <v>1</v>
      </c>
      <c r="AE107" s="34">
        <v>1</v>
      </c>
      <c r="AF107" s="34">
        <v>0</v>
      </c>
      <c r="AG107" s="39">
        <f t="shared" si="118"/>
        <v>2</v>
      </c>
      <c r="AH107" s="34">
        <v>1</v>
      </c>
      <c r="AI107" s="34">
        <v>1</v>
      </c>
      <c r="AJ107" s="34">
        <v>1</v>
      </c>
      <c r="AK107" s="39">
        <f t="shared" si="119"/>
        <v>3</v>
      </c>
      <c r="AL107" s="39">
        <f t="shared" si="120"/>
        <v>6</v>
      </c>
      <c r="AM107" s="67">
        <f t="shared" si="121"/>
        <v>3</v>
      </c>
      <c r="AN107" s="40"/>
      <c r="AO107" s="44"/>
      <c r="AP107" s="126" t="s">
        <v>201</v>
      </c>
      <c r="AQ107" s="179" t="s">
        <v>226</v>
      </c>
      <c r="AR107" s="186" t="s">
        <v>228</v>
      </c>
    </row>
    <row r="108" spans="1:44" s="11" customFormat="1" ht="156.75" customHeight="1">
      <c r="A108" s="32" t="s">
        <v>123</v>
      </c>
      <c r="B108" s="33" t="s">
        <v>78</v>
      </c>
      <c r="C108" s="33" t="s">
        <v>79</v>
      </c>
      <c r="D108" s="34" t="s">
        <v>167</v>
      </c>
      <c r="E108" s="33" t="s">
        <v>119</v>
      </c>
      <c r="F108" s="34" t="s">
        <v>82</v>
      </c>
      <c r="G108" s="34" t="s">
        <v>83</v>
      </c>
      <c r="H108" s="34" t="s">
        <v>89</v>
      </c>
      <c r="I108" s="33" t="s">
        <v>199</v>
      </c>
      <c r="J108" s="33" t="s">
        <v>133</v>
      </c>
      <c r="K108" s="33" t="s">
        <v>130</v>
      </c>
      <c r="L108" s="33" t="s">
        <v>125</v>
      </c>
      <c r="M108" s="34">
        <v>0</v>
      </c>
      <c r="N108" s="34">
        <v>0</v>
      </c>
      <c r="O108" s="35">
        <f t="shared" si="113"/>
        <v>0</v>
      </c>
      <c r="P108" s="34">
        <v>0</v>
      </c>
      <c r="Q108" s="34">
        <v>0</v>
      </c>
      <c r="R108" s="34">
        <v>5</v>
      </c>
      <c r="S108" s="36">
        <f t="shared" si="114"/>
        <v>15</v>
      </c>
      <c r="T108" s="34">
        <v>1</v>
      </c>
      <c r="U108" s="34">
        <v>5</v>
      </c>
      <c r="V108" s="37">
        <f t="shared" si="115"/>
        <v>5</v>
      </c>
      <c r="W108" s="38">
        <f t="shared" si="116"/>
        <v>7.25</v>
      </c>
      <c r="X108" s="33" t="str">
        <f t="shared" si="98"/>
        <v>NO SIGNIFICATIVO</v>
      </c>
      <c r="Y108" s="34">
        <v>1</v>
      </c>
      <c r="Z108" s="34">
        <v>0</v>
      </c>
      <c r="AA108" s="34">
        <v>0</v>
      </c>
      <c r="AB108" s="34">
        <v>1</v>
      </c>
      <c r="AC108" s="39">
        <f t="shared" si="117"/>
        <v>2</v>
      </c>
      <c r="AD108" s="34">
        <v>0</v>
      </c>
      <c r="AE108" s="34">
        <v>0</v>
      </c>
      <c r="AF108" s="34">
        <v>1</v>
      </c>
      <c r="AG108" s="39">
        <f t="shared" si="118"/>
        <v>1</v>
      </c>
      <c r="AH108" s="34">
        <v>0</v>
      </c>
      <c r="AI108" s="34">
        <v>0</v>
      </c>
      <c r="AJ108" s="34">
        <v>0</v>
      </c>
      <c r="AK108" s="39">
        <f t="shared" si="119"/>
        <v>0</v>
      </c>
      <c r="AL108" s="39">
        <f t="shared" si="120"/>
        <v>3</v>
      </c>
      <c r="AM108" s="67">
        <f t="shared" si="121"/>
        <v>21.75</v>
      </c>
      <c r="AN108" s="40"/>
      <c r="AO108" s="44"/>
      <c r="AP108" s="126" t="s">
        <v>201</v>
      </c>
      <c r="AQ108" s="179" t="s">
        <v>224</v>
      </c>
      <c r="AR108" s="186" t="s">
        <v>239</v>
      </c>
    </row>
    <row r="109" spans="1:44" s="11" customFormat="1" ht="156.75" customHeight="1">
      <c r="A109" s="32" t="s">
        <v>123</v>
      </c>
      <c r="B109" s="33" t="s">
        <v>78</v>
      </c>
      <c r="C109" s="33" t="s">
        <v>79</v>
      </c>
      <c r="D109" s="33" t="s">
        <v>168</v>
      </c>
      <c r="E109" s="33" t="s">
        <v>119</v>
      </c>
      <c r="F109" s="34" t="s">
        <v>82</v>
      </c>
      <c r="G109" s="34" t="s">
        <v>83</v>
      </c>
      <c r="H109" s="33" t="s">
        <v>93</v>
      </c>
      <c r="I109" s="33" t="s">
        <v>159</v>
      </c>
      <c r="J109" s="33" t="s">
        <v>133</v>
      </c>
      <c r="K109" s="33" t="s">
        <v>130</v>
      </c>
      <c r="L109" s="33" t="s">
        <v>125</v>
      </c>
      <c r="M109" s="34">
        <v>0</v>
      </c>
      <c r="N109" s="34">
        <v>0</v>
      </c>
      <c r="O109" s="35">
        <f t="shared" si="113"/>
        <v>0</v>
      </c>
      <c r="P109" s="34">
        <v>0</v>
      </c>
      <c r="Q109" s="34">
        <v>0</v>
      </c>
      <c r="R109" s="34">
        <v>0</v>
      </c>
      <c r="S109" s="36">
        <f t="shared" si="114"/>
        <v>0</v>
      </c>
      <c r="T109" s="34">
        <v>1</v>
      </c>
      <c r="U109" s="34">
        <v>5</v>
      </c>
      <c r="V109" s="37">
        <f t="shared" si="115"/>
        <v>5</v>
      </c>
      <c r="W109" s="38">
        <f t="shared" si="116"/>
        <v>0.5</v>
      </c>
      <c r="X109" s="33" t="str">
        <f t="shared" si="98"/>
        <v>NO SIGNIFICATIVO</v>
      </c>
      <c r="Y109" s="34">
        <v>1</v>
      </c>
      <c r="Z109" s="34">
        <v>2</v>
      </c>
      <c r="AA109" s="34">
        <v>1</v>
      </c>
      <c r="AB109" s="34">
        <v>1</v>
      </c>
      <c r="AC109" s="39">
        <f t="shared" si="117"/>
        <v>5</v>
      </c>
      <c r="AD109" s="34">
        <v>0</v>
      </c>
      <c r="AE109" s="34">
        <v>0</v>
      </c>
      <c r="AF109" s="34">
        <v>1</v>
      </c>
      <c r="AG109" s="39">
        <f t="shared" si="118"/>
        <v>1</v>
      </c>
      <c r="AH109" s="34">
        <v>0</v>
      </c>
      <c r="AI109" s="34">
        <v>0</v>
      </c>
      <c r="AJ109" s="34">
        <v>0</v>
      </c>
      <c r="AK109" s="39">
        <f t="shared" si="119"/>
        <v>0</v>
      </c>
      <c r="AL109" s="39">
        <f t="shared" si="120"/>
        <v>6</v>
      </c>
      <c r="AM109" s="67">
        <f t="shared" si="121"/>
        <v>3</v>
      </c>
      <c r="AN109" s="40"/>
      <c r="AO109" s="44"/>
      <c r="AP109" s="126" t="s">
        <v>201</v>
      </c>
      <c r="AQ109" s="179" t="s">
        <v>224</v>
      </c>
      <c r="AR109" s="186" t="s">
        <v>257</v>
      </c>
    </row>
    <row r="110" spans="1:44" s="11" customFormat="1" ht="156.75" customHeight="1">
      <c r="A110" s="32" t="s">
        <v>123</v>
      </c>
      <c r="B110" s="33" t="s">
        <v>78</v>
      </c>
      <c r="C110" s="33" t="s">
        <v>79</v>
      </c>
      <c r="D110" s="33" t="s">
        <v>170</v>
      </c>
      <c r="E110" s="33" t="s">
        <v>119</v>
      </c>
      <c r="F110" s="34" t="s">
        <v>82</v>
      </c>
      <c r="G110" s="34" t="s">
        <v>83</v>
      </c>
      <c r="H110" s="33" t="s">
        <v>94</v>
      </c>
      <c r="I110" s="33" t="s">
        <v>136</v>
      </c>
      <c r="J110" s="33" t="s">
        <v>147</v>
      </c>
      <c r="K110" s="33" t="s">
        <v>171</v>
      </c>
      <c r="L110" s="33" t="s">
        <v>125</v>
      </c>
      <c r="M110" s="34">
        <v>0</v>
      </c>
      <c r="N110" s="34">
        <v>0</v>
      </c>
      <c r="O110" s="35">
        <f t="shared" si="113"/>
        <v>0</v>
      </c>
      <c r="P110" s="34">
        <v>0</v>
      </c>
      <c r="Q110" s="34">
        <v>0</v>
      </c>
      <c r="R110" s="34">
        <v>0</v>
      </c>
      <c r="S110" s="36">
        <f t="shared" si="114"/>
        <v>0</v>
      </c>
      <c r="T110" s="34">
        <v>1</v>
      </c>
      <c r="U110" s="34">
        <v>5</v>
      </c>
      <c r="V110" s="37">
        <f t="shared" si="115"/>
        <v>5</v>
      </c>
      <c r="W110" s="38">
        <f t="shared" si="116"/>
        <v>0.5</v>
      </c>
      <c r="X110" s="33" t="str">
        <f t="shared" si="98"/>
        <v>NO SIGNIFICATIVO</v>
      </c>
      <c r="Y110" s="34">
        <v>0</v>
      </c>
      <c r="Z110" s="34">
        <v>0</v>
      </c>
      <c r="AA110" s="34">
        <v>0</v>
      </c>
      <c r="AB110" s="34">
        <v>0</v>
      </c>
      <c r="AC110" s="39">
        <f t="shared" si="117"/>
        <v>0</v>
      </c>
      <c r="AD110" s="34">
        <v>1</v>
      </c>
      <c r="AE110" s="34">
        <v>2</v>
      </c>
      <c r="AF110" s="34">
        <v>0</v>
      </c>
      <c r="AG110" s="39">
        <f t="shared" si="118"/>
        <v>3</v>
      </c>
      <c r="AH110" s="34">
        <v>2</v>
      </c>
      <c r="AI110" s="34">
        <v>2</v>
      </c>
      <c r="AJ110" s="34">
        <v>0</v>
      </c>
      <c r="AK110" s="39">
        <f t="shared" si="119"/>
        <v>4</v>
      </c>
      <c r="AL110" s="39">
        <f t="shared" si="120"/>
        <v>7</v>
      </c>
      <c r="AM110" s="67">
        <f t="shared" si="121"/>
        <v>3.5</v>
      </c>
      <c r="AN110" s="40"/>
      <c r="AO110" s="44"/>
      <c r="AP110" s="126" t="s">
        <v>201</v>
      </c>
      <c r="AQ110" s="179" t="s">
        <v>226</v>
      </c>
      <c r="AR110" s="186" t="s">
        <v>228</v>
      </c>
    </row>
    <row r="111" spans="1:44" s="11" customFormat="1" ht="156.75" customHeight="1">
      <c r="A111" s="32" t="s">
        <v>123</v>
      </c>
      <c r="B111" s="33" t="s">
        <v>172</v>
      </c>
      <c r="C111" s="33" t="s">
        <v>102</v>
      </c>
      <c r="D111" s="33" t="s">
        <v>205</v>
      </c>
      <c r="E111" s="33" t="s">
        <v>173</v>
      </c>
      <c r="F111" s="34" t="s">
        <v>85</v>
      </c>
      <c r="G111" s="34" t="s">
        <v>83</v>
      </c>
      <c r="H111" s="34" t="s">
        <v>90</v>
      </c>
      <c r="I111" s="33" t="s">
        <v>156</v>
      </c>
      <c r="J111" s="33" t="s">
        <v>133</v>
      </c>
      <c r="K111" s="33" t="s">
        <v>130</v>
      </c>
      <c r="L111" s="33" t="s">
        <v>125</v>
      </c>
      <c r="M111" s="34">
        <v>10</v>
      </c>
      <c r="N111" s="34">
        <v>5</v>
      </c>
      <c r="O111" s="35">
        <f t="shared" ref="O111" si="122">(M111*N111)</f>
        <v>50</v>
      </c>
      <c r="P111" s="34">
        <v>1</v>
      </c>
      <c r="Q111" s="34">
        <v>1</v>
      </c>
      <c r="R111" s="34">
        <v>5</v>
      </c>
      <c r="S111" s="36">
        <f t="shared" ref="S111" si="123">(P111*3.5)+(Q111*3.5)+(R111*3)</f>
        <v>22</v>
      </c>
      <c r="T111" s="34">
        <v>1</v>
      </c>
      <c r="U111" s="34">
        <v>5</v>
      </c>
      <c r="V111" s="37">
        <f t="shared" ref="V111" si="124">T111*U111</f>
        <v>5</v>
      </c>
      <c r="W111" s="38">
        <f t="shared" ref="W111" si="125">+(V111*0.1)+(S111*0.45)+(O111*0.45)</f>
        <v>32.9</v>
      </c>
      <c r="X111" s="33" t="str">
        <f>+IF(W111&lt;42,"NO SIGNIFICATIVO","SIGNIFICATIVO")</f>
        <v>NO SIGNIFICATIVO</v>
      </c>
      <c r="Y111" s="34">
        <v>2</v>
      </c>
      <c r="Z111" s="34">
        <v>2</v>
      </c>
      <c r="AA111" s="34">
        <v>2</v>
      </c>
      <c r="AB111" s="34">
        <v>1</v>
      </c>
      <c r="AC111" s="39">
        <f>SUM(Y111:AB111)</f>
        <v>7</v>
      </c>
      <c r="AD111" s="34">
        <v>0</v>
      </c>
      <c r="AE111" s="34">
        <v>1</v>
      </c>
      <c r="AF111" s="34">
        <v>0</v>
      </c>
      <c r="AG111" s="39">
        <f>SUM(AD111:AF111)</f>
        <v>1</v>
      </c>
      <c r="AH111" s="34">
        <v>2</v>
      </c>
      <c r="AI111" s="34">
        <v>2</v>
      </c>
      <c r="AJ111" s="34">
        <v>0</v>
      </c>
      <c r="AK111" s="39">
        <f>SUM(AH111:AJ111)</f>
        <v>4</v>
      </c>
      <c r="AL111" s="39">
        <f>AC111+AG111+AK111</f>
        <v>12</v>
      </c>
      <c r="AM111" s="67">
        <f>W111*AL111</f>
        <v>394.79999999999995</v>
      </c>
      <c r="AN111" s="40"/>
      <c r="AO111" s="44"/>
      <c r="AP111" s="126" t="s">
        <v>201</v>
      </c>
      <c r="AQ111" s="179" t="s">
        <v>224</v>
      </c>
      <c r="AR111" s="189"/>
    </row>
    <row r="112" spans="1:44" s="11" customFormat="1" ht="156.75" customHeight="1" thickBot="1">
      <c r="A112" s="88" t="s">
        <v>123</v>
      </c>
      <c r="B112" s="89" t="s">
        <v>172</v>
      </c>
      <c r="C112" s="89" t="s">
        <v>102</v>
      </c>
      <c r="D112" s="89" t="s">
        <v>174</v>
      </c>
      <c r="E112" s="89" t="s">
        <v>173</v>
      </c>
      <c r="F112" s="90" t="s">
        <v>86</v>
      </c>
      <c r="G112" s="90" t="s">
        <v>83</v>
      </c>
      <c r="H112" s="90" t="s">
        <v>90</v>
      </c>
      <c r="I112" s="89" t="s">
        <v>155</v>
      </c>
      <c r="J112" s="89" t="s">
        <v>133</v>
      </c>
      <c r="K112" s="89" t="s">
        <v>130</v>
      </c>
      <c r="L112" s="89" t="s">
        <v>125</v>
      </c>
      <c r="M112" s="90">
        <v>10</v>
      </c>
      <c r="N112" s="90">
        <v>5</v>
      </c>
      <c r="O112" s="91">
        <f t="shared" ref="O112" si="126">(M112*N112)</f>
        <v>50</v>
      </c>
      <c r="P112" s="90">
        <v>1</v>
      </c>
      <c r="Q112" s="90">
        <v>1</v>
      </c>
      <c r="R112" s="90">
        <v>1</v>
      </c>
      <c r="S112" s="92">
        <f t="shared" ref="S112" si="127">(P112*3.5)+(Q112*3.5)+(R112*3)</f>
        <v>10</v>
      </c>
      <c r="T112" s="90">
        <v>10</v>
      </c>
      <c r="U112" s="90">
        <v>10</v>
      </c>
      <c r="V112" s="93">
        <f t="shared" ref="V112" si="128">T112*U112</f>
        <v>100</v>
      </c>
      <c r="W112" s="94">
        <f t="shared" ref="W112" si="129">+(V112*0.1)+(S112*0.45)+(O112*0.45)</f>
        <v>37</v>
      </c>
      <c r="X112" s="89" t="str">
        <f>+IF(W112&lt;42,"NO SIGNIFICATIVO","SIGNIFICATIVO")</f>
        <v>NO SIGNIFICATIVO</v>
      </c>
      <c r="Y112" s="90">
        <v>2</v>
      </c>
      <c r="Z112" s="90">
        <v>2</v>
      </c>
      <c r="AA112" s="90">
        <v>2</v>
      </c>
      <c r="AB112" s="90">
        <v>1</v>
      </c>
      <c r="AC112" s="95">
        <f>SUM(Y112:AB112)</f>
        <v>7</v>
      </c>
      <c r="AD112" s="90">
        <v>0</v>
      </c>
      <c r="AE112" s="90">
        <v>1</v>
      </c>
      <c r="AF112" s="90">
        <v>0</v>
      </c>
      <c r="AG112" s="95">
        <f>SUM(AD112:AF112)</f>
        <v>1</v>
      </c>
      <c r="AH112" s="90">
        <v>0</v>
      </c>
      <c r="AI112" s="90">
        <v>0</v>
      </c>
      <c r="AJ112" s="90">
        <v>0</v>
      </c>
      <c r="AK112" s="95">
        <f>SUM(AH112:AJ112)</f>
        <v>0</v>
      </c>
      <c r="AL112" s="95">
        <f>AC112+AG112+AK112</f>
        <v>8</v>
      </c>
      <c r="AM112" s="96">
        <f>W112*AL112</f>
        <v>296</v>
      </c>
      <c r="AN112" s="97"/>
      <c r="AO112" s="44"/>
      <c r="AP112" s="129" t="s">
        <v>201</v>
      </c>
      <c r="AQ112" s="192" t="s">
        <v>224</v>
      </c>
      <c r="AR112" s="193"/>
    </row>
    <row r="115" spans="1:1">
      <c r="A115" s="13"/>
    </row>
  </sheetData>
  <autoFilter ref="B6:E112" xr:uid="{00000000-0009-0000-0000-000000000000}"/>
  <mergeCells count="27">
    <mergeCell ref="A1:AR1"/>
    <mergeCell ref="X2:AR2"/>
    <mergeCell ref="AP4:AP6"/>
    <mergeCell ref="B4:L4"/>
    <mergeCell ref="M5:O5"/>
    <mergeCell ref="P5:S5"/>
    <mergeCell ref="B5:E5"/>
    <mergeCell ref="F5:F6"/>
    <mergeCell ref="G5:G6"/>
    <mergeCell ref="H5:L5"/>
    <mergeCell ref="AH5:AJ5"/>
    <mergeCell ref="AK5:AK6"/>
    <mergeCell ref="M4:X4"/>
    <mergeCell ref="T5:V5"/>
    <mergeCell ref="A4:A6"/>
    <mergeCell ref="AQ4:AR4"/>
    <mergeCell ref="A3:AL3"/>
    <mergeCell ref="A2:W2"/>
    <mergeCell ref="Y5:AB5"/>
    <mergeCell ref="AD5:AF5"/>
    <mergeCell ref="AM5:AM6"/>
    <mergeCell ref="AN5:AN6"/>
    <mergeCell ref="AL5:AL6"/>
    <mergeCell ref="AG5:AG6"/>
    <mergeCell ref="AC5:AC6"/>
    <mergeCell ref="AQ5:AQ6"/>
    <mergeCell ref="AR5:AR6"/>
  </mergeCells>
  <pageMargins left="0.25" right="0.25" top="0.75" bottom="0.75" header="0.3" footer="0.3"/>
  <pageSetup orientation="landscape" r:id="rId1"/>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0000000}">
          <x14:formula1>
            <xm:f>Hoja1!$A$4:$A$6</xm:f>
          </x14:formula1>
          <xm:sqref>T88:U92 T37:U86 T107:U141 T100:U104 T94:U98</xm:sqref>
        </x14:dataValidation>
        <x14:dataValidation type="list" allowBlank="1" showInputMessage="1" showErrorMessage="1" xr:uid="{00000000-0002-0000-0000-000001000000}">
          <x14:formula1>
            <xm:f>Hoja1!$A$4:$A$7</xm:f>
          </x14:formula1>
          <xm:sqref>T87:U87 M7:N141 P7:R141 T7:U36 T42:U42 T81:U81 T59:U60 T105:U106 T48:U48 T99:U99 T93:U93 T77:U78</xm:sqref>
        </x14:dataValidation>
        <x14:dataValidation type="list" allowBlank="1" showInputMessage="1" showErrorMessage="1" xr:uid="{00000000-0002-0000-0000-000003000000}">
          <x14:formula1>
            <xm:f>Hoja1!$I$10:$I$29</xm:f>
          </x14:formula1>
          <xm:sqref>I7:I32 I79:I141 I36:I77</xm:sqref>
        </x14:dataValidation>
        <x14:dataValidation type="list" allowBlank="1" showInputMessage="1" showErrorMessage="1" xr:uid="{00000000-0002-0000-0000-000004000000}">
          <x14:formula1>
            <xm:f>Hoja1!$I$10:$I$35</xm:f>
          </x14:formula1>
          <xm:sqref>I34:I35 I68:I78</xm:sqref>
        </x14:dataValidation>
        <x14:dataValidation type="list" allowBlank="1" showInputMessage="1" showErrorMessage="1" xr:uid="{39A707D5-0187-4364-8ED7-581576C25232}">
          <x14:formula1>
            <xm:f>Hoja1!$I$10:$I$33</xm:f>
          </x14:formula1>
          <xm:sqref>I33</xm:sqref>
        </x14:dataValidation>
        <x14:dataValidation type="list" allowBlank="1" showInputMessage="1" showErrorMessage="1" xr:uid="{17B0AC8A-7B75-4E75-A669-D009D41F30FE}">
          <x14:formula1>
            <xm:f>Hoja1!$D$10:$D$23</xm:f>
          </x14:formula1>
          <xm:sqref>C35</xm:sqref>
        </x14:dataValidation>
        <x14:dataValidation type="list" allowBlank="1" showInputMessage="1" showErrorMessage="1" xr:uid="{3E0C7AB3-54C0-420F-9F86-D593D828386B}">
          <x14:formula1>
            <xm:f>Hoja1!$I$10:$I$34</xm:f>
          </x14:formula1>
          <xm:sqref>I35</xm:sqref>
        </x14:dataValidation>
        <x14:dataValidation type="list" allowBlank="1" showInputMessage="1" showErrorMessage="1" xr:uid="{00000000-0002-0000-0000-000002000000}">
          <x14:formula1>
            <xm:f>Hoja1!$G$10:$G$12</xm:f>
          </x14:formula1>
          <xm:sqref>G7:G35</xm:sqref>
        </x14:dataValidation>
        <x14:dataValidation type="list" allowBlank="1" showInputMessage="1" showErrorMessage="1" xr:uid="{00000000-0002-0000-0000-000009000000}">
          <x14:formula1>
            <xm:f>Hoja1!$D$10:$D$22</xm:f>
          </x14:formula1>
          <xm:sqref>C7:C141</xm:sqref>
        </x14:dataValidation>
        <x14:dataValidation type="list" allowBlank="1" showInputMessage="1" showErrorMessage="1" xr:uid="{00000000-0002-0000-0000-000006000000}">
          <x14:formula1>
            <xm:f>Hoja1!$H$10:$H$16</xm:f>
          </x14:formula1>
          <xm:sqref>H7:H141</xm:sqref>
        </x14:dataValidation>
        <x14:dataValidation type="list" allowBlank="1" showInputMessage="1" showErrorMessage="1" xr:uid="{00000000-0002-0000-0000-000007000000}">
          <x14:formula1>
            <xm:f>Hoja1!$B$10:$B$14</xm:f>
          </x14:formula1>
          <xm:sqref>A7:A141</xm:sqref>
        </x14:dataValidation>
        <x14:dataValidation type="list" allowBlank="1" showInputMessage="1" showErrorMessage="1" xr:uid="{00000000-0002-0000-0000-000008000000}">
          <x14:formula1>
            <xm:f>Hoja1!$C$10:$C$22</xm:f>
          </x14:formula1>
          <xm:sqref>B7:B141</xm:sqref>
        </x14:dataValidation>
        <x14:dataValidation type="list" allowBlank="1" showInputMessage="1" showErrorMessage="1" xr:uid="{00000000-0002-0000-0000-00000A000000}">
          <x14:formula1>
            <xm:f>Hoja1!$E$10:$E$22</xm:f>
          </x14:formula1>
          <xm:sqref>E7:E141</xm:sqref>
        </x14:dataValidation>
        <x14:dataValidation type="list" allowBlank="1" showInputMessage="1" showErrorMessage="1" xr:uid="{00000000-0002-0000-0000-00000B000000}">
          <x14:formula1>
            <xm:f>Hoja1!$F$10:$F$13</xm:f>
          </x14:formula1>
          <xm:sqref>F7:F141</xm:sqref>
        </x14:dataValidation>
        <x14:dataValidation type="list" allowBlank="1" showInputMessage="1" showErrorMessage="1" xr:uid="{00000000-0002-0000-0000-00000C000000}">
          <x14:formula1>
            <xm:f>Hoja1!$J$10:$J$24</xm:f>
          </x14:formula1>
          <xm:sqref>J7:J141</xm:sqref>
        </x14:dataValidation>
        <x14:dataValidation type="list" allowBlank="1" showInputMessage="1" showErrorMessage="1" xr:uid="{00000000-0002-0000-0000-000005000000}">
          <x14:formula1>
            <xm:f>Hoja1!$G$10:$G$11</xm:f>
          </x14:formula1>
          <xm:sqref>G36:G141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3:J35"/>
  <sheetViews>
    <sheetView topLeftCell="E7" zoomScale="80" zoomScaleNormal="80" workbookViewId="0">
      <selection activeCell="L10" sqref="L10"/>
    </sheetView>
  </sheetViews>
  <sheetFormatPr baseColWidth="10" defaultColWidth="11.42578125" defaultRowHeight="18.75"/>
  <cols>
    <col min="1" max="1" width="14.28515625" style="3" bestFit="1" customWidth="1"/>
    <col min="2" max="2" width="20" style="3" customWidth="1"/>
    <col min="3" max="3" width="28.42578125" style="3" customWidth="1"/>
    <col min="4" max="4" width="40.85546875" style="3" customWidth="1"/>
    <col min="5" max="5" width="24" style="3" customWidth="1"/>
    <col min="6" max="6" width="28.42578125" style="3" customWidth="1"/>
    <col min="7" max="7" width="17.5703125" style="3" customWidth="1"/>
    <col min="8" max="8" width="16.85546875" style="3" customWidth="1"/>
    <col min="9" max="9" width="54.7109375" style="3" customWidth="1"/>
    <col min="10" max="10" width="42.140625" style="3" customWidth="1"/>
    <col min="11" max="16384" width="11.42578125" style="3"/>
  </cols>
  <sheetData>
    <row r="3" spans="1:10">
      <c r="A3" s="4" t="s">
        <v>59</v>
      </c>
      <c r="B3" s="5" t="s">
        <v>3</v>
      </c>
      <c r="C3" s="5" t="s">
        <v>4</v>
      </c>
      <c r="D3" s="6" t="s">
        <v>6</v>
      </c>
      <c r="E3" s="6" t="s">
        <v>7</v>
      </c>
      <c r="F3" s="6" t="s">
        <v>8</v>
      </c>
      <c r="G3" s="9" t="s">
        <v>11</v>
      </c>
      <c r="H3" s="9" t="s">
        <v>12</v>
      </c>
    </row>
    <row r="4" spans="1:10" ht="75">
      <c r="A4" s="8">
        <v>1</v>
      </c>
      <c r="B4" s="1" t="s">
        <v>45</v>
      </c>
      <c r="C4" s="1" t="s">
        <v>48</v>
      </c>
      <c r="D4" s="1" t="s">
        <v>50</v>
      </c>
      <c r="E4" s="1" t="s">
        <v>53</v>
      </c>
      <c r="F4" s="1" t="s">
        <v>56</v>
      </c>
      <c r="G4" s="1" t="s">
        <v>184</v>
      </c>
      <c r="H4" s="1" t="s">
        <v>185</v>
      </c>
    </row>
    <row r="5" spans="1:10" ht="168.75">
      <c r="A5" s="8">
        <v>5</v>
      </c>
      <c r="B5" s="2" t="s">
        <v>46</v>
      </c>
      <c r="C5" s="2" t="s">
        <v>49</v>
      </c>
      <c r="D5" s="2" t="s">
        <v>51</v>
      </c>
      <c r="E5" s="2" t="s">
        <v>54</v>
      </c>
      <c r="F5" s="2" t="s">
        <v>57</v>
      </c>
      <c r="G5" s="7" t="s">
        <v>186</v>
      </c>
      <c r="H5" s="2" t="s">
        <v>189</v>
      </c>
    </row>
    <row r="6" spans="1:10" ht="168.75">
      <c r="A6" s="8">
        <v>10</v>
      </c>
      <c r="B6" s="1" t="s">
        <v>47</v>
      </c>
      <c r="C6" s="1" t="s">
        <v>60</v>
      </c>
      <c r="D6" s="1" t="s">
        <v>52</v>
      </c>
      <c r="E6" s="1" t="s">
        <v>55</v>
      </c>
      <c r="F6" s="1" t="s">
        <v>58</v>
      </c>
      <c r="G6" s="7" t="s">
        <v>187</v>
      </c>
      <c r="H6" s="7" t="s">
        <v>188</v>
      </c>
    </row>
    <row r="7" spans="1:10">
      <c r="A7" s="10">
        <v>0</v>
      </c>
      <c r="B7" s="10" t="s">
        <v>131</v>
      </c>
      <c r="C7" s="10" t="s">
        <v>131</v>
      </c>
      <c r="D7" s="10" t="s">
        <v>131</v>
      </c>
      <c r="E7" s="10" t="s">
        <v>131</v>
      </c>
      <c r="F7" s="10" t="s">
        <v>131</v>
      </c>
      <c r="G7" s="10" t="s">
        <v>131</v>
      </c>
      <c r="H7" s="10" t="s">
        <v>131</v>
      </c>
    </row>
    <row r="9" spans="1:10" ht="45.75" customHeight="1">
      <c r="B9" s="111" t="s">
        <v>67</v>
      </c>
      <c r="C9" s="111" t="s">
        <v>22</v>
      </c>
      <c r="D9" s="111" t="s">
        <v>16</v>
      </c>
      <c r="E9" s="111" t="s">
        <v>19</v>
      </c>
      <c r="F9" s="111" t="s">
        <v>80</v>
      </c>
      <c r="G9" s="111" t="s">
        <v>81</v>
      </c>
      <c r="H9" s="116" t="s">
        <v>87</v>
      </c>
      <c r="I9" s="123" t="s">
        <v>96</v>
      </c>
      <c r="J9" s="111" t="s">
        <v>95</v>
      </c>
    </row>
    <row r="10" spans="1:10" s="112" customFormat="1" ht="250.5" customHeight="1">
      <c r="B10" s="114" t="s">
        <v>66</v>
      </c>
      <c r="C10" s="113" t="s">
        <v>69</v>
      </c>
      <c r="D10" s="114" t="s">
        <v>213</v>
      </c>
      <c r="E10" s="113" t="s">
        <v>109</v>
      </c>
      <c r="F10" s="113" t="s">
        <v>86</v>
      </c>
      <c r="G10" s="113" t="s">
        <v>83</v>
      </c>
      <c r="H10" s="117" t="s">
        <v>88</v>
      </c>
      <c r="I10" s="113" t="s">
        <v>139</v>
      </c>
      <c r="J10" s="113" t="s">
        <v>149</v>
      </c>
    </row>
    <row r="11" spans="1:10" s="112" customFormat="1" ht="250.5" customHeight="1">
      <c r="B11" s="114" t="s">
        <v>68</v>
      </c>
      <c r="C11" s="114" t="s">
        <v>70</v>
      </c>
      <c r="D11" s="114" t="s">
        <v>104</v>
      </c>
      <c r="E11" s="113" t="s">
        <v>110</v>
      </c>
      <c r="F11" s="113" t="s">
        <v>82</v>
      </c>
      <c r="G11" s="113" t="s">
        <v>84</v>
      </c>
      <c r="H11" s="117" t="s">
        <v>89</v>
      </c>
      <c r="I11" s="113" t="s">
        <v>97</v>
      </c>
      <c r="J11" s="113" t="s">
        <v>145</v>
      </c>
    </row>
    <row r="12" spans="1:10" s="112" customFormat="1" ht="250.5" customHeight="1">
      <c r="B12" s="114" t="s">
        <v>192</v>
      </c>
      <c r="C12" s="114" t="s">
        <v>71</v>
      </c>
      <c r="D12" s="114" t="s">
        <v>105</v>
      </c>
      <c r="E12" s="113" t="s">
        <v>111</v>
      </c>
      <c r="F12" s="113" t="s">
        <v>85</v>
      </c>
      <c r="G12" s="113"/>
      <c r="H12" s="117" t="s">
        <v>90</v>
      </c>
      <c r="I12" s="113" t="s">
        <v>141</v>
      </c>
      <c r="J12" s="113" t="s">
        <v>150</v>
      </c>
    </row>
    <row r="13" spans="1:10" s="112" customFormat="1" ht="250.5" customHeight="1">
      <c r="B13" s="114" t="s">
        <v>183</v>
      </c>
      <c r="C13" s="114" t="s">
        <v>72</v>
      </c>
      <c r="D13" s="114" t="s">
        <v>102</v>
      </c>
      <c r="E13" s="113" t="s">
        <v>112</v>
      </c>
      <c r="F13" s="113" t="s">
        <v>125</v>
      </c>
      <c r="G13" s="118"/>
      <c r="H13" s="117" t="s">
        <v>91</v>
      </c>
      <c r="I13" s="113" t="s">
        <v>142</v>
      </c>
      <c r="J13" s="113" t="s">
        <v>100</v>
      </c>
    </row>
    <row r="14" spans="1:10" s="112" customFormat="1" ht="250.5" customHeight="1">
      <c r="B14" s="114" t="s">
        <v>123</v>
      </c>
      <c r="C14" s="114" t="s">
        <v>73</v>
      </c>
      <c r="D14" s="114" t="s">
        <v>103</v>
      </c>
      <c r="E14" s="113" t="s">
        <v>113</v>
      </c>
      <c r="F14" s="119"/>
      <c r="G14" s="119"/>
      <c r="H14" s="117" t="s">
        <v>92</v>
      </c>
      <c r="I14" s="113" t="s">
        <v>140</v>
      </c>
      <c r="J14" s="113" t="s">
        <v>101</v>
      </c>
    </row>
    <row r="15" spans="1:10" s="112" customFormat="1" ht="250.5" customHeight="1">
      <c r="B15" s="114"/>
      <c r="C15" s="114" t="s">
        <v>74</v>
      </c>
      <c r="D15" s="114" t="s">
        <v>107</v>
      </c>
      <c r="E15" s="113" t="s">
        <v>114</v>
      </c>
      <c r="F15" s="119"/>
      <c r="G15" s="119"/>
      <c r="H15" s="117" t="s">
        <v>93</v>
      </c>
      <c r="I15" s="113" t="s">
        <v>156</v>
      </c>
      <c r="J15" s="113" t="s">
        <v>147</v>
      </c>
    </row>
    <row r="16" spans="1:10" s="112" customFormat="1" ht="250.5" customHeight="1">
      <c r="B16" s="114"/>
      <c r="C16" s="114" t="s">
        <v>75</v>
      </c>
      <c r="D16" s="114" t="s">
        <v>108</v>
      </c>
      <c r="E16" s="113" t="s">
        <v>115</v>
      </c>
      <c r="F16" s="119"/>
      <c r="G16" s="119"/>
      <c r="H16" s="117" t="s">
        <v>94</v>
      </c>
      <c r="I16" s="113" t="s">
        <v>155</v>
      </c>
      <c r="J16" s="113" t="s">
        <v>151</v>
      </c>
    </row>
    <row r="17" spans="2:10" s="112" customFormat="1" ht="250.5" customHeight="1">
      <c r="B17" s="114"/>
      <c r="C17" s="114" t="s">
        <v>106</v>
      </c>
      <c r="D17" s="114" t="s">
        <v>215</v>
      </c>
      <c r="E17" s="113" t="s">
        <v>116</v>
      </c>
      <c r="F17" s="119"/>
      <c r="G17" s="119"/>
      <c r="H17" s="119"/>
      <c r="I17" s="113" t="s">
        <v>98</v>
      </c>
      <c r="J17" s="113" t="s">
        <v>148</v>
      </c>
    </row>
    <row r="18" spans="2:10" s="112" customFormat="1" ht="250.5" customHeight="1">
      <c r="B18" s="114"/>
      <c r="C18" s="114" t="s">
        <v>76</v>
      </c>
      <c r="D18" s="114" t="s">
        <v>216</v>
      </c>
      <c r="E18" s="113" t="s">
        <v>117</v>
      </c>
      <c r="F18" s="119"/>
      <c r="G18" s="119"/>
      <c r="H18" s="119"/>
      <c r="I18" s="113" t="s">
        <v>136</v>
      </c>
      <c r="J18" s="113" t="s">
        <v>147</v>
      </c>
    </row>
    <row r="19" spans="2:10" s="112" customFormat="1" ht="250.5" customHeight="1">
      <c r="B19" s="114"/>
      <c r="C19" s="114" t="s">
        <v>77</v>
      </c>
      <c r="D19" s="114" t="s">
        <v>207</v>
      </c>
      <c r="E19" s="113" t="s">
        <v>118</v>
      </c>
      <c r="F19" s="119"/>
      <c r="G19" s="119"/>
      <c r="H19" s="119"/>
      <c r="I19" s="113" t="s">
        <v>138</v>
      </c>
      <c r="J19" s="113" t="s">
        <v>146</v>
      </c>
    </row>
    <row r="20" spans="2:10" s="112" customFormat="1" ht="250.5" customHeight="1">
      <c r="B20" s="114"/>
      <c r="C20" s="114" t="s">
        <v>78</v>
      </c>
      <c r="D20" s="114" t="s">
        <v>79</v>
      </c>
      <c r="E20" s="113" t="s">
        <v>119</v>
      </c>
      <c r="F20" s="119"/>
      <c r="G20" s="119"/>
      <c r="H20" s="119"/>
      <c r="I20" s="113" t="s">
        <v>161</v>
      </c>
      <c r="J20" s="113" t="s">
        <v>133</v>
      </c>
    </row>
    <row r="21" spans="2:10" s="112" customFormat="1" ht="250.5" customHeight="1">
      <c r="B21" s="114"/>
      <c r="C21" s="114" t="s">
        <v>120</v>
      </c>
      <c r="D21" s="114" t="s">
        <v>121</v>
      </c>
      <c r="E21" s="113" t="s">
        <v>120</v>
      </c>
      <c r="F21" s="119"/>
      <c r="G21" s="119"/>
      <c r="H21" s="119"/>
      <c r="I21" s="113" t="s">
        <v>135</v>
      </c>
      <c r="J21" s="120" t="s">
        <v>126</v>
      </c>
    </row>
    <row r="22" spans="2:10" s="112" customFormat="1" ht="250.5" customHeight="1">
      <c r="B22" s="114"/>
      <c r="C22" s="114" t="s">
        <v>172</v>
      </c>
      <c r="D22" s="114" t="s">
        <v>122</v>
      </c>
      <c r="E22" s="113" t="s">
        <v>173</v>
      </c>
      <c r="F22" s="119"/>
      <c r="G22" s="119"/>
      <c r="H22" s="119"/>
      <c r="I22" s="113" t="s">
        <v>143</v>
      </c>
      <c r="J22" s="120" t="s">
        <v>127</v>
      </c>
    </row>
    <row r="23" spans="2:10" ht="56.25">
      <c r="B23" s="115"/>
      <c r="C23" s="115"/>
      <c r="D23" s="115" t="s">
        <v>125</v>
      </c>
      <c r="E23" s="121"/>
      <c r="F23" s="121"/>
      <c r="G23" s="121"/>
      <c r="H23" s="121"/>
      <c r="I23" s="110" t="s">
        <v>137</v>
      </c>
      <c r="J23" s="111" t="s">
        <v>152</v>
      </c>
    </row>
    <row r="24" spans="2:10" ht="93.75">
      <c r="B24" s="115"/>
      <c r="C24" s="115"/>
      <c r="D24" s="115"/>
      <c r="E24" s="121"/>
      <c r="F24" s="121"/>
      <c r="G24" s="121"/>
      <c r="H24" s="121"/>
      <c r="I24" s="111" t="s">
        <v>159</v>
      </c>
      <c r="J24" s="111" t="s">
        <v>153</v>
      </c>
    </row>
    <row r="25" spans="2:10">
      <c r="B25" s="115"/>
      <c r="C25" s="115"/>
      <c r="D25" s="115"/>
      <c r="E25" s="121"/>
      <c r="F25" s="121"/>
      <c r="G25" s="121"/>
      <c r="H25" s="121"/>
      <c r="I25" s="111" t="s">
        <v>198</v>
      </c>
      <c r="J25" s="121"/>
    </row>
    <row r="26" spans="2:10">
      <c r="B26" s="115"/>
      <c r="C26" s="115"/>
      <c r="D26" s="115"/>
      <c r="E26" s="121"/>
      <c r="F26" s="121"/>
      <c r="G26" s="121"/>
      <c r="H26" s="121"/>
      <c r="I26" s="111" t="s">
        <v>99</v>
      </c>
      <c r="J26" s="121"/>
    </row>
    <row r="27" spans="2:10" ht="37.5">
      <c r="B27" s="115"/>
      <c r="C27" s="115"/>
      <c r="D27" s="115"/>
      <c r="E27" s="121"/>
      <c r="F27" s="121"/>
      <c r="G27" s="121"/>
      <c r="H27" s="121"/>
      <c r="I27" s="111" t="s">
        <v>128</v>
      </c>
      <c r="J27" s="121"/>
    </row>
    <row r="28" spans="2:10" ht="37.5">
      <c r="B28" s="115"/>
      <c r="C28" s="115"/>
      <c r="D28" s="115"/>
      <c r="E28" s="121"/>
      <c r="F28" s="121"/>
      <c r="G28" s="121"/>
      <c r="H28" s="121"/>
      <c r="I28" s="111" t="s">
        <v>162</v>
      </c>
      <c r="J28" s="121"/>
    </row>
    <row r="29" spans="2:10" ht="56.25">
      <c r="B29" s="115"/>
      <c r="C29" s="115"/>
      <c r="D29" s="115"/>
      <c r="E29" s="121"/>
      <c r="F29" s="121"/>
      <c r="G29" s="121"/>
      <c r="H29" s="121"/>
      <c r="I29" s="111" t="s">
        <v>157</v>
      </c>
      <c r="J29" s="121"/>
    </row>
    <row r="30" spans="2:10">
      <c r="B30" s="115"/>
      <c r="C30" s="115"/>
      <c r="D30" s="115"/>
      <c r="E30" s="121"/>
      <c r="F30" s="121"/>
      <c r="G30" s="121"/>
      <c r="H30" s="121"/>
      <c r="I30" s="110" t="s">
        <v>177</v>
      </c>
      <c r="J30" s="121"/>
    </row>
    <row r="31" spans="2:10">
      <c r="B31" s="115"/>
      <c r="C31" s="115"/>
      <c r="D31" s="115"/>
      <c r="E31" s="121"/>
      <c r="F31" s="121"/>
      <c r="G31" s="121"/>
      <c r="H31" s="121"/>
      <c r="I31" s="110" t="s">
        <v>214</v>
      </c>
      <c r="J31" s="121"/>
    </row>
    <row r="32" spans="2:10">
      <c r="B32" s="115"/>
      <c r="C32" s="115"/>
      <c r="D32" s="115"/>
      <c r="E32" s="121"/>
      <c r="F32" s="121"/>
      <c r="G32" s="121"/>
      <c r="H32" s="121"/>
      <c r="I32" s="110" t="s">
        <v>178</v>
      </c>
      <c r="J32" s="121"/>
    </row>
    <row r="33" spans="2:10">
      <c r="B33" s="115"/>
      <c r="C33" s="115"/>
      <c r="D33" s="115"/>
      <c r="E33" s="121"/>
      <c r="F33" s="121"/>
      <c r="G33" s="121"/>
      <c r="H33" s="121"/>
      <c r="I33" s="110" t="s">
        <v>133</v>
      </c>
      <c r="J33" s="121"/>
    </row>
    <row r="34" spans="2:10">
      <c r="B34" s="115"/>
      <c r="C34" s="115"/>
      <c r="D34" s="115"/>
      <c r="E34" s="121"/>
      <c r="F34" s="121"/>
      <c r="G34" s="121"/>
      <c r="H34" s="121"/>
      <c r="I34" s="110" t="s">
        <v>99</v>
      </c>
      <c r="J34" s="121"/>
    </row>
    <row r="35" spans="2:10">
      <c r="B35" s="115"/>
      <c r="C35" s="115"/>
      <c r="D35" s="115"/>
      <c r="E35" s="121"/>
      <c r="F35" s="121"/>
      <c r="G35" s="121"/>
      <c r="H35" s="121"/>
      <c r="I35" s="122" t="s">
        <v>218</v>
      </c>
      <c r="J35" s="121"/>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AIA</vt:lpstr>
      <vt:lpstr>Hoja1</vt:lpstr>
      <vt:lpstr>'Matriz AIA'!Área_de_impresión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dc:creator>
  <cp:lastModifiedBy>dayana guerrero</cp:lastModifiedBy>
  <cp:lastPrinted>2023-11-08T17:16:10Z</cp:lastPrinted>
  <dcterms:created xsi:type="dcterms:W3CDTF">2018-10-03T18:43:51Z</dcterms:created>
  <dcterms:modified xsi:type="dcterms:W3CDTF">2023-11-16T15:07:46Z</dcterms:modified>
</cp:coreProperties>
</file>