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mc:AlternateContent xmlns:mc="http://schemas.openxmlformats.org/markup-compatibility/2006">
    <mc:Choice Requires="x15">
      <x15ac:absPath xmlns:x15ac="http://schemas.microsoft.com/office/spreadsheetml/2010/11/ac" url="https://uaecgn-my.sharepoint.com/personal/jpulido_contaduria_gov_co/Documents/JPULIDO/2026/Riesgos institucionales/Seguimiento/"/>
    </mc:Choice>
  </mc:AlternateContent>
  <xr:revisionPtr revIDLastSave="132" documentId="8_{2C04BD24-7C24-4D08-836F-8D57640EBA11}" xr6:coauthVersionLast="47" xr6:coauthVersionMax="47" xr10:uidLastSave="{9B258936-A1CA-274B-9BB6-A05B345E5F8D}"/>
  <bookViews>
    <workbookView xWindow="0" yWindow="580" windowWidth="25600" windowHeight="16060" xr2:uid="{11E1DD05-4922-4C16-A59D-D1A87A3EA96B}"/>
  </bookViews>
  <sheets>
    <sheet name="Hoja1" sheetId="1" r:id="rId1"/>
    <sheet name="CEN" sheetId="2" r:id="rId2"/>
    <sheet name="GTH" sheetId="3" r:id="rId3"/>
    <sheet name="GFI" sheetId="4" r:id="rId4"/>
    <sheet name="GTI" sheetId="5" r:id="rId5"/>
    <sheet name="CYE" sheetId="6" r:id="rId6"/>
    <sheet name="GAD" sheetId="7"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xlnm._FilterDatabase" localSheetId="0" hidden="1">Hoja1!$A$15:$CE$15</definedName>
    <definedName name="CALIFICACION" localSheetId="5">#REF!</definedName>
    <definedName name="CALIFICACION" localSheetId="6">#REF!</definedName>
    <definedName name="CALIFICACION" localSheetId="3">#REF!</definedName>
    <definedName name="CALIFICACION" localSheetId="2">#REF!</definedName>
    <definedName name="CALIFICACION" localSheetId="4">#REF!</definedName>
    <definedName name="CALIFICACION">#REF!</definedName>
    <definedName name="Dimensiones" localSheetId="5">#REF!</definedName>
    <definedName name="Dimensiones" localSheetId="6">#REF!</definedName>
    <definedName name="Dimensiones" localSheetId="3">#REF!</definedName>
    <definedName name="Dimensiones" localSheetId="2">#REF!</definedName>
    <definedName name="Dimensiones" localSheetId="4">#REF!</definedName>
    <definedName name="Dimensiones">#REF!</definedName>
    <definedName name="Estrategias" localSheetId="5">#REF!</definedName>
    <definedName name="Estrategias" localSheetId="6">#REF!</definedName>
    <definedName name="Estrategias" localSheetId="3">#REF!</definedName>
    <definedName name="Estrategias" localSheetId="2">#REF!</definedName>
    <definedName name="Estrategias" localSheetId="4">#REF!</definedName>
    <definedName name="Estrategias">#REF!</definedName>
    <definedName name="Evento_Externo">[1]Datos!$L$10:$L$13</definedName>
    <definedName name="Google_Sheet_Link_1290272265" hidden="1">Evento_Externo</definedName>
    <definedName name="Google_Sheet_Link_1967541463" hidden="1">Talento_Humano</definedName>
    <definedName name="Google_Sheet_Link_2022767026" hidden="1">Tecnología</definedName>
    <definedName name="Google_Sheet_Link_370150043" hidden="1">Infraestructura</definedName>
    <definedName name="Google_Sheet_Link_390104716" hidden="1">Procesos</definedName>
    <definedName name="Infraestructura">[1]Datos!$K$10:$K$12</definedName>
    <definedName name="Lista_proceso">[2]PA_SERVCIUDA!$F$2</definedName>
    <definedName name="Lista_reporte">[2]REPORTE!$C$5</definedName>
    <definedName name="Objetivo_1" localSheetId="5">#REF!</definedName>
    <definedName name="Objetivo_1" localSheetId="6">#REF!</definedName>
    <definedName name="Objetivo_1" localSheetId="3">#REF!</definedName>
    <definedName name="Objetivo_1" localSheetId="2">#REF!</definedName>
    <definedName name="Objetivo_1" localSheetId="4">#REF!</definedName>
    <definedName name="Objetivo_1">#REF!</definedName>
    <definedName name="Objetivo_2" localSheetId="5">#REF!</definedName>
    <definedName name="Objetivo_2" localSheetId="6">#REF!</definedName>
    <definedName name="Objetivo_2" localSheetId="3">#REF!</definedName>
    <definedName name="Objetivo_2" localSheetId="2">#REF!</definedName>
    <definedName name="Objetivo_2" localSheetId="4">#REF!</definedName>
    <definedName name="Objetivo_2">#REF!</definedName>
    <definedName name="Objetivo_3" localSheetId="5">#REF!</definedName>
    <definedName name="Objetivo_3" localSheetId="6">#REF!</definedName>
    <definedName name="Objetivo_3" localSheetId="3">#REF!</definedName>
    <definedName name="Objetivo_3" localSheetId="2">#REF!</definedName>
    <definedName name="Objetivo_3" localSheetId="4">#REF!</definedName>
    <definedName name="Objetivo_3">#REF!</definedName>
    <definedName name="Objetivo_4" localSheetId="5">#REF!</definedName>
    <definedName name="Objetivo_4" localSheetId="6">#REF!</definedName>
    <definedName name="Objetivo_4" localSheetId="3">#REF!</definedName>
    <definedName name="Objetivo_4" localSheetId="2">#REF!</definedName>
    <definedName name="Objetivo_4" localSheetId="4">#REF!</definedName>
    <definedName name="Objetivo_4">#REF!</definedName>
    <definedName name="Objetivo_5" localSheetId="5">#REF!</definedName>
    <definedName name="Objetivo_5" localSheetId="6">#REF!</definedName>
    <definedName name="Objetivo_5" localSheetId="3">#REF!</definedName>
    <definedName name="Objetivo_5" localSheetId="2">#REF!</definedName>
    <definedName name="Objetivo_5" localSheetId="4">#REF!</definedName>
    <definedName name="Objetivo_5">#REF!</definedName>
    <definedName name="objetivos_institucionales" localSheetId="5">#REF!</definedName>
    <definedName name="objetivos_institucionales" localSheetId="6">#REF!</definedName>
    <definedName name="objetivos_institucionales" localSheetId="3">#REF!</definedName>
    <definedName name="objetivos_institucionales" localSheetId="2">#REF!</definedName>
    <definedName name="objetivos_institucionales" localSheetId="4">#REF!</definedName>
    <definedName name="objetivos_institucionales">#REF!</definedName>
    <definedName name="Planes_institucionales" localSheetId="5">#REF!</definedName>
    <definedName name="Planes_institucionales" localSheetId="6">#REF!</definedName>
    <definedName name="Planes_institucionales" localSheetId="3">#REF!</definedName>
    <definedName name="Planes_institucionales" localSheetId="2">#REF!</definedName>
    <definedName name="Planes_institucionales" localSheetId="4">#REF!</definedName>
    <definedName name="Planes_institucionales">#REF!</definedName>
    <definedName name="Politica" localSheetId="5">#REF!</definedName>
    <definedName name="Politica" localSheetId="6">#REF!</definedName>
    <definedName name="Politica" localSheetId="3">#REF!</definedName>
    <definedName name="Politica" localSheetId="2">#REF!</definedName>
    <definedName name="Politica" localSheetId="4">#REF!</definedName>
    <definedName name="Politica">#REF!</definedName>
    <definedName name="PROBABILIDAD" localSheetId="5">#REF!</definedName>
    <definedName name="PROBABILIDAD" localSheetId="6">#REF!</definedName>
    <definedName name="PROBABILIDAD" localSheetId="3">#REF!</definedName>
    <definedName name="PROBABILIDAD" localSheetId="2">#REF!</definedName>
    <definedName name="PROBABILIDAD" localSheetId="4">#REF!</definedName>
    <definedName name="PROBABILIDAD">#REF!</definedName>
    <definedName name="Proceso" localSheetId="5">#REF!</definedName>
    <definedName name="Proceso" localSheetId="6">#REF!</definedName>
    <definedName name="Proceso" localSheetId="3">#REF!</definedName>
    <definedName name="Proceso" localSheetId="2">#REF!</definedName>
    <definedName name="Proceso" localSheetId="4">#REF!</definedName>
    <definedName name="Proceso">#REF!</definedName>
    <definedName name="Procesos">[1]Datos!$H$10:$H$13</definedName>
    <definedName name="Recursos" localSheetId="5">#REF!</definedName>
    <definedName name="Recursos" localSheetId="6">#REF!</definedName>
    <definedName name="Recursos" localSheetId="3">#REF!</definedName>
    <definedName name="Recursos" localSheetId="2">#REF!</definedName>
    <definedName name="Recursos" localSheetId="4">#REF!</definedName>
    <definedName name="Recursos">#REF!</definedName>
    <definedName name="SERVCIUDA" localSheetId="5">#REF!</definedName>
    <definedName name="SERVCIUDA" localSheetId="6">#REF!</definedName>
    <definedName name="SERVCIUDA" localSheetId="3">#REF!</definedName>
    <definedName name="SERVCIUDA" localSheetId="2">#REF!</definedName>
    <definedName name="SERVCIUDA" localSheetId="4">#REF!</definedName>
    <definedName name="SERVCIUDA">#REF!</definedName>
    <definedName name="SERVICIO_AL_CIUDADANO_Y_PARTICIPACION" localSheetId="5">#REF!</definedName>
    <definedName name="SERVICIO_AL_CIUDADANO_Y_PARTICIPACION" localSheetId="6">#REF!</definedName>
    <definedName name="SERVICIO_AL_CIUDADANO_Y_PARTICIPACION" localSheetId="3">#REF!</definedName>
    <definedName name="SERVICIO_AL_CIUDADANO_Y_PARTICIPACION" localSheetId="2">#REF!</definedName>
    <definedName name="SERVICIO_AL_CIUDADANO_Y_PARTICIPACION" localSheetId="4">#REF!</definedName>
    <definedName name="SERVICIO_AL_CIUDADANO_Y_PARTICIPACION">#REF!</definedName>
    <definedName name="Talento_Humano">[1]Datos!$I$10:$I$12</definedName>
    <definedName name="Tecnología">[1]Datos!$J$10:$J$12</definedName>
    <definedName name="Tipo_indicador" localSheetId="5">#REF!</definedName>
    <definedName name="Tipo_indicador" localSheetId="6">#REF!</definedName>
    <definedName name="Tipo_indicador" localSheetId="3">#REF!</definedName>
    <definedName name="Tipo_indicador" localSheetId="2">#REF!</definedName>
    <definedName name="Tipo_indicador" localSheetId="4">#REF!</definedName>
    <definedName name="Tipo_indicador">#REF!</definedName>
    <definedName name="TipoControl" localSheetId="5">#REF!</definedName>
    <definedName name="TipoControl" localSheetId="6">#REF!</definedName>
    <definedName name="TipoControl" localSheetId="3">#REF!</definedName>
    <definedName name="TipoControl" localSheetId="2">#REF!</definedName>
    <definedName name="TipoControl" localSheetId="4">#REF!</definedName>
    <definedName name="TipoControl">#REF!</definedName>
    <definedName name="Unidad_medida" localSheetId="5">#REF!</definedName>
    <definedName name="Unidad_medida" localSheetId="6">#REF!</definedName>
    <definedName name="Unidad_medida" localSheetId="3">#REF!</definedName>
    <definedName name="Unidad_medida" localSheetId="2">#REF!</definedName>
    <definedName name="Unidad_medida" localSheetId="4">#REF!</definedName>
    <definedName name="Unidad_medida">#REF!</definedName>
    <definedName name="Valores" localSheetId="5">#REF!</definedName>
    <definedName name="Valores" localSheetId="6">#REF!</definedName>
    <definedName name="Valores" localSheetId="3">#REF!</definedName>
    <definedName name="Valores" localSheetId="2">#REF!</definedName>
    <definedName name="Valores" localSheetId="4">#REF!</definedName>
    <definedName name="Valor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28" i="1" l="1"/>
  <c r="BD28" i="1"/>
  <c r="BC28" i="1"/>
  <c r="BE27" i="1"/>
  <c r="BD27" i="1"/>
  <c r="BC27" i="1"/>
  <c r="BE26" i="1"/>
  <c r="BD26" i="1"/>
  <c r="BC26" i="1"/>
  <c r="BD25" i="1"/>
  <c r="BC25" i="1"/>
  <c r="BE25" i="1" s="1"/>
  <c r="BF25" i="1" s="1"/>
  <c r="AP25" i="1"/>
  <c r="AO25" i="1"/>
  <c r="AN25" i="1"/>
  <c r="AK25" i="1"/>
  <c r="AJ25" i="1"/>
  <c r="AQ25" i="1" s="1"/>
  <c r="AI25" i="1"/>
  <c r="K25" i="1"/>
  <c r="AS25" i="1" l="1"/>
  <c r="AT25" i="1" s="1"/>
  <c r="BH25" i="1"/>
  <c r="BI25" i="1" s="1"/>
  <c r="AR25" i="1"/>
  <c r="BJ25" i="1"/>
  <c r="BK25" i="1" s="1"/>
  <c r="BG25" i="1"/>
  <c r="B8" i="7" l="1"/>
  <c r="C8" i="7"/>
  <c r="E8" i="7"/>
  <c r="G8" i="7"/>
  <c r="K16" i="7"/>
  <c r="AI16" i="7"/>
  <c r="AJ16" i="7"/>
  <c r="AK16" i="7"/>
  <c r="AN16" i="7"/>
  <c r="AO16" i="7"/>
  <c r="AP16" i="7"/>
  <c r="AQ16" i="7"/>
  <c r="AR16" i="7"/>
  <c r="AS16" i="7"/>
  <c r="AT16" i="7" s="1"/>
  <c r="BC16" i="7"/>
  <c r="BE16" i="7" s="1"/>
  <c r="BF16" i="7" s="1"/>
  <c r="BD16" i="7"/>
  <c r="BH16" i="7"/>
  <c r="BI16" i="7"/>
  <c r="BC17" i="7"/>
  <c r="BD17" i="7"/>
  <c r="BE17" i="7"/>
  <c r="K18" i="7"/>
  <c r="AI18" i="7"/>
  <c r="AJ18" i="7"/>
  <c r="AK18" i="7"/>
  <c r="AN18" i="7"/>
  <c r="AO18" i="7"/>
  <c r="AP18" i="7" s="1"/>
  <c r="AQ18" i="7"/>
  <c r="AR18" i="7" s="1"/>
  <c r="AS18" i="7"/>
  <c r="AT18" i="7" s="1"/>
  <c r="BC18" i="7"/>
  <c r="BE18" i="7" s="1"/>
  <c r="BF18" i="7" s="1"/>
  <c r="BD18" i="7"/>
  <c r="K19" i="7"/>
  <c r="AI19" i="7"/>
  <c r="AJ19" i="7"/>
  <c r="AK19" i="7"/>
  <c r="AN19" i="7"/>
  <c r="AO19" i="7"/>
  <c r="AP19" i="7"/>
  <c r="AQ19" i="7"/>
  <c r="AR19" i="7"/>
  <c r="AS19" i="7"/>
  <c r="AT19" i="7" s="1"/>
  <c r="BC19" i="7"/>
  <c r="BD19" i="7"/>
  <c r="BE19" i="7"/>
  <c r="BC20" i="7"/>
  <c r="BD20" i="7"/>
  <c r="BE20" i="7"/>
  <c r="BF19" i="7" s="1"/>
  <c r="BC21" i="7"/>
  <c r="BD21" i="7"/>
  <c r="BH19" i="7" s="1"/>
  <c r="BI19" i="7" s="1"/>
  <c r="BE21" i="7"/>
  <c r="K22" i="7"/>
  <c r="AI22" i="7"/>
  <c r="AJ22" i="7"/>
  <c r="AK22" i="7"/>
  <c r="AN22" i="7"/>
  <c r="AO22" i="7"/>
  <c r="AS22" i="7" s="1"/>
  <c r="AT22" i="7" s="1"/>
  <c r="AP22" i="7"/>
  <c r="AQ22" i="7"/>
  <c r="AR22" i="7" s="1"/>
  <c r="BC22" i="7"/>
  <c r="BD22" i="7"/>
  <c r="BE22" i="7"/>
  <c r="BF22" i="7"/>
  <c r="BG22" i="7"/>
  <c r="K23" i="7"/>
  <c r="AO23" i="7"/>
  <c r="AS23" i="7" s="1"/>
  <c r="AT23" i="7" s="1"/>
  <c r="AP23" i="7"/>
  <c r="AQ23" i="7"/>
  <c r="AR23" i="7" s="1"/>
  <c r="BC23" i="7"/>
  <c r="BD23" i="7"/>
  <c r="BE23" i="7"/>
  <c r="BF23" i="7"/>
  <c r="BG23" i="7"/>
  <c r="B9" i="6"/>
  <c r="C9" i="6"/>
  <c r="E9" i="6"/>
  <c r="G9" i="6"/>
  <c r="K17" i="6"/>
  <c r="AI17" i="6"/>
  <c r="AJ17" i="6"/>
  <c r="AK17" i="6"/>
  <c r="AN17" i="6"/>
  <c r="AO17" i="6"/>
  <c r="AP17" i="6" s="1"/>
  <c r="AQ17" i="6"/>
  <c r="AR17" i="6" s="1"/>
  <c r="AS17" i="6"/>
  <c r="AT17" i="6" s="1"/>
  <c r="BC17" i="6"/>
  <c r="BE17" i="6" s="1"/>
  <c r="BF17" i="6" s="1"/>
  <c r="BD17" i="6"/>
  <c r="BC18" i="6"/>
  <c r="BD18" i="6"/>
  <c r="BE18" i="6"/>
  <c r="BC19" i="6"/>
  <c r="BD19" i="6"/>
  <c r="BE19" i="6"/>
  <c r="BC20" i="6"/>
  <c r="BD20" i="6"/>
  <c r="BE20" i="6"/>
  <c r="K21" i="6"/>
  <c r="AI21" i="6"/>
  <c r="AJ21" i="6"/>
  <c r="AQ21" i="6" s="1"/>
  <c r="AK21" i="6"/>
  <c r="AN21" i="6"/>
  <c r="AO21" i="6" s="1"/>
  <c r="BC21" i="6"/>
  <c r="BE21" i="6" s="1"/>
  <c r="BD21" i="6"/>
  <c r="BC22" i="6"/>
  <c r="BD22" i="6"/>
  <c r="BE22" i="6"/>
  <c r="BC23" i="6"/>
  <c r="BD23" i="6"/>
  <c r="BE23" i="6"/>
  <c r="BC24" i="6"/>
  <c r="BD24" i="6"/>
  <c r="BE24" i="6"/>
  <c r="K25" i="6"/>
  <c r="AI25" i="6"/>
  <c r="AJ25" i="6"/>
  <c r="AK25" i="6"/>
  <c r="AN25" i="6"/>
  <c r="AO25" i="6"/>
  <c r="AP25" i="6" s="1"/>
  <c r="AQ25" i="6"/>
  <c r="AR25" i="6" s="1"/>
  <c r="AS25" i="6"/>
  <c r="AT25" i="6" s="1"/>
  <c r="BC25" i="6"/>
  <c r="BD25" i="6"/>
  <c r="BE25" i="6"/>
  <c r="BC26" i="6"/>
  <c r="BD26" i="6"/>
  <c r="BE26" i="6"/>
  <c r="BC27" i="6"/>
  <c r="BD27" i="6"/>
  <c r="BE27" i="6"/>
  <c r="BC28" i="6"/>
  <c r="BD28" i="6"/>
  <c r="BE28" i="6"/>
  <c r="K29" i="6"/>
  <c r="AI29" i="6"/>
  <c r="AJ29" i="6"/>
  <c r="AK29" i="6"/>
  <c r="AN29" i="6"/>
  <c r="AO29" i="6"/>
  <c r="AP29" i="6" s="1"/>
  <c r="AQ29" i="6"/>
  <c r="AR29" i="6"/>
  <c r="AS29" i="6"/>
  <c r="AT29" i="6" s="1"/>
  <c r="BC29" i="6"/>
  <c r="BD29" i="6"/>
  <c r="BH29" i="6" s="1"/>
  <c r="BI29" i="6" s="1"/>
  <c r="BE29" i="6"/>
  <c r="BC30" i="6"/>
  <c r="BD30" i="6"/>
  <c r="BE30" i="6"/>
  <c r="BC31" i="6"/>
  <c r="BD31" i="6"/>
  <c r="BE31" i="6"/>
  <c r="BC32" i="6"/>
  <c r="BD32" i="6"/>
  <c r="BE32" i="6"/>
  <c r="K33" i="6"/>
  <c r="AI33" i="6"/>
  <c r="AJ33" i="6"/>
  <c r="AK33" i="6"/>
  <c r="AN33" i="6"/>
  <c r="AO33" i="6"/>
  <c r="AS33" i="6" s="1"/>
  <c r="AT33" i="6" s="1"/>
  <c r="AQ33" i="6"/>
  <c r="AR33" i="6" s="1"/>
  <c r="BC33" i="6"/>
  <c r="BD33" i="6"/>
  <c r="BE33" i="6"/>
  <c r="BC34" i="6"/>
  <c r="BD34" i="6"/>
  <c r="BE34" i="6"/>
  <c r="BC35" i="6"/>
  <c r="BD35" i="6"/>
  <c r="BE35" i="6"/>
  <c r="BC36" i="6"/>
  <c r="BD36" i="6"/>
  <c r="BE36" i="6"/>
  <c r="K37" i="6"/>
  <c r="AI37" i="6"/>
  <c r="AJ37" i="6"/>
  <c r="AK37" i="6"/>
  <c r="AN37" i="6"/>
  <c r="AO37" i="6"/>
  <c r="AP37" i="6"/>
  <c r="AQ37" i="6"/>
  <c r="AR37" i="6" s="1"/>
  <c r="BC37" i="6"/>
  <c r="BD37" i="6"/>
  <c r="BE37" i="6"/>
  <c r="BC38" i="6"/>
  <c r="BD38" i="6"/>
  <c r="BE38" i="6"/>
  <c r="BF37" i="6" s="1"/>
  <c r="BC39" i="6"/>
  <c r="BD39" i="6"/>
  <c r="BE39" i="6"/>
  <c r="BC40" i="6"/>
  <c r="BD40" i="6"/>
  <c r="BE40" i="6"/>
  <c r="K41" i="6"/>
  <c r="AI41" i="6"/>
  <c r="AJ41" i="6"/>
  <c r="AK41" i="6"/>
  <c r="AN41" i="6"/>
  <c r="AO41" i="6"/>
  <c r="AP41" i="6" s="1"/>
  <c r="AQ41" i="6"/>
  <c r="AR41" i="6"/>
  <c r="BC41" i="6"/>
  <c r="BD41" i="6"/>
  <c r="BH41" i="6" s="1"/>
  <c r="BI41" i="6" s="1"/>
  <c r="BE41" i="6"/>
  <c r="BC42" i="6"/>
  <c r="BD42" i="6"/>
  <c r="BE42" i="6"/>
  <c r="BC43" i="6"/>
  <c r="BD43" i="6"/>
  <c r="BE43" i="6"/>
  <c r="BC44" i="6"/>
  <c r="BD44" i="6"/>
  <c r="BE44" i="6"/>
  <c r="K45" i="6"/>
  <c r="AI45" i="6"/>
  <c r="AJ45" i="6"/>
  <c r="AK45" i="6"/>
  <c r="AN45" i="6"/>
  <c r="AO45" i="6"/>
  <c r="AS45" i="6" s="1"/>
  <c r="AT45" i="6" s="1"/>
  <c r="AQ45" i="6"/>
  <c r="AR45" i="6"/>
  <c r="BC45" i="6"/>
  <c r="BD45" i="6"/>
  <c r="BE45" i="6"/>
  <c r="BC46" i="6"/>
  <c r="BD46" i="6"/>
  <c r="BE46" i="6"/>
  <c r="BC47" i="6"/>
  <c r="BD47" i="6"/>
  <c r="BH45" i="6" s="1"/>
  <c r="BI45" i="6" s="1"/>
  <c r="BE47" i="6"/>
  <c r="BC48" i="6"/>
  <c r="BD48" i="6"/>
  <c r="BE48" i="6"/>
  <c r="K49" i="6"/>
  <c r="AI49" i="6"/>
  <c r="AJ49" i="6"/>
  <c r="AK49" i="6"/>
  <c r="AN49" i="6"/>
  <c r="AO49" i="6"/>
  <c r="AP49" i="6"/>
  <c r="AQ49" i="6"/>
  <c r="AR49" i="6" s="1"/>
  <c r="BC49" i="6"/>
  <c r="BD49" i="6"/>
  <c r="BE49" i="6"/>
  <c r="BC50" i="6"/>
  <c r="BD50" i="6"/>
  <c r="BE50" i="6"/>
  <c r="BF49" i="6" s="1"/>
  <c r="BC51" i="6"/>
  <c r="BD51" i="6"/>
  <c r="BE51" i="6"/>
  <c r="BC52" i="6"/>
  <c r="BD52" i="6"/>
  <c r="BE52" i="6"/>
  <c r="B9" i="5"/>
  <c r="C9" i="5"/>
  <c r="E9" i="5"/>
  <c r="G9" i="5"/>
  <c r="K17" i="5"/>
  <c r="AI17" i="5"/>
  <c r="AJ17" i="5"/>
  <c r="AK17" i="5"/>
  <c r="AN17" i="5"/>
  <c r="AO17" i="5"/>
  <c r="AP17" i="5" s="1"/>
  <c r="AQ17" i="5"/>
  <c r="AR17" i="5" s="1"/>
  <c r="AS17" i="5"/>
  <c r="AT17" i="5" s="1"/>
  <c r="BC17" i="5"/>
  <c r="BD17" i="5"/>
  <c r="BE17" i="5"/>
  <c r="BF17" i="5" s="1"/>
  <c r="BC18" i="5"/>
  <c r="BE18" i="5" s="1"/>
  <c r="BD18" i="5"/>
  <c r="BC19" i="5"/>
  <c r="BD19" i="5" s="1"/>
  <c r="BE19" i="5"/>
  <c r="BC20" i="5"/>
  <c r="BD20" i="5"/>
  <c r="BE20" i="5"/>
  <c r="K21" i="5"/>
  <c r="AI21" i="5"/>
  <c r="AJ21" i="5"/>
  <c r="AQ21" i="5" s="1"/>
  <c r="AK21" i="5"/>
  <c r="AN21" i="5"/>
  <c r="AO21" i="5"/>
  <c r="AP21" i="5"/>
  <c r="BC21" i="5"/>
  <c r="BD21" i="5"/>
  <c r="BE21" i="5"/>
  <c r="BC22" i="5"/>
  <c r="BD22" i="5"/>
  <c r="BE22" i="5"/>
  <c r="BF21" i="5" s="1"/>
  <c r="BC23" i="5"/>
  <c r="BD23" i="5"/>
  <c r="BE23" i="5"/>
  <c r="BC24" i="5"/>
  <c r="BD24" i="5"/>
  <c r="BE24" i="5"/>
  <c r="K25" i="5"/>
  <c r="AI25" i="5"/>
  <c r="AJ25" i="5"/>
  <c r="AK25" i="5"/>
  <c r="AN25" i="5"/>
  <c r="AO25" i="5"/>
  <c r="AP25" i="5" s="1"/>
  <c r="AQ25" i="5"/>
  <c r="AR25" i="5"/>
  <c r="AS25" i="5"/>
  <c r="AT25" i="5" s="1"/>
  <c r="BC25" i="5"/>
  <c r="BE25" i="5" s="1"/>
  <c r="BD25" i="5"/>
  <c r="BC26" i="5"/>
  <c r="BD26" i="5"/>
  <c r="BE26" i="5"/>
  <c r="BC27" i="5"/>
  <c r="BD27" i="5"/>
  <c r="BH25" i="5" s="1"/>
  <c r="BI25" i="5" s="1"/>
  <c r="BE27" i="5"/>
  <c r="BC28" i="5"/>
  <c r="BD28" i="5"/>
  <c r="BE28" i="5"/>
  <c r="K29" i="5"/>
  <c r="AI29" i="5"/>
  <c r="AJ29" i="5"/>
  <c r="AK29" i="5"/>
  <c r="AN29" i="5"/>
  <c r="AO29" i="5"/>
  <c r="AP29" i="5"/>
  <c r="AQ29" i="5"/>
  <c r="AR29" i="5"/>
  <c r="AS29" i="5"/>
  <c r="AT29" i="5" s="1"/>
  <c r="BC29" i="5"/>
  <c r="BD29" i="5"/>
  <c r="BH29" i="5" s="1"/>
  <c r="BI29" i="5" s="1"/>
  <c r="BE29" i="5"/>
  <c r="BC30" i="5"/>
  <c r="BD30" i="5"/>
  <c r="BE30" i="5"/>
  <c r="BF29" i="5" s="1"/>
  <c r="BC31" i="5"/>
  <c r="BD31" i="5"/>
  <c r="BE31" i="5"/>
  <c r="BC32" i="5"/>
  <c r="BD32" i="5"/>
  <c r="BE32" i="5"/>
  <c r="K33" i="5"/>
  <c r="AI33" i="5"/>
  <c r="AJ33" i="5"/>
  <c r="AK33" i="5"/>
  <c r="AN33" i="5"/>
  <c r="AO33" i="5"/>
  <c r="AP33" i="5"/>
  <c r="AQ33" i="5"/>
  <c r="AR33" i="5" s="1"/>
  <c r="AS33" i="5"/>
  <c r="AT33" i="5" s="1"/>
  <c r="BC33" i="5"/>
  <c r="BD33" i="5"/>
  <c r="BE33" i="5"/>
  <c r="BC34" i="5"/>
  <c r="BD34" i="5"/>
  <c r="BE34" i="5"/>
  <c r="BF33" i="5" s="1"/>
  <c r="BC35" i="5"/>
  <c r="BD35" i="5"/>
  <c r="BE35" i="5"/>
  <c r="BC36" i="5"/>
  <c r="BD36" i="5"/>
  <c r="BE36" i="5"/>
  <c r="K37" i="5"/>
  <c r="AI37" i="5"/>
  <c r="AJ37" i="5"/>
  <c r="AK37" i="5"/>
  <c r="AN37" i="5"/>
  <c r="AO37" i="5"/>
  <c r="AP37" i="5"/>
  <c r="AQ37" i="5"/>
  <c r="AR37" i="5"/>
  <c r="AS37" i="5"/>
  <c r="AT37" i="5" s="1"/>
  <c r="BC37" i="5"/>
  <c r="BD37" i="5"/>
  <c r="BH37" i="5" s="1"/>
  <c r="BI37" i="5" s="1"/>
  <c r="BE37" i="5"/>
  <c r="BC38" i="5"/>
  <c r="BD38" i="5"/>
  <c r="BE38" i="5"/>
  <c r="BF37" i="5" s="1"/>
  <c r="BC39" i="5"/>
  <c r="BD39" i="5"/>
  <c r="BE39" i="5"/>
  <c r="BC40" i="5"/>
  <c r="BD40" i="5"/>
  <c r="BE40" i="5"/>
  <c r="K41" i="5"/>
  <c r="AI41" i="5"/>
  <c r="AJ41" i="5"/>
  <c r="AK41" i="5"/>
  <c r="AN41" i="5"/>
  <c r="AO41" i="5"/>
  <c r="AP41" i="5" s="1"/>
  <c r="AQ41" i="5"/>
  <c r="AR41" i="5" s="1"/>
  <c r="BC41" i="5"/>
  <c r="BD41" i="5"/>
  <c r="BE41" i="5"/>
  <c r="BC42" i="5"/>
  <c r="BD42" i="5"/>
  <c r="BE42" i="5"/>
  <c r="BC43" i="5"/>
  <c r="BD43" i="5"/>
  <c r="BE43" i="5"/>
  <c r="BC44" i="5"/>
  <c r="BD44" i="5"/>
  <c r="BE44" i="5"/>
  <c r="K45" i="5"/>
  <c r="AI45" i="5"/>
  <c r="AJ45" i="5"/>
  <c r="AK45" i="5"/>
  <c r="AN45" i="5"/>
  <c r="AO45" i="5"/>
  <c r="AS45" i="5" s="1"/>
  <c r="AT45" i="5" s="1"/>
  <c r="AQ45" i="5"/>
  <c r="AR45" i="5"/>
  <c r="BC45" i="5"/>
  <c r="BD45" i="5"/>
  <c r="BE45" i="5"/>
  <c r="BF45" i="5" s="1"/>
  <c r="BC46" i="5"/>
  <c r="BD46" i="5"/>
  <c r="BE46" i="5"/>
  <c r="BC47" i="5"/>
  <c r="BD47" i="5"/>
  <c r="BH45" i="5" s="1"/>
  <c r="BI45" i="5" s="1"/>
  <c r="BE47" i="5"/>
  <c r="BC48" i="5"/>
  <c r="BD48" i="5"/>
  <c r="BE48" i="5"/>
  <c r="K49" i="5"/>
  <c r="AI49" i="5"/>
  <c r="AJ49" i="5"/>
  <c r="AK49" i="5"/>
  <c r="AN49" i="5"/>
  <c r="AO49" i="5"/>
  <c r="AP49" i="5" s="1"/>
  <c r="AQ49" i="5"/>
  <c r="AR49" i="5" s="1"/>
  <c r="BC49" i="5"/>
  <c r="BD49" i="5"/>
  <c r="BE49" i="5"/>
  <c r="BC50" i="5"/>
  <c r="BD50" i="5"/>
  <c r="BE50" i="5"/>
  <c r="BC51" i="5"/>
  <c r="BD51" i="5"/>
  <c r="BE51" i="5"/>
  <c r="BC52" i="5"/>
  <c r="BD52" i="5"/>
  <c r="BE52" i="5"/>
  <c r="K53" i="5"/>
  <c r="AI53" i="5"/>
  <c r="AJ53" i="5"/>
  <c r="AK53" i="5"/>
  <c r="AN53" i="5"/>
  <c r="AO53" i="5"/>
  <c r="AS53" i="5" s="1"/>
  <c r="AT53" i="5" s="1"/>
  <c r="AP53" i="5"/>
  <c r="AQ53" i="5"/>
  <c r="AR53" i="5"/>
  <c r="BC53" i="5"/>
  <c r="BD53" i="5"/>
  <c r="BE53" i="5"/>
  <c r="BH53" i="5"/>
  <c r="BI53" i="5" s="1"/>
  <c r="BC54" i="5"/>
  <c r="BD54" i="5"/>
  <c r="BE54" i="5"/>
  <c r="BF53" i="5" s="1"/>
  <c r="BC55" i="5"/>
  <c r="BD55" i="5"/>
  <c r="BE55" i="5"/>
  <c r="BC56" i="5"/>
  <c r="BD56" i="5"/>
  <c r="BE56" i="5"/>
  <c r="A7" i="4"/>
  <c r="B7" i="4"/>
  <c r="D7" i="4"/>
  <c r="F7" i="4"/>
  <c r="J14" i="4"/>
  <c r="AH14" i="4"/>
  <c r="AI14" i="4"/>
  <c r="AJ14" i="4"/>
  <c r="AM14" i="4"/>
  <c r="AN14" i="4"/>
  <c r="AO14" i="4" s="1"/>
  <c r="AP14" i="4"/>
  <c r="AQ14" i="4" s="1"/>
  <c r="AR14" i="4"/>
  <c r="AS14" i="4" s="1"/>
  <c r="BB14" i="4"/>
  <c r="BD14" i="4" s="1"/>
  <c r="BE14" i="4" s="1"/>
  <c r="BC14" i="4"/>
  <c r="BB15" i="4"/>
  <c r="BC15" i="4"/>
  <c r="BD15" i="4"/>
  <c r="BB16" i="4"/>
  <c r="BC16" i="4"/>
  <c r="BD16" i="4"/>
  <c r="BB17" i="4"/>
  <c r="BC17" i="4"/>
  <c r="BD17" i="4"/>
  <c r="J18" i="4"/>
  <c r="AH18" i="4"/>
  <c r="AI18" i="4"/>
  <c r="AJ18" i="4"/>
  <c r="AM18" i="4"/>
  <c r="AN18" i="4"/>
  <c r="AR18" i="4" s="1"/>
  <c r="AS18" i="4" s="1"/>
  <c r="AO18" i="4"/>
  <c r="AP18" i="4"/>
  <c r="AQ18" i="4" s="1"/>
  <c r="BB18" i="4"/>
  <c r="BC18" i="4"/>
  <c r="BD18" i="4"/>
  <c r="BE18" i="4"/>
  <c r="BF18" i="4" s="1"/>
  <c r="BB19" i="4"/>
  <c r="BC19" i="4"/>
  <c r="BD19" i="4"/>
  <c r="BB20" i="4"/>
  <c r="BC20" i="4"/>
  <c r="BD20" i="4"/>
  <c r="BB21" i="4"/>
  <c r="BC21" i="4"/>
  <c r="BD21" i="4"/>
  <c r="J22" i="4"/>
  <c r="AH22" i="4"/>
  <c r="AI22" i="4"/>
  <c r="AP22" i="4" s="1"/>
  <c r="AJ22" i="4"/>
  <c r="AM22" i="4"/>
  <c r="AN22" i="4"/>
  <c r="AO22" i="4" s="1"/>
  <c r="BB22" i="4"/>
  <c r="BD22" i="4" s="1"/>
  <c r="BC22" i="4"/>
  <c r="BB23" i="4"/>
  <c r="BC23" i="4"/>
  <c r="BD23" i="4"/>
  <c r="BB24" i="4"/>
  <c r="BC24" i="4"/>
  <c r="BD24" i="4"/>
  <c r="BB25" i="4"/>
  <c r="BC25" i="4"/>
  <c r="BD25" i="4"/>
  <c r="J26" i="4"/>
  <c r="AH26" i="4"/>
  <c r="AI26" i="4"/>
  <c r="AJ26" i="4"/>
  <c r="AM26" i="4"/>
  <c r="AN26" i="4"/>
  <c r="AO26" i="4" s="1"/>
  <c r="AP26" i="4"/>
  <c r="AQ26" i="4"/>
  <c r="BB26" i="4"/>
  <c r="BC26" i="4"/>
  <c r="BG26" i="4" s="1"/>
  <c r="BH26" i="4" s="1"/>
  <c r="BD26" i="4"/>
  <c r="BB27" i="4"/>
  <c r="BC27" i="4"/>
  <c r="BD27" i="4"/>
  <c r="BB28" i="4"/>
  <c r="BC28" i="4"/>
  <c r="BD28" i="4"/>
  <c r="BB29" i="4"/>
  <c r="BC29" i="4"/>
  <c r="BD29" i="4"/>
  <c r="J30" i="4"/>
  <c r="AH30" i="4"/>
  <c r="AI30" i="4"/>
  <c r="AJ30" i="4"/>
  <c r="AM30" i="4"/>
  <c r="AN30" i="4"/>
  <c r="AO30" i="4" s="1"/>
  <c r="AP30" i="4"/>
  <c r="AQ30" i="4" s="1"/>
  <c r="BB30" i="4"/>
  <c r="BC30" i="4"/>
  <c r="BD30" i="4"/>
  <c r="BB31" i="4"/>
  <c r="BC31" i="4"/>
  <c r="BD31" i="4"/>
  <c r="BB32" i="4"/>
  <c r="BC32" i="4"/>
  <c r="BD32" i="4"/>
  <c r="BB33" i="4"/>
  <c r="BC33" i="4"/>
  <c r="BD33" i="4"/>
  <c r="J34" i="4"/>
  <c r="AH34" i="4"/>
  <c r="AI34" i="4"/>
  <c r="AJ34" i="4"/>
  <c r="AM34" i="4"/>
  <c r="AN34" i="4"/>
  <c r="AR34" i="4" s="1"/>
  <c r="AS34" i="4" s="1"/>
  <c r="AO34" i="4"/>
  <c r="AP34" i="4"/>
  <c r="AQ34" i="4"/>
  <c r="BB34" i="4"/>
  <c r="BC34" i="4"/>
  <c r="BG34" i="4" s="1"/>
  <c r="BH34" i="4" s="1"/>
  <c r="BD34" i="4"/>
  <c r="BB35" i="4"/>
  <c r="BC35" i="4"/>
  <c r="BD35" i="4"/>
  <c r="BE34" i="4" s="1"/>
  <c r="BB36" i="4"/>
  <c r="BC36" i="4"/>
  <c r="BD36" i="4"/>
  <c r="BB37" i="4"/>
  <c r="BC37" i="4"/>
  <c r="BD37" i="4"/>
  <c r="J38" i="4"/>
  <c r="AH38" i="4"/>
  <c r="AI38" i="4"/>
  <c r="AJ38" i="4"/>
  <c r="AM38" i="4"/>
  <c r="AN38" i="4"/>
  <c r="AO38" i="4" s="1"/>
  <c r="AP38" i="4"/>
  <c r="AQ38" i="4" s="1"/>
  <c r="BB38" i="4"/>
  <c r="BC38" i="4"/>
  <c r="BD38" i="4"/>
  <c r="BB39" i="4"/>
  <c r="BC39" i="4"/>
  <c r="BD39" i="4"/>
  <c r="BB40" i="4"/>
  <c r="BC40" i="4"/>
  <c r="BD40" i="4"/>
  <c r="BB41" i="4"/>
  <c r="BC41" i="4"/>
  <c r="BD41" i="4"/>
  <c r="J42" i="4"/>
  <c r="AH42" i="4"/>
  <c r="AI42" i="4"/>
  <c r="AJ42" i="4"/>
  <c r="AM42" i="4"/>
  <c r="AN42" i="4"/>
  <c r="AO42" i="4" s="1"/>
  <c r="AP42" i="4"/>
  <c r="AQ42" i="4"/>
  <c r="AR42" i="4"/>
  <c r="AS42" i="4" s="1"/>
  <c r="BB42" i="4"/>
  <c r="BC42" i="4"/>
  <c r="BD42" i="4"/>
  <c r="BE42" i="4" s="1"/>
  <c r="BG42" i="4"/>
  <c r="BH42" i="4" s="1"/>
  <c r="BB43" i="4"/>
  <c r="BC43" i="4"/>
  <c r="BD43" i="4"/>
  <c r="BB44" i="4"/>
  <c r="BC44" i="4"/>
  <c r="BD44" i="4"/>
  <c r="BB45" i="4"/>
  <c r="BC45" i="4"/>
  <c r="BD45" i="4"/>
  <c r="J46" i="4"/>
  <c r="AH46" i="4"/>
  <c r="AI46" i="4"/>
  <c r="AJ46" i="4"/>
  <c r="AM46" i="4"/>
  <c r="AN46" i="4"/>
  <c r="AO46" i="4" s="1"/>
  <c r="AP46" i="4"/>
  <c r="AQ46" i="4" s="1"/>
  <c r="BB46" i="4"/>
  <c r="BC46" i="4"/>
  <c r="BD46" i="4"/>
  <c r="BB47" i="4"/>
  <c r="BC47" i="4"/>
  <c r="BD47" i="4"/>
  <c r="BB48" i="4"/>
  <c r="BC48" i="4"/>
  <c r="BD48" i="4"/>
  <c r="BB49" i="4"/>
  <c r="BC49" i="4"/>
  <c r="BD49" i="4"/>
  <c r="J50" i="4"/>
  <c r="AH50" i="4"/>
  <c r="AI50" i="4"/>
  <c r="AJ50" i="4"/>
  <c r="AM50" i="4"/>
  <c r="AN50" i="4"/>
  <c r="AR50" i="4" s="1"/>
  <c r="AS50" i="4" s="1"/>
  <c r="AO50" i="4"/>
  <c r="AP50" i="4"/>
  <c r="AQ50" i="4" s="1"/>
  <c r="BB50" i="4"/>
  <c r="BC50" i="4"/>
  <c r="BD50" i="4"/>
  <c r="BE50" i="4"/>
  <c r="BF50" i="4" s="1"/>
  <c r="BB51" i="4"/>
  <c r="BC51" i="4"/>
  <c r="BD51" i="4"/>
  <c r="BB52" i="4"/>
  <c r="BC52" i="4"/>
  <c r="BD52" i="4"/>
  <c r="BB53" i="4"/>
  <c r="BC53" i="4"/>
  <c r="BD53" i="4"/>
  <c r="B9" i="3"/>
  <c r="C9" i="3"/>
  <c r="E9" i="3"/>
  <c r="G9" i="3"/>
  <c r="K17" i="3"/>
  <c r="AI17" i="3"/>
  <c r="AJ17" i="3"/>
  <c r="AK17" i="3"/>
  <c r="AN17" i="3"/>
  <c r="AO17" i="3"/>
  <c r="AP17" i="3" s="1"/>
  <c r="AQ17" i="3"/>
  <c r="AR17" i="3" s="1"/>
  <c r="BC17" i="3"/>
  <c r="BE17" i="3" s="1"/>
  <c r="BF17" i="3" s="1"/>
  <c r="BD17" i="3"/>
  <c r="BC18" i="3"/>
  <c r="BD18" i="3"/>
  <c r="BE18" i="3"/>
  <c r="BC19" i="3"/>
  <c r="BD19" i="3"/>
  <c r="BE19" i="3"/>
  <c r="BC20" i="3"/>
  <c r="BD20" i="3"/>
  <c r="BE20" i="3"/>
  <c r="K21" i="3"/>
  <c r="AI21" i="3"/>
  <c r="AJ21" i="3"/>
  <c r="AK21" i="3"/>
  <c r="AN21" i="3"/>
  <c r="AO21" i="3"/>
  <c r="AS21" i="3" s="1"/>
  <c r="AT21" i="3" s="1"/>
  <c r="AP21" i="3"/>
  <c r="AQ21" i="3"/>
  <c r="AR21" i="3" s="1"/>
  <c r="BC21" i="3"/>
  <c r="BE21" i="3" s="1"/>
  <c r="BF21" i="3" s="1"/>
  <c r="BD21" i="3"/>
  <c r="BC22" i="3"/>
  <c r="BD22" i="3" s="1"/>
  <c r="BE22" i="3"/>
  <c r="BC23" i="3"/>
  <c r="BD23" i="3" s="1"/>
  <c r="BE23" i="3"/>
  <c r="BC24" i="3"/>
  <c r="BD24" i="3" s="1"/>
  <c r="BE24" i="3"/>
  <c r="K25" i="3"/>
  <c r="AI25" i="3"/>
  <c r="AJ25" i="3"/>
  <c r="AQ25" i="3" s="1"/>
  <c r="AK25" i="3"/>
  <c r="AN25" i="3"/>
  <c r="AO25" i="3"/>
  <c r="AP25" i="3" s="1"/>
  <c r="BC25" i="3"/>
  <c r="BD25" i="3" s="1"/>
  <c r="BE25" i="3"/>
  <c r="BC26" i="3"/>
  <c r="BD26" i="3"/>
  <c r="BE26" i="3"/>
  <c r="BC27" i="3"/>
  <c r="BD27" i="3"/>
  <c r="BE27" i="3"/>
  <c r="BC28" i="3"/>
  <c r="BD28" i="3"/>
  <c r="BE28" i="3"/>
  <c r="K29" i="3"/>
  <c r="AI29" i="3"/>
  <c r="AJ29" i="3"/>
  <c r="AK29" i="3"/>
  <c r="AN29" i="3"/>
  <c r="AO29" i="3"/>
  <c r="AP29" i="3" s="1"/>
  <c r="AQ29" i="3"/>
  <c r="AR29" i="3"/>
  <c r="BC29" i="3"/>
  <c r="BD29" i="3"/>
  <c r="BH29" i="3" s="1"/>
  <c r="BI29" i="3" s="1"/>
  <c r="BE29" i="3"/>
  <c r="BC30" i="3"/>
  <c r="BD30" i="3"/>
  <c r="BE30" i="3"/>
  <c r="BC31" i="3"/>
  <c r="BD31" i="3"/>
  <c r="BE31" i="3"/>
  <c r="BC32" i="3"/>
  <c r="BD32" i="3"/>
  <c r="BE32" i="3"/>
  <c r="K33" i="3"/>
  <c r="AI33" i="3"/>
  <c r="AJ33" i="3"/>
  <c r="AK33" i="3"/>
  <c r="AN33" i="3"/>
  <c r="AO33" i="3"/>
  <c r="AS33" i="3" s="1"/>
  <c r="AT33" i="3" s="1"/>
  <c r="AQ33" i="3"/>
  <c r="AR33" i="3" s="1"/>
  <c r="BC33" i="3"/>
  <c r="BE33" i="3" s="1"/>
  <c r="BD33" i="3"/>
  <c r="BC34" i="3"/>
  <c r="BE34" i="3" s="1"/>
  <c r="BD34" i="3"/>
  <c r="BC35" i="3"/>
  <c r="BD35" i="3"/>
  <c r="BE35" i="3"/>
  <c r="BC36" i="3"/>
  <c r="BD36" i="3"/>
  <c r="BE36" i="3"/>
  <c r="K37" i="3"/>
  <c r="AI37" i="3"/>
  <c r="AJ37" i="3"/>
  <c r="AK37" i="3"/>
  <c r="AN37" i="3"/>
  <c r="AO37" i="3"/>
  <c r="AS37" i="3" s="1"/>
  <c r="AT37" i="3" s="1"/>
  <c r="AP37" i="3"/>
  <c r="AQ37" i="3"/>
  <c r="AR37" i="3"/>
  <c r="BC37" i="3"/>
  <c r="BD37" i="3"/>
  <c r="BE37" i="3"/>
  <c r="BC38" i="3"/>
  <c r="BD38" i="3"/>
  <c r="BE38" i="3"/>
  <c r="BF37" i="3" s="1"/>
  <c r="BC39" i="3"/>
  <c r="BD39" i="3"/>
  <c r="BH37" i="3" s="1"/>
  <c r="BI37" i="3" s="1"/>
  <c r="BE39" i="3"/>
  <c r="BC40" i="3"/>
  <c r="BD40" i="3"/>
  <c r="BE40" i="3"/>
  <c r="K41" i="3"/>
  <c r="AI41" i="3"/>
  <c r="AJ41" i="3"/>
  <c r="AK41" i="3"/>
  <c r="AN41" i="3"/>
  <c r="AO41" i="3"/>
  <c r="AP41" i="3" s="1"/>
  <c r="AQ41" i="3"/>
  <c r="AR41" i="3" s="1"/>
  <c r="BC41" i="3"/>
  <c r="BD41" i="3"/>
  <c r="BE41" i="3"/>
  <c r="BC42" i="3"/>
  <c r="BD42" i="3"/>
  <c r="BE42" i="3"/>
  <c r="BC43" i="3"/>
  <c r="BD43" i="3"/>
  <c r="BE43" i="3"/>
  <c r="BC44" i="3"/>
  <c r="BD44" i="3"/>
  <c r="BE44" i="3"/>
  <c r="K45" i="3"/>
  <c r="AI45" i="3"/>
  <c r="AJ45" i="3"/>
  <c r="AK45" i="3"/>
  <c r="AN45" i="3"/>
  <c r="AO45" i="3"/>
  <c r="AP45" i="3"/>
  <c r="AQ45" i="3"/>
  <c r="AR45" i="3"/>
  <c r="AS45" i="3"/>
  <c r="AT45" i="3" s="1"/>
  <c r="BC45" i="3"/>
  <c r="BD45" i="3"/>
  <c r="BE45" i="3"/>
  <c r="BC46" i="3"/>
  <c r="BD46" i="3"/>
  <c r="BE46" i="3"/>
  <c r="BF45" i="3" s="1"/>
  <c r="BC47" i="3"/>
  <c r="BD47" i="3"/>
  <c r="BH45" i="3" s="1"/>
  <c r="BI45" i="3" s="1"/>
  <c r="BE47" i="3"/>
  <c r="BC48" i="3"/>
  <c r="BD48" i="3"/>
  <c r="BE48" i="3"/>
  <c r="K49" i="3"/>
  <c r="AI49" i="3"/>
  <c r="AJ49" i="3"/>
  <c r="AK49" i="3"/>
  <c r="AN49" i="3"/>
  <c r="AO49" i="3"/>
  <c r="AP49" i="3" s="1"/>
  <c r="AQ49" i="3"/>
  <c r="AR49" i="3" s="1"/>
  <c r="AS49" i="3"/>
  <c r="AT49" i="3" s="1"/>
  <c r="BC49" i="3"/>
  <c r="BD49" i="3"/>
  <c r="BE49" i="3"/>
  <c r="BC50" i="3"/>
  <c r="BD50" i="3"/>
  <c r="BE50" i="3"/>
  <c r="BC51" i="3"/>
  <c r="BD51" i="3"/>
  <c r="BE51" i="3"/>
  <c r="BC52" i="3"/>
  <c r="BD52" i="3"/>
  <c r="BE52" i="3"/>
  <c r="K53" i="3"/>
  <c r="AI53" i="3"/>
  <c r="AJ53" i="3"/>
  <c r="AK53" i="3"/>
  <c r="AN53" i="3"/>
  <c r="AO53" i="3"/>
  <c r="AS53" i="3" s="1"/>
  <c r="AT53" i="3" s="1"/>
  <c r="AP53" i="3"/>
  <c r="AQ53" i="3"/>
  <c r="AR53" i="3" s="1"/>
  <c r="BC53" i="3"/>
  <c r="BD53" i="3"/>
  <c r="BE53" i="3"/>
  <c r="BC54" i="3"/>
  <c r="BD54" i="3"/>
  <c r="BE54" i="3"/>
  <c r="BF53" i="3" s="1"/>
  <c r="BC55" i="3"/>
  <c r="BD55" i="3"/>
  <c r="BE55" i="3"/>
  <c r="BC56" i="3"/>
  <c r="BD56" i="3"/>
  <c r="BE56" i="3"/>
  <c r="B9" i="2"/>
  <c r="C9" i="2"/>
  <c r="E9" i="2"/>
  <c r="G9" i="2"/>
  <c r="K17" i="2"/>
  <c r="AI17" i="2"/>
  <c r="AJ17" i="2"/>
  <c r="AK17" i="2"/>
  <c r="AN17" i="2"/>
  <c r="AO17" i="2"/>
  <c r="AP17" i="2" s="1"/>
  <c r="AQ17" i="2"/>
  <c r="AR17" i="2"/>
  <c r="AS17" i="2"/>
  <c r="AT17" i="2" s="1"/>
  <c r="BC17" i="2"/>
  <c r="BE17" i="2" s="1"/>
  <c r="BF17" i="2" s="1"/>
  <c r="BD17" i="2"/>
  <c r="BH17" i="2"/>
  <c r="BI17" i="2"/>
  <c r="BC18" i="2"/>
  <c r="BD18" i="2"/>
  <c r="BE18" i="2"/>
  <c r="BC19" i="2"/>
  <c r="BD19" i="2"/>
  <c r="BE19" i="2"/>
  <c r="BC20" i="2"/>
  <c r="BD20" i="2"/>
  <c r="BE20" i="2"/>
  <c r="K21" i="2"/>
  <c r="AI21" i="2"/>
  <c r="AJ21" i="2"/>
  <c r="AK21" i="2"/>
  <c r="AN21" i="2"/>
  <c r="AO21" i="2"/>
  <c r="AS21" i="2" s="1"/>
  <c r="AT21" i="2" s="1"/>
  <c r="AP21" i="2"/>
  <c r="AQ21" i="2"/>
  <c r="AR21" i="2" s="1"/>
  <c r="BC21" i="2"/>
  <c r="BE21" i="2" s="1"/>
  <c r="BD21" i="2"/>
  <c r="BC22" i="2"/>
  <c r="BE22" i="2" s="1"/>
  <c r="BD22" i="2"/>
  <c r="BC23" i="2"/>
  <c r="BD23" i="2"/>
  <c r="BE23" i="2"/>
  <c r="BC24" i="2"/>
  <c r="BD24" i="2"/>
  <c r="BE24" i="2"/>
  <c r="K25" i="2"/>
  <c r="AI25" i="2"/>
  <c r="AJ25" i="2"/>
  <c r="AK25" i="2"/>
  <c r="AN25" i="2"/>
  <c r="AO25" i="2"/>
  <c r="AP25" i="2"/>
  <c r="AQ25" i="2"/>
  <c r="AR25" i="2" s="1"/>
  <c r="BC25" i="2"/>
  <c r="BE25" i="2" s="1"/>
  <c r="BF25" i="2" s="1"/>
  <c r="BD25" i="2"/>
  <c r="BC26" i="2"/>
  <c r="BD26" i="2"/>
  <c r="BE26" i="2"/>
  <c r="BC27" i="2"/>
  <c r="BD27" i="2"/>
  <c r="BE27" i="2"/>
  <c r="BC28" i="2"/>
  <c r="BD28" i="2"/>
  <c r="BE28" i="2"/>
  <c r="K29" i="2"/>
  <c r="AI29" i="2"/>
  <c r="AJ29" i="2"/>
  <c r="AK29" i="2"/>
  <c r="AN29" i="2"/>
  <c r="AO29" i="2"/>
  <c r="AP29" i="2" s="1"/>
  <c r="AQ29" i="2"/>
  <c r="AR29" i="2"/>
  <c r="AS29" i="2"/>
  <c r="AT29" i="2" s="1"/>
  <c r="BC29" i="2"/>
  <c r="BD29" i="2"/>
  <c r="BH29" i="2" s="1"/>
  <c r="BI29" i="2" s="1"/>
  <c r="BE29" i="2"/>
  <c r="BC30" i="2"/>
  <c r="BD30" i="2"/>
  <c r="BE30" i="2"/>
  <c r="BC31" i="2"/>
  <c r="BD31" i="2"/>
  <c r="BE31" i="2"/>
  <c r="BC32" i="2"/>
  <c r="BD32" i="2"/>
  <c r="BE32" i="2"/>
  <c r="K33" i="2"/>
  <c r="AI33" i="2"/>
  <c r="AJ33" i="2"/>
  <c r="AK33" i="2"/>
  <c r="AN33" i="2"/>
  <c r="AO33" i="2"/>
  <c r="AS33" i="2" s="1"/>
  <c r="AT33" i="2" s="1"/>
  <c r="AQ33" i="2"/>
  <c r="AR33" i="2" s="1"/>
  <c r="BC33" i="2"/>
  <c r="BD33" i="2"/>
  <c r="BE33" i="2"/>
  <c r="BC34" i="2"/>
  <c r="BD34" i="2"/>
  <c r="BE34" i="2"/>
  <c r="BC35" i="2"/>
  <c r="BD35" i="2"/>
  <c r="BE35" i="2"/>
  <c r="BC36" i="2"/>
  <c r="BD36" i="2"/>
  <c r="BE36" i="2"/>
  <c r="K37" i="2"/>
  <c r="AI37" i="2"/>
  <c r="AJ37" i="2"/>
  <c r="AK37" i="2"/>
  <c r="AN37" i="2"/>
  <c r="AO37" i="2"/>
  <c r="AP37" i="2" s="1"/>
  <c r="AQ37" i="2"/>
  <c r="AR37" i="2"/>
  <c r="BC37" i="2"/>
  <c r="BD37" i="2"/>
  <c r="BE37" i="2"/>
  <c r="BC38" i="2"/>
  <c r="BD38" i="2"/>
  <c r="BE38" i="2"/>
  <c r="BC39" i="2"/>
  <c r="BD39" i="2"/>
  <c r="BH37" i="2" s="1"/>
  <c r="BI37" i="2" s="1"/>
  <c r="BE39" i="2"/>
  <c r="BC40" i="2"/>
  <c r="BD40" i="2"/>
  <c r="BE40" i="2"/>
  <c r="K41" i="2"/>
  <c r="AI41" i="2"/>
  <c r="AJ41" i="2"/>
  <c r="AK41" i="2"/>
  <c r="AN41" i="2"/>
  <c r="AO41" i="2"/>
  <c r="AP41" i="2" s="1"/>
  <c r="AQ41" i="2"/>
  <c r="AR41" i="2" s="1"/>
  <c r="BC41" i="2"/>
  <c r="BD41" i="2"/>
  <c r="BE41" i="2"/>
  <c r="BC42" i="2"/>
  <c r="BD42" i="2"/>
  <c r="BE42" i="2"/>
  <c r="BC43" i="2"/>
  <c r="BD43" i="2"/>
  <c r="BE43" i="2"/>
  <c r="BC44" i="2"/>
  <c r="BD44" i="2"/>
  <c r="BE44" i="2"/>
  <c r="K45" i="2"/>
  <c r="AI45" i="2"/>
  <c r="AJ45" i="2"/>
  <c r="AK45" i="2"/>
  <c r="AN45" i="2"/>
  <c r="AO45" i="2"/>
  <c r="AS45" i="2" s="1"/>
  <c r="AT45" i="2" s="1"/>
  <c r="AP45" i="2"/>
  <c r="AQ45" i="2"/>
  <c r="AR45" i="2"/>
  <c r="BC45" i="2"/>
  <c r="BD45" i="2"/>
  <c r="BE45" i="2"/>
  <c r="BC46" i="2"/>
  <c r="BD46" i="2"/>
  <c r="BH45" i="2" s="1"/>
  <c r="BI45" i="2" s="1"/>
  <c r="BE46" i="2"/>
  <c r="BF45" i="2" s="1"/>
  <c r="BC47" i="2"/>
  <c r="BD47" i="2"/>
  <c r="BE47" i="2"/>
  <c r="BC48" i="2"/>
  <c r="BD48" i="2"/>
  <c r="BE48" i="2"/>
  <c r="K49" i="2"/>
  <c r="AI49" i="2"/>
  <c r="AJ49" i="2"/>
  <c r="AK49" i="2"/>
  <c r="AN49" i="2"/>
  <c r="AO49" i="2"/>
  <c r="AP49" i="2" s="1"/>
  <c r="AQ49" i="2"/>
  <c r="AR49" i="2"/>
  <c r="AS49" i="2"/>
  <c r="AT49" i="2" s="1"/>
  <c r="BC49" i="2"/>
  <c r="BD49" i="2"/>
  <c r="BE49" i="2"/>
  <c r="BC50" i="2"/>
  <c r="BD50" i="2"/>
  <c r="BE50" i="2"/>
  <c r="BC51" i="2"/>
  <c r="BD51" i="2"/>
  <c r="BH49" i="2" s="1"/>
  <c r="BI49" i="2" s="1"/>
  <c r="BE51" i="2"/>
  <c r="BC52" i="2"/>
  <c r="BD52" i="2"/>
  <c r="BE52" i="2"/>
  <c r="BJ16" i="7" l="1"/>
  <c r="BK16" i="7" s="1"/>
  <c r="BG16" i="7"/>
  <c r="BG18" i="7"/>
  <c r="BJ18" i="7"/>
  <c r="BK18" i="7" s="1"/>
  <c r="BJ23" i="7"/>
  <c r="BK23" i="7" s="1"/>
  <c r="BJ19" i="7"/>
  <c r="BK19" i="7" s="1"/>
  <c r="BG19" i="7"/>
  <c r="BH18" i="7"/>
  <c r="BI18" i="7" s="1"/>
  <c r="BH23" i="7"/>
  <c r="BI23" i="7" s="1"/>
  <c r="BH22" i="7"/>
  <c r="BI22" i="7" s="1"/>
  <c r="BG49" i="6"/>
  <c r="BG17" i="6"/>
  <c r="AS21" i="6"/>
  <c r="AT21" i="6" s="1"/>
  <c r="BF21" i="6"/>
  <c r="AP21" i="6"/>
  <c r="BJ37" i="6"/>
  <c r="BK37" i="6" s="1"/>
  <c r="BG37" i="6"/>
  <c r="AR21" i="6"/>
  <c r="BH21" i="6"/>
  <c r="BI21" i="6" s="1"/>
  <c r="AS37" i="6"/>
  <c r="AT37" i="6" s="1"/>
  <c r="BF33" i="6"/>
  <c r="AP33" i="6"/>
  <c r="BH25" i="6"/>
  <c r="BI25" i="6" s="1"/>
  <c r="AS49" i="6"/>
  <c r="AT49" i="6" s="1"/>
  <c r="BF45" i="6"/>
  <c r="AP45" i="6"/>
  <c r="BH37" i="6"/>
  <c r="BI37" i="6" s="1"/>
  <c r="BH49" i="6"/>
  <c r="BI49" i="6" s="1"/>
  <c r="BF25" i="6"/>
  <c r="BH17" i="6"/>
  <c r="BI17" i="6" s="1"/>
  <c r="AS41" i="6"/>
  <c r="AT41" i="6" s="1"/>
  <c r="BF29" i="6"/>
  <c r="BF41" i="6"/>
  <c r="BH33" i="6"/>
  <c r="BI33" i="6" s="1"/>
  <c r="BJ45" i="5"/>
  <c r="BK45" i="5" s="1"/>
  <c r="BG45" i="5"/>
  <c r="BG29" i="5"/>
  <c r="BJ29" i="5"/>
  <c r="BK29" i="5" s="1"/>
  <c r="BG17" i="5"/>
  <c r="AS21" i="5"/>
  <c r="AT21" i="5" s="1"/>
  <c r="BJ33" i="5"/>
  <c r="BK33" i="5" s="1"/>
  <c r="BG33" i="5"/>
  <c r="BG21" i="5"/>
  <c r="BG53" i="5"/>
  <c r="BJ53" i="5"/>
  <c r="BK53" i="5" s="1"/>
  <c r="BJ37" i="5"/>
  <c r="BK37" i="5" s="1"/>
  <c r="BG37" i="5"/>
  <c r="AR21" i="5"/>
  <c r="BH21" i="5"/>
  <c r="BI21" i="5" s="1"/>
  <c r="AS49" i="5"/>
  <c r="AT49" i="5" s="1"/>
  <c r="AP45" i="5"/>
  <c r="BH49" i="5"/>
  <c r="BI49" i="5" s="1"/>
  <c r="BF25" i="5"/>
  <c r="BH17" i="5"/>
  <c r="BI17" i="5" s="1"/>
  <c r="AS41" i="5"/>
  <c r="AT41" i="5" s="1"/>
  <c r="BF49" i="5"/>
  <c r="BH41" i="5"/>
  <c r="BI41" i="5" s="1"/>
  <c r="BF41" i="5"/>
  <c r="BH33" i="5"/>
  <c r="BI33" i="5" s="1"/>
  <c r="BI42" i="4"/>
  <c r="BJ42" i="4" s="1"/>
  <c r="BF42" i="4"/>
  <c r="AR22" i="4"/>
  <c r="AS22" i="4" s="1"/>
  <c r="AQ22" i="4"/>
  <c r="BG22" i="4"/>
  <c r="BH22" i="4" s="1"/>
  <c r="BF14" i="4"/>
  <c r="BI34" i="4"/>
  <c r="BJ34" i="4" s="1"/>
  <c r="BF34" i="4"/>
  <c r="BE30" i="4"/>
  <c r="AR46" i="4"/>
  <c r="AS46" i="4" s="1"/>
  <c r="BG46" i="4"/>
  <c r="BH46" i="4" s="1"/>
  <c r="AR26" i="4"/>
  <c r="AS26" i="4" s="1"/>
  <c r="BE22" i="4"/>
  <c r="BG14" i="4"/>
  <c r="BH14" i="4" s="1"/>
  <c r="BI50" i="4"/>
  <c r="BJ50" i="4" s="1"/>
  <c r="AR38" i="4"/>
  <c r="AS38" i="4" s="1"/>
  <c r="BE46" i="4"/>
  <c r="BG38" i="4"/>
  <c r="BH38" i="4" s="1"/>
  <c r="BG50" i="4"/>
  <c r="BH50" i="4" s="1"/>
  <c r="AR30" i="4"/>
  <c r="AS30" i="4" s="1"/>
  <c r="BE26" i="4"/>
  <c r="BG18" i="4"/>
  <c r="BH18" i="4" s="1"/>
  <c r="BE38" i="4"/>
  <c r="BG30" i="4"/>
  <c r="BH30" i="4" s="1"/>
  <c r="BG21" i="3"/>
  <c r="BG53" i="3"/>
  <c r="BJ45" i="3"/>
  <c r="BK45" i="3" s="1"/>
  <c r="BG45" i="3"/>
  <c r="BG17" i="3"/>
  <c r="BJ17" i="3"/>
  <c r="BK17" i="3" s="1"/>
  <c r="BG37" i="3"/>
  <c r="BJ37" i="3"/>
  <c r="BK37" i="3" s="1"/>
  <c r="AS25" i="3"/>
  <c r="AT25" i="3" s="1"/>
  <c r="AR25" i="3"/>
  <c r="BH25" i="3"/>
  <c r="BI25" i="3" s="1"/>
  <c r="BF33" i="3"/>
  <c r="AP33" i="3"/>
  <c r="AS17" i="3"/>
  <c r="AT17" i="3" s="1"/>
  <c r="BH49" i="3"/>
  <c r="BI49" i="3" s="1"/>
  <c r="AS29" i="3"/>
  <c r="AT29" i="3" s="1"/>
  <c r="BF25" i="3"/>
  <c r="BH17" i="3"/>
  <c r="BI17" i="3" s="1"/>
  <c r="AS41" i="3"/>
  <c r="AT41" i="3" s="1"/>
  <c r="BF49" i="3"/>
  <c r="BH41" i="3"/>
  <c r="BI41" i="3" s="1"/>
  <c r="BH53" i="3"/>
  <c r="BI53" i="3" s="1"/>
  <c r="BF29" i="3"/>
  <c r="BH21" i="3"/>
  <c r="BI21" i="3" s="1"/>
  <c r="BF41" i="3"/>
  <c r="BH33" i="3"/>
  <c r="BI33" i="3" s="1"/>
  <c r="BG17" i="2"/>
  <c r="BJ17" i="2"/>
  <c r="BK17" i="2" s="1"/>
  <c r="BG25" i="2"/>
  <c r="BJ45" i="2"/>
  <c r="BK45" i="2" s="1"/>
  <c r="BG45" i="2"/>
  <c r="BF21" i="2"/>
  <c r="AS25" i="2"/>
  <c r="AT25" i="2" s="1"/>
  <c r="AS37" i="2"/>
  <c r="AT37" i="2" s="1"/>
  <c r="BF33" i="2"/>
  <c r="AP33" i="2"/>
  <c r="BH25" i="2"/>
  <c r="BI25" i="2" s="1"/>
  <c r="AS41" i="2"/>
  <c r="AT41" i="2" s="1"/>
  <c r="BF37" i="2"/>
  <c r="BF49" i="2"/>
  <c r="BH41" i="2"/>
  <c r="BI41" i="2" s="1"/>
  <c r="BF29" i="2"/>
  <c r="BH21" i="2"/>
  <c r="BI21" i="2" s="1"/>
  <c r="BF41" i="2"/>
  <c r="BH33" i="2"/>
  <c r="BI33" i="2" s="1"/>
  <c r="BJ22" i="7" l="1"/>
  <c r="BK22" i="7" s="1"/>
  <c r="BG29" i="6"/>
  <c r="BJ29" i="6"/>
  <c r="BK29" i="6" s="1"/>
  <c r="BG21" i="6"/>
  <c r="BJ21" i="6"/>
  <c r="BK21" i="6" s="1"/>
  <c r="BJ25" i="6"/>
  <c r="BK25" i="6" s="1"/>
  <c r="BG25" i="6"/>
  <c r="BG33" i="6"/>
  <c r="BJ33" i="6"/>
  <c r="BK33" i="6" s="1"/>
  <c r="BJ17" i="6"/>
  <c r="BK17" i="6" s="1"/>
  <c r="BJ49" i="6"/>
  <c r="BK49" i="6" s="1"/>
  <c r="BG41" i="6"/>
  <c r="BJ41" i="6"/>
  <c r="BK41" i="6" s="1"/>
  <c r="BJ45" i="6"/>
  <c r="BK45" i="6" s="1"/>
  <c r="BG45" i="6"/>
  <c r="BG49" i="5"/>
  <c r="BJ49" i="5"/>
  <c r="BK49" i="5" s="1"/>
  <c r="BJ25" i="5"/>
  <c r="BK25" i="5" s="1"/>
  <c r="BG25" i="5"/>
  <c r="BJ17" i="5"/>
  <c r="BK17" i="5" s="1"/>
  <c r="BJ21" i="5"/>
  <c r="BK21" i="5" s="1"/>
  <c r="BJ41" i="5"/>
  <c r="BK41" i="5" s="1"/>
  <c r="BG41" i="5"/>
  <c r="BF26" i="4"/>
  <c r="BI26" i="4"/>
  <c r="BJ26" i="4" s="1"/>
  <c r="BI14" i="4"/>
  <c r="BJ14" i="4" s="1"/>
  <c r="BI22" i="4"/>
  <c r="BJ22" i="4" s="1"/>
  <c r="BF22" i="4"/>
  <c r="BF46" i="4"/>
  <c r="BI46" i="4"/>
  <c r="BJ46" i="4" s="1"/>
  <c r="BI18" i="4"/>
  <c r="BJ18" i="4" s="1"/>
  <c r="BF30" i="4"/>
  <c r="BI30" i="4"/>
  <c r="BJ30" i="4" s="1"/>
  <c r="BF38" i="4"/>
  <c r="BI38" i="4"/>
  <c r="BJ38" i="4" s="1"/>
  <c r="BG49" i="3"/>
  <c r="BJ49" i="3"/>
  <c r="BK49" i="3" s="1"/>
  <c r="BJ33" i="3"/>
  <c r="BK33" i="3" s="1"/>
  <c r="BG33" i="3"/>
  <c r="BJ53" i="3"/>
  <c r="BK53" i="3" s="1"/>
  <c r="BG41" i="3"/>
  <c r="BJ41" i="3"/>
  <c r="BK41" i="3" s="1"/>
  <c r="BJ25" i="3"/>
  <c r="BK25" i="3" s="1"/>
  <c r="BG25" i="3"/>
  <c r="BJ21" i="3"/>
  <c r="BK21" i="3" s="1"/>
  <c r="BG29" i="3"/>
  <c r="BJ29" i="3"/>
  <c r="BK29" i="3" s="1"/>
  <c r="BG21" i="2"/>
  <c r="BJ21" i="2"/>
  <c r="BK21" i="2" s="1"/>
  <c r="BG37" i="2"/>
  <c r="BJ37" i="2"/>
  <c r="BK37" i="2" s="1"/>
  <c r="BG49" i="2"/>
  <c r="BJ49" i="2"/>
  <c r="BK49" i="2" s="1"/>
  <c r="BG41" i="2"/>
  <c r="BJ41" i="2"/>
  <c r="BK41" i="2" s="1"/>
  <c r="BJ25" i="2"/>
  <c r="BK25" i="2" s="1"/>
  <c r="BJ33" i="2"/>
  <c r="BK33" i="2" s="1"/>
  <c r="BG33" i="2"/>
  <c r="BG29" i="2"/>
  <c r="BJ29" i="2"/>
  <c r="BK29" i="2" s="1"/>
  <c r="K29" i="1"/>
  <c r="BE44" i="1"/>
  <c r="BD44" i="1"/>
  <c r="BC44" i="1"/>
  <c r="BE43" i="1"/>
  <c r="BD43" i="1"/>
  <c r="BC43" i="1"/>
  <c r="BE42" i="1"/>
  <c r="BD42" i="1"/>
  <c r="BC42" i="1"/>
  <c r="BD41" i="1"/>
  <c r="BC41" i="1"/>
  <c r="BE41" i="1" s="1"/>
  <c r="AN41" i="1"/>
  <c r="AO41" i="1" s="1"/>
  <c r="AK41" i="1"/>
  <c r="AJ41" i="1"/>
  <c r="AQ41" i="1" s="1"/>
  <c r="AI41" i="1"/>
  <c r="K41" i="1"/>
  <c r="BE40" i="1"/>
  <c r="BD40" i="1"/>
  <c r="BC40" i="1"/>
  <c r="BE39" i="1"/>
  <c r="BD39" i="1"/>
  <c r="BC39" i="1"/>
  <c r="BE38" i="1"/>
  <c r="BD38" i="1"/>
  <c r="BC38" i="1"/>
  <c r="BD37" i="1"/>
  <c r="BC37" i="1"/>
  <c r="BE37" i="1" s="1"/>
  <c r="AN37" i="1"/>
  <c r="AO37" i="1" s="1"/>
  <c r="AK37" i="1"/>
  <c r="AJ37" i="1"/>
  <c r="AQ37" i="1" s="1"/>
  <c r="AI37" i="1"/>
  <c r="K37" i="1"/>
  <c r="BE36" i="1"/>
  <c r="BD36" i="1"/>
  <c r="BC36" i="1"/>
  <c r="BD35" i="1"/>
  <c r="BC35" i="1"/>
  <c r="BE35" i="1" s="1"/>
  <c r="BD34" i="1"/>
  <c r="BC34" i="1"/>
  <c r="BE34" i="1" s="1"/>
  <c r="BD33" i="1"/>
  <c r="BC33" i="1"/>
  <c r="BE33" i="1" s="1"/>
  <c r="AN33" i="1"/>
  <c r="AO33" i="1" s="1"/>
  <c r="AK33" i="1"/>
  <c r="AJ33" i="1"/>
  <c r="AQ33" i="1" s="1"/>
  <c r="AI33" i="1"/>
  <c r="K33" i="1"/>
  <c r="BE32" i="1"/>
  <c r="BD32" i="1"/>
  <c r="BC32" i="1"/>
  <c r="BE31" i="1"/>
  <c r="BD31" i="1"/>
  <c r="BC31" i="1"/>
  <c r="BE30" i="1"/>
  <c r="BD30" i="1"/>
  <c r="BC30" i="1"/>
  <c r="BD29" i="1"/>
  <c r="BC29" i="1"/>
  <c r="BE29" i="1" s="1"/>
  <c r="AN29" i="1"/>
  <c r="AO29" i="1" s="1"/>
  <c r="AK29" i="1"/>
  <c r="AJ29" i="1"/>
  <c r="AQ29" i="1" s="1"/>
  <c r="AI29" i="1"/>
  <c r="BE24" i="1"/>
  <c r="BD24" i="1"/>
  <c r="BC24" i="1"/>
  <c r="BE23" i="1"/>
  <c r="BD23" i="1"/>
  <c r="BC23" i="1"/>
  <c r="BE22" i="1"/>
  <c r="BD22" i="1"/>
  <c r="BC22" i="1"/>
  <c r="BE21" i="1"/>
  <c r="BC21" i="1"/>
  <c r="BD21" i="1" s="1"/>
  <c r="AN21" i="1"/>
  <c r="AO21" i="1" s="1"/>
  <c r="AK21" i="1"/>
  <c r="AJ21" i="1"/>
  <c r="AQ21" i="1" s="1"/>
  <c r="AI21" i="1"/>
  <c r="K21" i="1"/>
  <c r="BE20" i="1"/>
  <c r="BD20" i="1"/>
  <c r="BC20" i="1"/>
  <c r="BE19" i="1"/>
  <c r="BD19" i="1"/>
  <c r="BC19" i="1"/>
  <c r="BE18" i="1"/>
  <c r="BD18" i="1"/>
  <c r="BC18" i="1"/>
  <c r="BD17" i="1"/>
  <c r="BC17" i="1"/>
  <c r="BE17" i="1" s="1"/>
  <c r="AN17" i="1"/>
  <c r="AO17" i="1" s="1"/>
  <c r="AK17" i="1"/>
  <c r="AJ17" i="1"/>
  <c r="AQ17" i="1" s="1"/>
  <c r="AI17" i="1"/>
  <c r="K17" i="1"/>
  <c r="AP41" i="1" l="1"/>
  <c r="BF41" i="1"/>
  <c r="AS41" i="1"/>
  <c r="AT41" i="1" s="1"/>
  <c r="BH41" i="1"/>
  <c r="BI41" i="1" s="1"/>
  <c r="AR41" i="1"/>
  <c r="AP37" i="1"/>
  <c r="AS37" i="1"/>
  <c r="AT37" i="1" s="1"/>
  <c r="BF37" i="1"/>
  <c r="AR37" i="1"/>
  <c r="BH37" i="1"/>
  <c r="BI37" i="1" s="1"/>
  <c r="BF33" i="1"/>
  <c r="AP33" i="1"/>
  <c r="AS33" i="1"/>
  <c r="AT33" i="1" s="1"/>
  <c r="AR33" i="1"/>
  <c r="BH33" i="1"/>
  <c r="BI33" i="1" s="1"/>
  <c r="AS29" i="1"/>
  <c r="AT29" i="1" s="1"/>
  <c r="BF29" i="1"/>
  <c r="AP29" i="1"/>
  <c r="AR29" i="1"/>
  <c r="BH29" i="1"/>
  <c r="BI29" i="1" s="1"/>
  <c r="AP21" i="1"/>
  <c r="AS21" i="1"/>
  <c r="AT21" i="1" s="1"/>
  <c r="BF21" i="1"/>
  <c r="AR21" i="1"/>
  <c r="BH21" i="1"/>
  <c r="BI21" i="1" s="1"/>
  <c r="BF17" i="1"/>
  <c r="AS17" i="1"/>
  <c r="AT17" i="1" s="1"/>
  <c r="AP17" i="1"/>
  <c r="BH17" i="1"/>
  <c r="BI17" i="1" s="1"/>
  <c r="AR17" i="1"/>
  <c r="BG41" i="1" l="1"/>
  <c r="BJ41" i="1"/>
  <c r="BK41" i="1" s="1"/>
  <c r="BG37" i="1"/>
  <c r="BJ37" i="1"/>
  <c r="BK37" i="1" s="1"/>
  <c r="BG33" i="1"/>
  <c r="BJ33" i="1"/>
  <c r="BK33" i="1" s="1"/>
  <c r="BG29" i="1"/>
  <c r="BJ29" i="1"/>
  <c r="BK29" i="1" s="1"/>
  <c r="BG21" i="1"/>
  <c r="BJ21" i="1"/>
  <c r="BK21" i="1" s="1"/>
  <c r="BG17" i="1"/>
  <c r="BJ17" i="1"/>
  <c r="BK1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17" authorId="0" shapeId="0" xr:uid="{00000000-0006-0000-0300-000001000000}">
      <text>
        <r>
          <rPr>
            <sz val="11"/>
            <color theme="1"/>
            <rFont val="Aptos Narrow"/>
            <scheme val="minor"/>
          </rPr>
          <t>======
ID#AAAByYLOYmk
Marcela Cardenas    (2026-01-07 14:44:53)
Cantidad de veces que se emiten estados financieros</t>
        </r>
      </text>
    </comment>
    <comment ref="AL21" authorId="0" shapeId="0" xr:uid="{00000000-0006-0000-0300-000002000000}">
      <text>
        <r>
          <rPr>
            <sz val="11"/>
            <color theme="1"/>
            <rFont val="Aptos Narrow"/>
            <scheme val="minor"/>
          </rPr>
          <t>======
ID#AAAByYLOYmg
Marcela Cardenas    (2026-01-07 14:44:53)
Cantidad de entidades por las veces de reporte</t>
        </r>
      </text>
    </comment>
  </commentList>
</comments>
</file>

<file path=xl/sharedStrings.xml><?xml version="1.0" encoding="utf-8"?>
<sst xmlns="http://schemas.openxmlformats.org/spreadsheetml/2006/main" count="1945" uniqueCount="487">
  <si>
    <t>MATRIZ DE RIESGOS DE GESTIÓN, FISCALES Y CORRUPCIÓN</t>
  </si>
  <si>
    <t>PROCESO:</t>
  </si>
  <si>
    <t>PLANEACIÓN INSTITUCIONAL</t>
  </si>
  <si>
    <t>PROCEDIMIENTO:</t>
  </si>
  <si>
    <t>POLÍTICA DE ADMINISTRACIÓN DEL RIESGO</t>
  </si>
  <si>
    <t>FECHA DE APROBACIÓN:</t>
  </si>
  <si>
    <t>CÓDIGO:</t>
  </si>
  <si>
    <t>VERSIÓN:</t>
  </si>
  <si>
    <t>PÁGINA:</t>
  </si>
  <si>
    <t>10/06/20225</t>
  </si>
  <si>
    <t>PI02-FOR01</t>
  </si>
  <si>
    <t>1 de 1</t>
  </si>
  <si>
    <t>Matriz de Riesgos 2025 - Contaduría General de la Nación</t>
  </si>
  <si>
    <t>IDENTIFICACIÓN DEL RIESGO</t>
  </si>
  <si>
    <t>VALORACIÓN DEL RIESGO INHERENTE</t>
  </si>
  <si>
    <t>EVALUACIÓN DEL CONTROL</t>
  </si>
  <si>
    <t>NIVEL DE RIESGO RESIDUAL</t>
  </si>
  <si>
    <t>PLANES DE ACCIÓN PARA EL TRATAMIENTO DE RIESGOS</t>
  </si>
  <si>
    <t>DILIGENCIAR ÚNICAMENTE PARA RIESGOS DE GESTIÓN Y FISCALES</t>
  </si>
  <si>
    <t>DILIGENCIAR UNICAMENTE PARA RIESGO DE CORRUPCIÓN</t>
  </si>
  <si>
    <t>N°</t>
  </si>
  <si>
    <t>CÓDIGO DEL PROCESO</t>
  </si>
  <si>
    <t>PROCESO</t>
  </si>
  <si>
    <t>LÍDER DEL PROCESO</t>
  </si>
  <si>
    <t>TIPOLOGÍA DE RIESGO</t>
  </si>
  <si>
    <t>FACTOR DE RIESGO</t>
  </si>
  <si>
    <t>DESCRIPCIÓN DEL FACTOR DE RIESGO</t>
  </si>
  <si>
    <t>¿QUÉ ?
IMPACTO</t>
  </si>
  <si>
    <t>¿CÓMO?
CAUSA INMEDIATA 
(Iniciar con la palabra 
por)</t>
  </si>
  <si>
    <t>¿POR QUÉ?
CAUSA RAÍZ
(Iniciar con 
debido a/a causa de)</t>
  </si>
  <si>
    <t>DESCRIPCIÓN DEL RIESGO</t>
  </si>
  <si>
    <t>CLASIFICACIÓN DEL RIESGO</t>
  </si>
  <si>
    <t>Afectación económica
(40%)</t>
  </si>
  <si>
    <t>Afectación Operacional
(30%)</t>
  </si>
  <si>
    <t>Afectación reputacional
(30%)</t>
  </si>
  <si>
    <t>¿Afecta al grupo de funcionarios del proceso?</t>
  </si>
  <si>
    <t>¿Afecta el cumplimiento de metas y objetivos de la dependencia?</t>
  </si>
  <si>
    <t>¿Afecta el cumplimiento de la misión de la entidad?</t>
  </si>
  <si>
    <t>¿Afectar el cumplimiento de la misión del sector al que pertenece la entidad?</t>
  </si>
  <si>
    <t>¿Genera pérdida de confianza de la entidad, afectando su reputación?</t>
  </si>
  <si>
    <t>¿Genera pérdida de recursos económicos?</t>
  </si>
  <si>
    <t>¿Afecta la generación de los productos o la prestación de los servicios?</t>
  </si>
  <si>
    <t>¿Podría causar un detrimento de calidad de vida de la comunidad por la pérdida de bienes, servicios o recursos públicos?</t>
  </si>
  <si>
    <t>¿Genera pérdida de la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</si>
  <si>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</si>
  <si>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</si>
  <si>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</si>
  <si>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</si>
  <si>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</si>
  <si>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</si>
  <si>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pérdidas de vidas humanas?</t>
  </si>
  <si>
    <t>¿Afecta la imagen regional?</t>
  </si>
  <si>
    <t>¿Afecta la imagen nacional?</t>
  </si>
  <si>
    <t>¿Afecta la imagen internacional?</t>
  </si>
  <si>
    <t>Calificación del impacto</t>
  </si>
  <si>
    <t>RIESGOS DE GESTIÓN Y FISCALES
FRECUENCIA DE LA ACTIVIDAD
Veces por año</t>
  </si>
  <si>
    <t>RIESGOS DE CORRPCIÓN
Probabilidad</t>
  </si>
  <si>
    <t>Cal</t>
  </si>
  <si>
    <t>PROBABILIDAD</t>
  </si>
  <si>
    <t>IMPACTO</t>
  </si>
  <si>
    <t>CAL 1</t>
  </si>
  <si>
    <r>
      <t xml:space="preserve">NIVEL DE RIESGO </t>
    </r>
    <r>
      <rPr>
        <b/>
        <sz val="12"/>
        <color theme="1" tint="4.9989318521683403E-2"/>
        <rFont val="Aptos Narrow"/>
        <family val="2"/>
        <scheme val="minor"/>
      </rPr>
      <t>INHERENTE</t>
    </r>
    <r>
      <rPr>
        <b/>
        <sz val="12"/>
        <color theme="0"/>
        <rFont val="Aptos Narrow"/>
        <family val="2"/>
        <scheme val="minor"/>
      </rPr>
      <t xml:space="preserve">
(ZONA)</t>
    </r>
  </si>
  <si>
    <t>CONTROLES</t>
  </si>
  <si>
    <t xml:space="preserve">RESPONSABLE DE EJECUTAR EL CONTROL </t>
  </si>
  <si>
    <t>ENTREGABLE / EVIDENCIA</t>
  </si>
  <si>
    <t>Tipo de control</t>
  </si>
  <si>
    <t>Funcionamiento del control</t>
  </si>
  <si>
    <t>¿El control está documentado?</t>
  </si>
  <si>
    <t>Frecuencia del control</t>
  </si>
  <si>
    <t>Evidencia</t>
  </si>
  <si>
    <t>CAL 3</t>
  </si>
  <si>
    <t>CAL 4_IMP</t>
  </si>
  <si>
    <t>CAL 5_PRO</t>
  </si>
  <si>
    <t>CAL 2</t>
  </si>
  <si>
    <r>
      <t xml:space="preserve">NIVEL DE RIESGO </t>
    </r>
    <r>
      <rPr>
        <b/>
        <sz val="12"/>
        <color theme="1" tint="4.9989318521683403E-2"/>
        <rFont val="Aptos Narrow"/>
        <family val="2"/>
        <scheme val="minor"/>
      </rPr>
      <t>RESIDUAL</t>
    </r>
    <r>
      <rPr>
        <b/>
        <sz val="12"/>
        <color theme="0"/>
        <rFont val="Aptos Narrow"/>
        <family val="2"/>
        <scheme val="minor"/>
      </rPr>
      <t xml:space="preserve">
(ZONA)</t>
    </r>
  </si>
  <si>
    <t>OPCIONES DE MANEJO DEL RIESGO RESIDUAL</t>
  </si>
  <si>
    <t>PLAN DE ACCIÓN</t>
  </si>
  <si>
    <t>RESPONSABLE</t>
  </si>
  <si>
    <t>FECHA DE INICIO</t>
  </si>
  <si>
    <t>FECHA DE FINALIZACIÓN</t>
  </si>
  <si>
    <t>EVIDENCIA / ENTREGABLE</t>
  </si>
  <si>
    <t>Preventivo</t>
  </si>
  <si>
    <t>Manual</t>
  </si>
  <si>
    <t>SI</t>
  </si>
  <si>
    <t>Completa</t>
  </si>
  <si>
    <t>Reducir-Mitigar riesgo</t>
  </si>
  <si>
    <t>Detectivo</t>
  </si>
  <si>
    <t>NO</t>
  </si>
  <si>
    <t>Correctivo</t>
  </si>
  <si>
    <t>CEN</t>
  </si>
  <si>
    <t>Centralización de la Información</t>
  </si>
  <si>
    <t>Subcontador(a) de Centralización de la Información</t>
  </si>
  <si>
    <t>Corrupción</t>
  </si>
  <si>
    <t>Talento_Humano</t>
  </si>
  <si>
    <t>Fraude interno (corrupción, soborno)</t>
  </si>
  <si>
    <t>Posibilidad de recibir o solicitar cualquier dádiva o beneficio a nombre propio</t>
  </si>
  <si>
    <t>por omitir requerimientos formulados desde la CGN</t>
  </si>
  <si>
    <t>debido a intereses  de la entidad contable pública y su reporte de la Información requerida por los analistas</t>
  </si>
  <si>
    <t>Fraude Interno</t>
  </si>
  <si>
    <t>No</t>
  </si>
  <si>
    <t>Si</t>
  </si>
  <si>
    <t>Rara vez</t>
  </si>
  <si>
    <t>Los Coordinadores de los GIT de gestión de la Subcontaduría de Centralización de la Información realizan seguimiento mensual a las actividades de los analistas, incluyendo el trámite de requerimientos, para verificar que se estén cumpliendo las actividades propuestas. El seguimiento se realiza revisando el formato MAN02 FOR 01 Informe de supervisión del contrato y el formato interno de actividades. Si se identifican desviaciones, se contacta al responsable para revisar las novedades.
Evidencias: Formato  MAN02 FOR 01 Informe de supervisión del contrato y Formato de Informe interno de actividades.</t>
  </si>
  <si>
    <t xml:space="preserve"> Coordinadores de los GIT de gestión de la Subcontaduría de Centralización de la información</t>
  </si>
  <si>
    <t>Formato  MAN02 FOR 01 Informe de supervisión del contrato y Formato de Informe interno de actividades</t>
  </si>
  <si>
    <t>Mensualmente</t>
  </si>
  <si>
    <t>Sensibilización virtual de los valores y el código de Integridad del Servidor Público y sus actividades  frente al proceso de Centralización de la Información</t>
  </si>
  <si>
    <t>Subcontador de Centralización de la Información</t>
  </si>
  <si>
    <t>Grabación de presentación virtual</t>
  </si>
  <si>
    <t>GTH</t>
  </si>
  <si>
    <t>Gestión Humana</t>
  </si>
  <si>
    <t>Coordinador(a) GIT de Talento Humano y Prestaciones Sociales</t>
  </si>
  <si>
    <t>por medio de la selección o vinculación de personal</t>
  </si>
  <si>
    <t xml:space="preserve">a causa de un ajuste en los requisitos  </t>
  </si>
  <si>
    <t>Improbable</t>
  </si>
  <si>
    <t>La Coordinadora del GIT de Talento Humano y Prestaciones Sociales realiza en todos los casos la revisión, adición, modificación o actualización al manual de funciones de la CGN y socialización con la organización sindical, de acuerdo a lo estipulado en el Artículo 4 del Decreto 498 de 2020, con el fin de fortalecer la transparencia en el proceso de selección, vinculación y desvinculación de personal. lo anterior a partir de la presentación de las necesidades del área y la aprobación del contador general de la Nación.
Evidencia: Constancia de revisión y comentarios del ajuste al Manual de Funciones de la CGN por parte del Sindicato, basado en los lineamientos de la ley (Correo Electrónico)</t>
  </si>
  <si>
    <t>Coordinadora del GIT de Talento Humano y Prestaciones Sociales</t>
  </si>
  <si>
    <t>Constancia de revisión y comentarios del ajuste al Manual de Funciones de la CGN por parte del Sindicato, basado en los lineamientos de la ley (Correo Electrónico)</t>
  </si>
  <si>
    <t xml:space="preserve">Se realiza una reunión semestral con el objetivo de identificar posibles incumplimientos los controles establecidos.
(Reunión riesgos)
Evidencia: ayuda de memoria </t>
  </si>
  <si>
    <t>Ayuda de memoria de la reunión</t>
  </si>
  <si>
    <t>Coordinador(a) GIT de Servicios Generales, Administrativos y Financieros</t>
  </si>
  <si>
    <t>Continuo</t>
  </si>
  <si>
    <t>GFI</t>
  </si>
  <si>
    <t>Gestión Recursos Financieros</t>
  </si>
  <si>
    <t xml:space="preserve">Posibilidad de recibir o solicitar cualquier dádiva en la caja menor  </t>
  </si>
  <si>
    <t>por desviación de los recursos asignados,</t>
  </si>
  <si>
    <t>debido a intereses particulares y presiones de terceros</t>
  </si>
  <si>
    <t>Posible</t>
  </si>
  <si>
    <t>El delegado del equipo de contabilidad realiza el arqueo de caja menor, a través del formato establecido por la entidad, el control se ejecuta mensualmente con el fin de cruzar el dinero en efectivo disponible, los saldos en bancos y el flujo de caja del mes. Además, el Profesional Especializado con funciones de Contador verifica y firma cada uno de los formatos diligenciados, con el fin de asegurar que coincidan con los saldos reales. 
En caso de encontrarse desviaciones, se deben documentar y comunicar a la coordinación del GIT de Servicios Generales, Administrativos y Financieros.
Evidencia: Formato de arqueo de caja menor y soportes del arqueo debidamente firmados (extractos bancarios, auxiliar contable de las cuentas bancarias)</t>
  </si>
  <si>
    <t>Profesional Especializado con funciones de Contador y el delegado del equipo de contabilidad</t>
  </si>
  <si>
    <t>Formato de arqueo de caja menor y soportes del arqueo debidamente firmados (extractos bancarios, auxiliar contable de las cuentas bancarias)</t>
  </si>
  <si>
    <t xml:space="preserve">La coordinadora del GIT de Servicios Generales, Administrativos y Financieros dará el lineamiento al Administrador de la Caja Menor sobre la importancia de informar presiones indebidas en el momento en que se presenten y que estén relacionadas con el manejo de la caja menor, así mismo, de informarlas de inmediato al Coordinador del GIT de Servicios Generales, Administrativos y Financieros, y a la Secretaría General. 
Esta acción se realizará con el fin de tomar las medidas necesarias y adelantar el trámite administrativo correspondiente que permita evitar la materialización del riesgo. </t>
  </si>
  <si>
    <t>Coordinador del GIT de Servicios Generales, Administrativos y financieros</t>
  </si>
  <si>
    <t>Correo enviado por la Coordinadora del GIT de Servicios Generales, Administrativos y Financieros al Administrador de la Caja Menor informando el lineamiento.</t>
  </si>
  <si>
    <t xml:space="preserve">El administrador de la Caja Menor participará en todas las capacitaciones obligatorias convocadas por el operador de la plataforma SIIF con el fin de fortalecer el manejo adecuado de los recursos.
</t>
  </si>
  <si>
    <t xml:space="preserve"> Administrador de la Caja Menor</t>
  </si>
  <si>
    <t>Pantallazo de participación en la capacitación y correo electrónico  enviado por el operador de la plataforma SIIF a las personas que registraron asistencia.</t>
  </si>
  <si>
    <t>GTI</t>
  </si>
  <si>
    <t>Gestión TICS</t>
  </si>
  <si>
    <t>Coordinador(a) GIT de Apoyo Informático</t>
  </si>
  <si>
    <t>Posibilidad de recibir o solicitar dadivas o beneficios a nombre propio o de terceros para favorecer intereses particulares</t>
  </si>
  <si>
    <t>por la utilización inapropiada de la información de la entidad</t>
  </si>
  <si>
    <t>debido a la no suscripción de los acuerdos de confidencialidad y de la aceptación formal de las políticas de seguridad, que controlen el acceso a la información conforme a las funciones y responsabilidades del personal</t>
  </si>
  <si>
    <t>El Coordinador del GIT de Apoyo Informático realiza, cada vez que ingrese un nuevo servidor público o contratista natural o jurídico al GIT, seguimiento a la firma del acuerdo de confidencialidad, verificando que el contratista ha firmado el formato "MAN01-FOR31 Acuerdo de confidencialidad y aceptación de las políticas de la seguridad de la información";  con el fin de asegurar que se conozcan las implicaciones de hacer  uso indebido de la información a cargo. En caso de desviación se gestiona la firma del acuerdo de confidencialidad con el servidor público o contratista natural o jurídico.
Evidencia: Acuerdo de confidencialidad firmado</t>
  </si>
  <si>
    <t>Coordinador del GIT de Apoyo Informático</t>
  </si>
  <si>
    <t>Acuerdo de confidencialidad firmado</t>
  </si>
  <si>
    <t>A solicitud</t>
  </si>
  <si>
    <t xml:space="preserve">Gestionar la realización de charlas al GIT de Apoyo Informático sobre temas asociados a la adopción e implementación de la Política de Gobierno Digital </t>
  </si>
  <si>
    <t>Coordinador GIT de Apoyo Informático</t>
  </si>
  <si>
    <t>Ayuda de memoria de la charla o acta de reunión</t>
  </si>
  <si>
    <t xml:space="preserve">El Coordinador del GIT de Apoyo Informático, semestralmente valida la realización y ejecución del plan de sensibilización de Seguridad y Privacidad de la información adoptado como parte de la implementación del modelo de Seguridad y Privacidad de la Información; mediante divulgación de piezas gráficas y correos electrónicos. En caso de desviación se realiza actualización en el siguiente periodo
Evidencia: Plan Comunicaciones Seguridad </t>
  </si>
  <si>
    <t xml:space="preserve">Plan Comunicaciones Seguridad </t>
  </si>
  <si>
    <t>Semestralmente</t>
  </si>
  <si>
    <t>El Coordinador del GIT de Apoyo Informático valida el cumplimiento de la realización de la solicitud en GLPI, cada vez que ingrese un nuevo servidor al GIT o cambie sus funciones, con el fin de garantizar que puedan tener acceso solo a la información que sea necesaria para el desarrollo de sus actividades. En caso de desviación se debe generar una nueva solicitud para ajustar los accesos de acuerdo a las funciones.
Evidencia: Caso en GLPI. Formato: GTI10-FOR09 Gestión de cuentas de usuario</t>
  </si>
  <si>
    <t xml:space="preserve"> Coordinador del GIT de Apoyo Informático</t>
  </si>
  <si>
    <t>Caso en GLPI.
Formato: GTI10-FOR09 Gestión de cuentas de usuario</t>
  </si>
  <si>
    <t>Comportamiento anti-ético</t>
  </si>
  <si>
    <t>Posibilidad de incurrir en gastos de bienes y servicios tecnológicos que no se necesiten en la entidad para beneficio propio o de terceros</t>
  </si>
  <si>
    <t>por presiones indebidas o conflictos de interés</t>
  </si>
  <si>
    <t>debido a falta de ética por parte del servidor público o contratista responsable de gestionar el proceso de adquisición tecnológica</t>
  </si>
  <si>
    <t>El Coordinador del GIT de Apoyo Informático realiza, cada vez que se evalúe un proceso de adquisición, un análisis de la necesidad, en pares, para revisar la ficha de viabilidad técnica, con el objetivo de evitar la adquisición de bienes y servicios no necesarios. En caso de desviación, se ajusta el Plan Anual de Adquisiciones.
Evidencia: Formato GTI04-FOR01 Ficha de Viabilidad técnica diligenciada, revisada y aprobada</t>
  </si>
  <si>
    <t>Formato GTI04-FOR01 Ficha de Viabilidad técnica diligenciada, revisada y aprobada</t>
  </si>
  <si>
    <t>Establecer la obligatoriedad de asistencia a las charlas sobre anticorrupción y código de integridad que realiza el GIT de Jurídica</t>
  </si>
  <si>
    <t>Correo electrónico con lineamiento y soporte de asistencia de charlas</t>
  </si>
  <si>
    <t>CYE</t>
  </si>
  <si>
    <t>Control y Evaluación</t>
  </si>
  <si>
    <t>Coordinador(a) GIT de Control Interno</t>
  </si>
  <si>
    <t>Posibilidad de recibir o solicitar dádiva o cualquier beneficio propio o de terceros en la elaboración de informes</t>
  </si>
  <si>
    <t>por omitir o adulterar información relevante frente a situaciones observadas en el desarrollo de las diferentes evaluaciones, auditorías y/o seguimientos establecidos en el Plan Anual de Auditorías y Seguimientos</t>
  </si>
  <si>
    <t>debido a la falta de ética profesional de los funcionarios y/o contratistas del GIT de Control Interno</t>
  </si>
  <si>
    <t>El Coordinador del GIT de control interno verifica semestralmente el nivel de apropiación de los conocimientos sobre ética e integridad pública por parte de  los funcionarios y/o contratistas, a través de una socialización y evaluación relacionada con las conductas y actos asociados a la  corrupción en el sector público y sus responsabilidades y consecuencias. En caso desviación, se efectúa retroalimentación al funcionario y/o contratista.
Evidencia: Lista de asistencia de socialización, presentación de socialización y reporte de evaluación de apropiación de conocimiento.</t>
  </si>
  <si>
    <t>Coordinador del GIT de control interno</t>
  </si>
  <si>
    <t>Lista de asistencia de socialización, presentación de socialización y reporte de evaluación de apropiación de conocimiento.</t>
  </si>
  <si>
    <t>Divulgar una pieza gráfica para recordar los compromisos éticos del GIT de Control Interno mediante correo electrónico</t>
  </si>
  <si>
    <t>Correo electrónico enviado al GIT de Control Interno que incluya la pieza gráfica</t>
  </si>
  <si>
    <t>¿Se analizaron los
controles?</t>
  </si>
  <si>
    <t>NO TIENE CONTROLES</t>
  </si>
  <si>
    <t>OBSERVACIONES</t>
  </si>
  <si>
    <t>RECOMENDACIONES</t>
  </si>
  <si>
    <t>Posibilidad de incurrir en favorecimiento a un tercero,</t>
  </si>
  <si>
    <t>X</t>
  </si>
  <si>
    <t xml:space="preserve">Como evidencia se encuentra el Plan de Comunicaciones y Sensibilización de Seguridad de la Información y Seguridad Digital, en el que se adjunta la evidencia de la ejecución de las acciones realizadas en febrero y marzo, lo que da cuenta de la ejecución y seguimiento de las actividades asociadas al control establecido. Cabe notar que la periodicidad de la aplicación del control es semestral. </t>
  </si>
  <si>
    <t xml:space="preserve">La evidencia permite observar la existencia de los casos creados en GLPI para la solicitud de gestión de cuentas de usuario de los servidores públicos, las cuales se efectuaron a través del formato GTI10-FOR09, en aplicación del control establecido. </t>
  </si>
  <si>
    <t xml:space="preserve">El proceso aportó como evidencia las dos fichas de viabilidad técnica asociadas a los proceso de contratación de bienes y servicios tecnológicos debidamente firmadas por quienes las elaboraron, revisaron y aprobaron, lo que permite observar la aplicación del control, en tanto que los formatos contienen una sección en la que se presentan las necesidades que justifican la adquisición de tales bienes y servicios. </t>
  </si>
  <si>
    <t>Se recomienda reformular el control para dar a entender que el análisis al que hace alusión el control se efectúa a través de la ficha de viabilidad, pues allí es donde se exponen las necesidades identificadas para la adquisición de bienes y servicios.</t>
  </si>
  <si>
    <t>GAD</t>
  </si>
  <si>
    <t xml:space="preserve">Gestión Administrativa </t>
  </si>
  <si>
    <t>Procesos</t>
  </si>
  <si>
    <t>Errores en la ejecución de protocolos, manuales o procedimientos</t>
  </si>
  <si>
    <t xml:space="preserve">
Posibilidad de recibir o solicitar cualquier dádiva o beneficio a nombre propio o de terceros, en los procesos contractuales</t>
  </si>
  <si>
    <t>por el direccionamiento en las condiciones del proceso, para favorecer a terceros,</t>
  </si>
  <si>
    <t xml:space="preserve">debido a intereses particulares o al uso indebido de la función pública o de la información. </t>
  </si>
  <si>
    <t>Ejecución y administración de procesos</t>
  </si>
  <si>
    <r>
      <rPr>
        <sz val="11"/>
        <color theme="1"/>
        <rFont val="Arial"/>
        <family val="2"/>
      </rPr>
      <t xml:space="preserve">El Secretario General designa para cada proceso de contratación un equipo estructurador y un equipo evaluador como un miembro colectivo impar, a través del formato dispuesto por la entidad, con el fin de llevar a cabo la revisión y vigilancia conjunta de la estructuración y evaluación de los procesos de selección.
En caso de desviaciones, en el que un miembro del equipo evaluador salve voto de la selección del proveedor, deberá comunicarlo por escrito con las razones y/o fundamentos de tal decisión con el fin de advertir una posible situación anómala al proceso.
Evidencia: Designación de equipo estructurador y equipo evaluador
</t>
    </r>
    <r>
      <rPr>
        <sz val="11"/>
        <color rgb="FFFF0000"/>
        <rFont val="Arial"/>
        <family val="2"/>
      </rPr>
      <t xml:space="preserve">
</t>
    </r>
  </si>
  <si>
    <t xml:space="preserve">Secretario General </t>
  </si>
  <si>
    <t xml:space="preserve">Designación de equipo estructurador y equipo evaluador </t>
  </si>
  <si>
    <t>El riesgo se enfoca en la posible ruptura de la objetividad en la selección de contratistas mediante el favorecimiento a terceros o el uso indebido de información privilegiada. Dada la naturaleza de los procesos, la vulnerabilidad reside en la etapa de estructuración de pliegos y evaluación de ofertas, donde intereses particulares podrían intentar direccionar los requisitos habilitantes o de ponderación.</t>
  </si>
  <si>
    <t>El control es efectivo al garantizar que las decisiones de contratación no dependan de una sola persona, sino de un equipo. La conformación del comite ha servido como barrera técnica contra el direccionamiento, asegurando que cada etapa del proceso cuente con vigilancia conjunta y respaldo documental.</t>
  </si>
  <si>
    <r>
      <rPr>
        <sz val="11"/>
        <rFont val="Arial"/>
        <family val="2"/>
      </rPr>
      <t xml:space="preserve">Actas de Designación de Comité Evaluador (Formato MAN01-FOR36) de los procesos de primer trimestre del 2026. Los documentos están firmados por el Secretario General y aceptados por los funcionarios nombrados, demostrando que hubo un equipo impar a cargo.
</t>
    </r>
    <r>
      <rPr>
        <u/>
        <sz val="11"/>
        <color rgb="FF1155CC"/>
        <rFont val="Arial"/>
        <family val="2"/>
      </rPr>
      <t>https://drive.google.com/drive/folders/1g5xLWVCwxlCOqjNJjPb60UKt4WvxWzI8?usp=sharing</t>
    </r>
  </si>
  <si>
    <t>No aplica.</t>
  </si>
  <si>
    <t>El control funciona y es confiable. Al obligar a que varias personas evalúen juntas, se evita que un solo funcionario decida a dedo. El monitoreo muestra que en el primer trimestre del 2026 se ha respetado la ley y la transparencia en la elección de contratistas.</t>
  </si>
  <si>
    <t>- Sin observaciones.</t>
  </si>
  <si>
    <t>Se ejecutó la actividad de control del riesgo de corrupción, durante el periodo de monitoreo del año 2026.</t>
  </si>
  <si>
    <t>No aplica para esa vigencia, dado que el Plan de acción para e tratamiento de riesgos se efectuó durante 2025.</t>
  </si>
  <si>
    <r>
      <rPr>
        <sz val="12"/>
        <color theme="1"/>
        <rFont val="Arial"/>
        <family val="2"/>
      </rPr>
      <t xml:space="preserve">La evidencia que respalda la aplicación de este control para el caso de los GITs de Gestión y Evaluación de la Información-Gobierno y Empresas: Formato  MAN02 FOR 01 Informe de supervisión del contrato y Formato de Informe interno de actividades.
</t>
    </r>
    <r>
      <rPr>
        <b/>
        <sz val="12"/>
        <color theme="1"/>
        <rFont val="Arial"/>
        <family val="2"/>
      </rPr>
      <t>Link de acceso</t>
    </r>
    <r>
      <rPr>
        <sz val="12"/>
        <color theme="1"/>
        <rFont val="Arial"/>
        <family val="2"/>
      </rPr>
      <t xml:space="preserve">: </t>
    </r>
    <r>
      <rPr>
        <u/>
        <sz val="12"/>
        <color rgb="FF1155CC"/>
        <rFont val="Arial"/>
        <family val="2"/>
      </rPr>
      <t>https://drive.google.com/drive/folders/1S2Otb5eLWJLkQL835HZeKg7lKRqIOp9F</t>
    </r>
    <r>
      <rPr>
        <sz val="12"/>
        <color theme="1"/>
        <rFont val="Arial"/>
        <family val="2"/>
      </rPr>
      <t xml:space="preserve">.
</t>
    </r>
    <r>
      <rPr>
        <b/>
        <sz val="12"/>
        <color theme="1"/>
        <rFont val="Arial"/>
        <family val="2"/>
      </rPr>
      <t>Nota:</t>
    </r>
    <r>
      <rPr>
        <sz val="12"/>
        <color theme="1"/>
        <rFont val="Arial"/>
        <family val="2"/>
      </rPr>
      <t xml:space="preserve"> Al cierre del 31 de marzo, la disponibilidad de personal para los Grupos internos de Trabajo (GIT) se distribuye de la siguiente manera:
GIT de Gestión y Evaluación de la Información - Gobierno: Cuenta con un equipo de 13 colaboradores, conformado por 4 servidores públicos y 9 contratistas. Cabe destacar la incorporación del servidor público Jeison Andrés Torres Reyes el pasado 02 de marzo.
GIT de Gestión y Evaluación de la Información - Empresas: Se encuentra integrado por 9 colaboradores, de los cuales 4 son servidores públicos y 5 son contratistas.</t>
    </r>
  </si>
  <si>
    <t>Los Coordinadores de los GIT de gestión de la Subcontaduría de Centralización de la información, realizaron seguimiento mensual a las actividades de gestión de los analistas. revisando el formato MAN02 FOR 01 Informe de supervisión del contrato (Contratiastas) y el formato interno de actividades (Servidores públicos). El seguimiento se lleva a cabo  con la revisión del informe de actividades.
Evidencias: Formato  MAN02 FOR 01 Informe de supervisión del contrato y Formato de Informe interno de actividades.</t>
  </si>
  <si>
    <r>
      <rPr>
        <sz val="12"/>
        <color theme="1"/>
        <rFont val="Arial"/>
        <family val="2"/>
      </rPr>
      <t xml:space="preserve">
Durante el periodo de monitoreo del riesgo denominado "</t>
    </r>
    <r>
      <rPr>
        <i/>
        <sz val="12"/>
        <color theme="1"/>
        <rFont val="Arial"/>
        <family val="2"/>
      </rPr>
      <t xml:space="preserve">Posibilidad de recibir o solicitar cualquier dádiva o beneficio a nombre propio por omitir requerimientos formulados desde la CGN debido a intereses  de la entidad contable pública y su reporte de la Información requerida por los analistas" </t>
    </r>
    <r>
      <rPr>
        <sz val="12"/>
        <color theme="1"/>
        <rFont val="Arial"/>
        <family val="2"/>
      </rPr>
      <t>no se adoptaron decisiones que incidieran en este riesgo de corrupción.</t>
    </r>
  </si>
  <si>
    <t>N/A</t>
  </si>
  <si>
    <r>
      <rPr>
        <sz val="12"/>
        <color theme="1"/>
        <rFont val="Arial"/>
        <family val="2"/>
      </rPr>
      <t xml:space="preserve">La evidencia que respalda la aplicación de este control es la ayuda de memoria en construcción asociada a las </t>
    </r>
    <r>
      <rPr>
        <b/>
        <sz val="12"/>
        <color theme="1"/>
        <rFont val="Arial"/>
        <family val="2"/>
      </rPr>
      <t>actividades de cierre e inicio 2025-2026</t>
    </r>
    <r>
      <rPr>
        <sz val="12"/>
        <color theme="1"/>
        <rFont val="Arial"/>
        <family val="2"/>
      </rPr>
      <t xml:space="preserve">.
Es importante señalar que durante este período de seguimiento se realizó la  </t>
    </r>
    <r>
      <rPr>
        <b/>
        <sz val="12"/>
        <color theme="1"/>
        <rFont val="Arial"/>
        <family val="2"/>
      </rPr>
      <t>Actualizaciones  de los  procedimientos contables</t>
    </r>
    <r>
      <rPr>
        <sz val="12"/>
        <color theme="1"/>
        <rFont val="Arial"/>
        <family val="2"/>
      </rPr>
      <t xml:space="preserve"> para el reconocimiento de los excedentes financieros de los establecimientos públicos que se capitalizan o se giran a favor de la nación, y del  registro de los hechos economicos relacionados con los acuerdos de concesión de infraestructura de transporte en el sistema integrado de información financiera nación (SIIF Nación)
</t>
    </r>
    <r>
      <rPr>
        <b/>
        <sz val="12"/>
        <color theme="1"/>
        <rFont val="Arial"/>
        <family val="2"/>
      </rPr>
      <t>Link de acceso:</t>
    </r>
    <r>
      <rPr>
        <sz val="12"/>
        <color theme="1"/>
        <rFont val="Arial"/>
        <family val="2"/>
      </rPr>
      <t xml:space="preserve"> </t>
    </r>
    <r>
      <rPr>
        <u/>
        <sz val="12"/>
        <color rgb="FF1155CC"/>
        <rFont val="Arial"/>
        <family val="2"/>
      </rPr>
      <t>https://drive.google.com/drive/folders/1LBeYACpt9bpXgMfCEg-mOf_YGDN_DTIE</t>
    </r>
  </si>
  <si>
    <t xml:space="preserve">El coordinador GIT SIIN,  y los servidores públicos y analistas,  realizaron  una revisión continua de los sistemas SIIF y SPGR analizando las tablas de Eventos Contables para asegurar el cumplimiento del Régimen de Contabilidad Pública por parte de las entidades usuarias.
</t>
  </si>
  <si>
    <t xml:space="preserve">El coordinador del GIT SIIN junto con los servidores públicos y/o contratistas asignados para la parametrización, realizan revisión permanente de la parametrización de los sistemas SIIF y SPGR  a través  de la revisión de las tablas de Eventos Contables, con el fin de que las entidades usuarias cumplan con el Régimen de Contabilidad Pública. En caso de desviación, para  los sistemas SIIF y SPGR se toman medidas para que se haga efectivo el mantenimiento de las parametrizaciones. La revisión de parámetros se lleva a cabo,  a partir de las solicitudes que realizan las entidades así como también por las situaciones identificadas que se puedan presentar en el Sistema, y por la revisión de los criterios que componen cada una de las tablas contables.
Evidencia: Ayudas de memoria y/o documentos de implementación de normas (Según lo requiera). </t>
  </si>
  <si>
    <r>
      <rPr>
        <sz val="12"/>
        <color theme="1"/>
        <rFont val="Arial"/>
        <family val="2"/>
      </rPr>
      <t xml:space="preserve">Las evidencias que respaldan la aplicación de este control son las siguientes:
1)Las ayudas de memoria que definieron los levantamientos de restricción aplicables al primer trimestre de 2026.
</t>
    </r>
    <r>
      <rPr>
        <b/>
        <sz val="12"/>
        <color theme="1"/>
        <rFont val="Arial"/>
        <family val="2"/>
      </rPr>
      <t>En el ámbito de Gobierno y Empresas:</t>
    </r>
    <r>
      <rPr>
        <sz val="12"/>
        <color theme="1"/>
        <rFont val="Arial"/>
        <family val="2"/>
      </rPr>
      <t xml:space="preserve"> Se acordó clasificar los levantamientos de restricción en permanentes (a parametrizar mediante expresiones de validación en la categoría Información Contable Pública Convergencia) y recurrentes, autorizando que estos últimos puedan gestionarse sin intervención del Subcontador a través del GLPI, para un listado específico de entidades y mensajes de error.
</t>
    </r>
    <r>
      <rPr>
        <b/>
        <sz val="12"/>
        <color theme="1"/>
        <rFont val="Arial"/>
        <family val="2"/>
      </rPr>
      <t>Entidades no consolidables</t>
    </r>
    <r>
      <rPr>
        <sz val="12"/>
        <color theme="1"/>
        <rFont val="Arial"/>
        <family val="2"/>
      </rPr>
      <t>: Se detallaron las entidades, mensajes de error y condiciones bajo las cuales se tramitarán los levantamientos, así como el procedimiento de solicitud vía GLPI y anexos de soporte.
Nota: durante el mes de febrero se actualizó el p</t>
    </r>
    <r>
      <rPr>
        <b/>
        <sz val="12"/>
        <color theme="1"/>
        <rFont val="Arial"/>
        <family val="2"/>
      </rPr>
      <t>rocedimiento CEN-PRC11 Modificación de parámetros de validación en el sistema CHIP, con el fin de automatizar las solicitudes de levantamiento de restricción, y fortalecer la trazabilidad</t>
    </r>
    <r>
      <rPr>
        <sz val="12"/>
        <color theme="1"/>
        <rFont val="Arial"/>
        <family val="2"/>
      </rPr>
      <t xml:space="preserve">
2) Las pruebas de parametrización ejecutadas en el sistema CHIP en ambiente de contingencia, con el fin  de verificar los cambios implementados en las expresiones de validación según los requerimientos.
Finalmente, el formato CEN-08-FOR-01 "Hoja de parametrización" o Matriz de Parametrización, que incorpora los ajustes realizados a la parametrización del sistema CHIP.
</t>
    </r>
    <r>
      <rPr>
        <b/>
        <sz val="12"/>
        <color theme="1"/>
        <rFont val="Arial"/>
        <family val="2"/>
      </rPr>
      <t>Link de acceso</t>
    </r>
    <r>
      <rPr>
        <sz val="12"/>
        <color theme="1"/>
        <rFont val="Arial"/>
        <family val="2"/>
      </rPr>
      <t xml:space="preserve">:https://drive.google.com/drive/folders/1bdBF_1roZhUp2rwrE3T8lNrr2GMYj8yb
</t>
    </r>
  </si>
  <si>
    <t>El coordinador del GIT CHIP junto con los servidores públicos y/o contratistas asignados para la parametrización, realizaron revisión trimestral de los parámetros de validación existentes efectuándose los ajustes necesarios en el sistema CHIP y posteriormente se realizaron  las pruebas, con el fin de verificar que la parametrización fue realizada de manera adecuada. la revisión se hace a través del documento de ejecución de pruebas y se efectuó la parametrización, cabe señalar que, no se presento desviación.</t>
  </si>
  <si>
    <t xml:space="preserve">Hoja de parametrización, ayudas de memoria, documentos de Ejecución de pruebas y/o documentos de implementación de normas </t>
  </si>
  <si>
    <t>Coordinadores de los GIT CHIP y  GIT SIIN, servidores públicos y/o contratistas asignados</t>
  </si>
  <si>
    <t xml:space="preserve">El coordinador del GIT CHIP junto con los servidores públicos y/o contratistas asignados para la parametrización, realizan revisión trimestral de los parámetros de validación existentes efectuándose los ajustes necesarios en el sistema CHIP y posteriormente se realizan  las pruebas, con el fin de verificar que la parametrización fue realizada de manera adecuada. la revisión se hace a través del documento de ejecución de pruebas y se efectúa la parametrización, En caso de desviación, se vuelve a revisar la parametrización y se ajusta el  parámetro.
 Evidencia: Hoja de parametrización, ayudas de memoria y documentos de ejecución de pruebas. 
</t>
  </si>
  <si>
    <t>El primer monitoreo de esta vigencia evidenció la aplicación del control, por lo cual es de destacar que, no se presentó materialización de riesgo de gestión.</t>
  </si>
  <si>
    <r>
      <rPr>
        <sz val="12"/>
        <color theme="1"/>
        <rFont val="Arial"/>
        <family val="2"/>
      </rPr>
      <t xml:space="preserve">Las evidencias que respaldan la aplicación de este control son las siguientes:
Las evidencias que respaldan la aplicación de este control por parte del </t>
    </r>
    <r>
      <rPr>
        <b/>
        <sz val="12"/>
        <color theme="1"/>
        <rFont val="Arial"/>
        <family val="2"/>
      </rPr>
      <t>Grupo Interno de Trabajo de Gestión y Evaluación de la Información - Gobierno</t>
    </r>
    <r>
      <rPr>
        <sz val="12"/>
        <color theme="1"/>
        <rFont val="Arial"/>
        <family val="2"/>
      </rPr>
      <t xml:space="preserve"> son:
 (5) actas que documentan las asesorías técnico-contables brindadas a las entidades públicas (Nacionales y territoriales) durante el período.
  Relación de grabaciones de las asistencias técnicas realizadas con las entidades.
(21) correos electrónicos que respaldan las consultas realizadas  y requerimientos (Inconsistencias de Saldos por conciliar y reporte de información)por las entidades públicas durante el período
(1) Reporte en GLPI de la atención a las entidades.
</t>
    </r>
    <r>
      <rPr>
        <b/>
        <sz val="12"/>
        <color theme="1"/>
        <rFont val="Arial"/>
        <family val="2"/>
      </rPr>
      <t xml:space="preserve">Link de acceso: </t>
    </r>
    <r>
      <rPr>
        <sz val="12"/>
        <color theme="1"/>
        <rFont val="Arial"/>
        <family val="2"/>
      </rPr>
      <t xml:space="preserve">
https://drive.google.com/drive/folders/1qkgakHUxIxWOEeA_2D66mg1f-bnKdQ3D
(122)Correos electrónicos asociados a las consultas que elevan las Empresas públicas, Empresas Sociales del estado, Estados financieros y la Categoría de Evaluación de Control Interno Contable.
Reportes GLPI de la atención a las empresas públicas.
</t>
    </r>
    <r>
      <rPr>
        <b/>
        <sz val="12"/>
        <color theme="1"/>
        <rFont val="Arial"/>
        <family val="2"/>
      </rPr>
      <t>Link de acceso:</t>
    </r>
    <r>
      <rPr>
        <sz val="12"/>
        <color theme="1"/>
        <rFont val="Arial"/>
        <family val="2"/>
      </rPr>
      <t xml:space="preserve">
</t>
    </r>
    <r>
      <rPr>
        <u/>
        <sz val="12"/>
        <color rgb="FF1155CC"/>
        <rFont val="Arial"/>
        <family val="2"/>
      </rPr>
      <t>https://drive.google.com/drive/folders/1bQ08we-kuyCy88bjFVZI18o1Jo8GBy7d</t>
    </r>
  </si>
  <si>
    <t xml:space="preserve">Los servidores públicos y/o contratistas asignados a los GIT de Gestión y evaluación de la información realizaron de manera permanente asesoría técnica sobre los principios, características, normas técnicas, procedimientos e instructivos aplicables a la información que deben reportar las entidades y otros responsables. No hubo desviación. 
Evidencia: Muestra de correos electrónicos de comunicación con las entidades, registros de llamadas en GLPI, Actas, ayudas de memoria y/o grabaciones de las asistencias virtuales. 
</t>
  </si>
  <si>
    <r>
      <rPr>
        <sz val="12"/>
        <color theme="1"/>
        <rFont val="Arial"/>
        <family val="2"/>
      </rPr>
      <t>Durante el periodo de monitoreo del riesgo denominado “</t>
    </r>
    <r>
      <rPr>
        <i/>
        <sz val="12"/>
        <color theme="1"/>
        <rFont val="Arial"/>
        <family val="2"/>
      </rPr>
      <t>Posibilidad de afectación reputacional por inexactitud en el reporte de la información para la generación de productos, debido al desconocimiento del Régimen de Contabilidad Pública por parte de las entidades reportantes</t>
    </r>
    <r>
      <rPr>
        <sz val="12"/>
        <color theme="1"/>
        <rFont val="Arial"/>
        <family val="2"/>
      </rPr>
      <t xml:space="preserve">”, no se adoptaron decisiones que afectaran la gestión de dicho riesgo.
</t>
    </r>
  </si>
  <si>
    <t>Aceptar riesgo</t>
  </si>
  <si>
    <t>Muestra de correos electrónicos de comunicación con las entidades, registros de llamadas en GLPI, Actas, ayudas de memoria y/o grabaciones de las asistencias virtuales</t>
  </si>
  <si>
    <t>Servidores públicos y/o contratistas asignados a los GIT de Gestión y evaluación de la información</t>
  </si>
  <si>
    <t xml:space="preserve">Los servidores públicos y/o contratistas asignados a los GIT de Gestión y evaluación de la información realizan de manera permanente asesoría técnica sobre los principios, características, normas técnicas, procedimientos e instructivos aplicables a la información que deben reportar las entidades y otros responsables. En caso de desviación, se hace mayor énfasis en las entidades que se hayan identificado con posibilidad de presentar novedades, dando mayor prioridad para prevenir inexactitudes en el reporte. 
Evidencia: Muestra de correos electrónicos de comunicación con las entidades, registros de llamadas en GLPI, Actas, ayudas de memoria y/o grabaciones de las asistencias virtuales. 
</t>
  </si>
  <si>
    <t>Menor - 40%</t>
  </si>
  <si>
    <t>Insignificante - 20%</t>
  </si>
  <si>
    <t>debido al desconocimiento del Régimen de Contabilidad Pública por parte de las entidades reportantes</t>
  </si>
  <si>
    <t>por inexactitud en el reporte de la información para la generación de productos</t>
  </si>
  <si>
    <t>Posibilidad de afectación reputacional</t>
  </si>
  <si>
    <t>Errores en la grabación de información o autorizaciones</t>
  </si>
  <si>
    <t>Gestión</t>
  </si>
  <si>
    <r>
      <rPr>
        <sz val="12"/>
        <color theme="1"/>
        <rFont val="Arial"/>
        <family val="2"/>
      </rPr>
      <t xml:space="preserve">Durante el periodo de monitoreo relacionado con el riesgo denominado </t>
    </r>
    <r>
      <rPr>
        <i/>
        <sz val="12"/>
        <color theme="1"/>
        <rFont val="Arial"/>
        <family val="2"/>
      </rPr>
      <t>"Posibilidad de afectación reputacional por el incumplimiento en la cobertura necesaria para generar el Estado de Situación Financiera y de Resultados Consolidados debido a limitaciones en el talento humano y en disponibilidad de recursos económicos, así como por cese de operaciones de la entidad sin información previa a la CGN</t>
    </r>
    <r>
      <rPr>
        <sz val="12"/>
        <color theme="1"/>
        <rFont val="Arial"/>
        <family val="2"/>
      </rPr>
      <t>", no se tomaron decisiones que incidieran en este riesgo de gestión.</t>
    </r>
  </si>
  <si>
    <t>En el caso de los riesgos asociados a la gestión del proceso de Centralización de la Información, no se definió un plan de acción porque el nivel de riesgo residual se ubicó en zona baja. 
De acuerdo con la política de administración de riesgos de la CGN, en estos casos, la opción adecuada es aceptar el riesgo y realizar únicamente el seguimiento para verificar el impacto, la probabilidad y la efectividad de los controles, sin necesidad de establecer acciones adicionales, para los riesgos de Gestión de Centralización de la Información.</t>
  </si>
  <si>
    <r>
      <rPr>
        <sz val="12"/>
        <color theme="1"/>
        <rFont val="Arial"/>
        <family val="2"/>
      </rPr>
      <t xml:space="preserve">Las evidencias que soportan la aplicación del control se relacionan con el envio de correos recordatorios a las entidades previo al reporte de información de la categoria Información Contable pública convergencia- ICPC al cuarto trimestre de 2025.
Las evidencias que respaldan la aplicación de este control son las siguientes:
</t>
    </r>
    <r>
      <rPr>
        <b/>
        <sz val="12"/>
        <color theme="1"/>
        <rFont val="Arial"/>
        <family val="2"/>
      </rPr>
      <t>Grupo Interno de Trabajo de Gestión y Evaluación de la Información - Gobierno:</t>
    </r>
    <r>
      <rPr>
        <sz val="12"/>
        <color theme="1"/>
        <rFont val="Arial"/>
        <family val="2"/>
      </rPr>
      <t xml:space="preserve">
https://drive.google.com/drive/folders/1ipSmgt5yyy0wXDNaR5rAnB9_7Uwp0jz5
</t>
    </r>
    <r>
      <rPr>
        <b/>
        <sz val="12"/>
        <color theme="1"/>
        <rFont val="Arial"/>
        <family val="2"/>
      </rPr>
      <t xml:space="preserve"> Grupo Interno de Trabajo de Gestión y Evaluación de la Información - Empresa</t>
    </r>
    <r>
      <rPr>
        <sz val="12"/>
        <color theme="1"/>
        <rFont val="Arial"/>
        <family val="2"/>
      </rPr>
      <t>s:
https://drive.google.com/drive/folders/1d9EMgHexa26ogSc5JjaGpuO3C-2_GoEW</t>
    </r>
  </si>
  <si>
    <t>La gestión previa al reporte se ejecutó una vez el sistema CHIP está disponible; según el cronograma de apertura , el GIT CHIP difunde el calendario a los GIT de Gestión, quienes informan a las entidades sobre la disponibilidad del sistema y las fechas de reporte.
Evidencia: Correos electrónicos masivos con los recordatorios a las entidades.</t>
  </si>
  <si>
    <r>
      <rPr>
        <sz val="12"/>
        <color theme="1"/>
        <rFont val="Arial"/>
        <family val="2"/>
      </rPr>
      <t xml:space="preserve">Durante el periodo de monitoreo del riesgo denominado </t>
    </r>
    <r>
      <rPr>
        <i/>
        <sz val="12"/>
        <color theme="1"/>
        <rFont val="Arial"/>
        <family val="2"/>
      </rPr>
      <t>“Posibilidad de afectación reputacional por el incumplimiento en la cobertura necesaria para generar el Estado de Situación Financiera y de Resultados Consolidados, debido a limitaciones en el talento humano y en la disponibilidad de recursos económicos, así como por el cese de operaciones de la entidad sin información previa a la CGN”</t>
    </r>
    <r>
      <rPr>
        <sz val="12"/>
        <color theme="1"/>
        <rFont val="Arial"/>
        <family val="2"/>
      </rPr>
      <t xml:space="preserve">, </t>
    </r>
    <r>
      <rPr>
        <b/>
        <sz val="12"/>
        <color theme="1"/>
        <rFont val="Arial"/>
        <family val="2"/>
      </rPr>
      <t>no se adoptaron decisiones que impactaran la gestión de dicho riesgo.</t>
    </r>
  </si>
  <si>
    <t>Trimestralmente</t>
  </si>
  <si>
    <t>Correos electrónicos masivos con los recordatorios a las entidades</t>
  </si>
  <si>
    <t xml:space="preserve">Los servidores públicos y/o contratistas asignados a los GIT de Gestión y evaluación de la información realizan el envío para cada trimestre de la  comunicación escrita dirigida al Contador de la entidad  previo al reporte de la información y publicación en la web, con el fin de recordar la obligación del reporte oportuno de la información a la CGN, señalando las fechas máximas y la guía del reporte. En caso de desviación, se realiza reenvío de la comunicación a otro funcionario responsable de la entidad  para solicitar la información pendiente. 
Evidencia: Correos electrónicos masivos con los recordatorios a las entidades.
</t>
  </si>
  <si>
    <t>Moderado - 60%</t>
  </si>
  <si>
    <t>debido a limitaciones en el talento humano y en disponibilidad de recursos económicos, así como por cese de operaciones de la entidad sin información previa a la CGN</t>
  </si>
  <si>
    <t>por el incumplimiento en la cobertura necesaria para generar el Estado de Situación Financiera  y  de Resultados Consolidados</t>
  </si>
  <si>
    <t>CONCLUSIONES DEL MONITOREO
Describa las conclusiones del monitoreo de los riesgos de gestión, fiscales y corrupción. Se recomienda concluir sobre el monitoreo para cada una de las tipologías y efectuar conclusiones generales</t>
  </si>
  <si>
    <t>SI HUBO MATERIALIZACIÓN DE RIESGOS EXPLIQUE:
1. EL EVENTO PRESENTADO.
2. CÓMO SE DIÓ CUMPLIMIENTO A LA POLÍTICA DE ADIMINISTRACIÓN DEL RIESGO
Explique de manera clara y concisa:
1. El evento presentado.
2. Cómo se dio cumplimiento a la política de admisnitración del riesgos</t>
  </si>
  <si>
    <t>¿HUBO MATERIALIZACIÓN DE RIESGOS?</t>
  </si>
  <si>
    <t>AVANCE DE LA APLICACIÓN DE LOS PLANES DE ACCIÓN
Para cada uno de los planes de acción definidos, indique el avance de los planes en línea con la acción, fechas y evidencia.</t>
  </si>
  <si>
    <t>DESCRIPCIÓN DE LA EVIDENCIA
Indique el nombre del archivo o carpeta que evidencia el cumplimiento del control (evidencia que se adjunta al presente monitoreo)
Describa cómo la evidencia soporta la aplicación del control</t>
  </si>
  <si>
    <t>OBSERVACIONES A LA APLICACIÓN DEL CONTROL
Para cada uno de los controles identificados, explique si se aplicó el control, cómo se aplicó el control, si hubo desviaciones, si se obtuvo la evidencia, entre otros.</t>
  </si>
  <si>
    <t>¿HAY ALGUNA NOVEDAD EN EL RIESGO?
SI - NO
EN CASO AFIRMATIVO, EXPLIQUE</t>
  </si>
  <si>
    <t>OBSERVACIONES GENERALES DEL RIESGO
Describa para el periodo de monitoreo, las observaciones (aspectos de interés, decisiones tomadas, entre otros) que tenga para cada uno de los riesgos identificados producto del monitoreo.</t>
  </si>
  <si>
    <r>
      <rPr>
        <b/>
        <sz val="12"/>
        <color theme="0"/>
        <rFont val="Calibri"/>
        <family val="2"/>
      </rPr>
      <t xml:space="preserve">NIVEL DE RIESGO </t>
    </r>
    <r>
      <rPr>
        <b/>
        <sz val="12"/>
        <color rgb="FF0C0C0C"/>
        <rFont val="Calibri"/>
        <family val="2"/>
      </rPr>
      <t>RESIDUAL</t>
    </r>
    <r>
      <rPr>
        <b/>
        <sz val="12"/>
        <color theme="0"/>
        <rFont val="Calibri"/>
        <family val="2"/>
      </rPr>
      <t xml:space="preserve">
(ZONA)</t>
    </r>
  </si>
  <si>
    <r>
      <rPr>
        <b/>
        <sz val="12"/>
        <color theme="0"/>
        <rFont val="Calibri"/>
        <family val="2"/>
      </rPr>
      <t xml:space="preserve">NIVEL DE RIESGO </t>
    </r>
    <r>
      <rPr>
        <b/>
        <sz val="12"/>
        <color rgb="FF0C0C0C"/>
        <rFont val="Calibri"/>
        <family val="2"/>
      </rPr>
      <t>INHERENTE</t>
    </r>
    <r>
      <rPr>
        <b/>
        <sz val="12"/>
        <color theme="0"/>
        <rFont val="Calibri"/>
        <family val="2"/>
      </rPr>
      <t xml:space="preserve">
(ZONA)</t>
    </r>
  </si>
  <si>
    <t>OBSERVACIONES MONITOREO - 
SEGUNDA LÍNEA PLANEACIÓN</t>
  </si>
  <si>
    <t>MONITOREO RIESGOS PRIMER TRIMESTRE 2026
PRIMERA LÍNEA DE DEFENSA</t>
  </si>
  <si>
    <t xml:space="preserve">- Sin Observaciones
</t>
  </si>
  <si>
    <t>No aplica para esa vigencia, dado que el Plan de acción para el tratamiento de riesgos se efectuó durante 2025. 
No obstante se hace seguimiento al tema en la reunión de seguimiento mensual del Plan Estratégico de Talento Humano,en el  cual  se realizó el Seguimiento de los riesgos del proceso Se concluye que se están ejecutando sin novedad las actividades de control establecidas frente a los riesgos de gestión (3), riesgo de corrupción (1) y riesgo fiscal (1), con el fin de prevenir su materialización.</t>
  </si>
  <si>
    <r>
      <rPr>
        <sz val="12"/>
        <color theme="1"/>
        <rFont val="Arial"/>
        <family val="2"/>
      </rPr>
      <t xml:space="preserve">Las evidencias que respaldan la aplicación de este control por parte del profesional asignado, en materia de inducción, corresponden a la vinculación de los siguientes servidores a la CGN: Oralia Franco Goez, Profesional Universitario 2044-10 del GIT de Apoyo Informático, quien se vinculó el 2 de marzo de 2026; Yolanda Sánchez Nieto, Auxiliar Administrativo 4044-17 de la Secretaría General, vinculada el 3 de marzo de 2026; y Jeison Andrés Torres Reyes, Profesional Especializado 2028-13 de la Subcontaduría de Centralización de Información, cuyo ingreso se efectuó el 3 de marzo de 2026.
Aunque las cartas de bienvenida no constituyen una evidencia formal  para este reporte se adjuntan como soporte documental. En dichas comunicaciones, se insta a los servidores públicos sobre la obligatoriedad de realizar el proceso de Inducción Institucional y el curso de SGSST, para asegurar su adecuada integración y conocimiento integral de la UAE CGN.
Se anexan los formatos GTH-15-FOR01 (Entrenamiento en puesto de trabajo) de los nuevos servidores.Frente al Certificado de aprobación de inducción, se informa que se encuentra en trámite la expedición de los certificados por parte del GIT de Apoyo Informático. No obstante, el GIT de Talento Humano y prestaciones sociales, cumplió con la socialización y habilitación de los módulos de Inducción y SST en el aula virtual.
Frente al proceso de reinducción de los servidores públicos, se tiene establecido que este se desarrolle cada dos años, conforme a los lineamientos del Departamento Administrativo de la Función Pública (DAFP). Para el presente año, se ha previsto su realización durante el segundo trimestre. En ese sentido, se avanzó en la actualización de las presentaciones de los módulos del curso de reinducción, con el fin de que estén disponibles y permitan socializar los cambios y nuevos temas relacionados al interior de la UAE CGN.
</t>
    </r>
    <r>
      <rPr>
        <b/>
        <sz val="12"/>
        <color theme="1"/>
        <rFont val="Arial"/>
        <family val="2"/>
      </rPr>
      <t>Link de acceso:</t>
    </r>
    <r>
      <rPr>
        <sz val="12"/>
        <color theme="1"/>
        <rFont val="Arial"/>
        <family val="2"/>
      </rPr>
      <t xml:space="preserve">
</t>
    </r>
    <r>
      <rPr>
        <u/>
        <sz val="12"/>
        <color rgb="FF1155CC"/>
        <rFont val="Arial"/>
        <family val="2"/>
      </rPr>
      <t>https://drive.google.com/drive/folders/1CP0kxZJPnK-yefTM1UzRkbI4viSMxGJK</t>
    </r>
    <r>
      <rPr>
        <sz val="12"/>
        <color theme="1"/>
        <rFont val="Arial"/>
        <family val="2"/>
      </rPr>
      <t xml:space="preserve">
</t>
    </r>
  </si>
  <si>
    <r>
      <rPr>
        <sz val="12"/>
        <color rgb="FF000000"/>
        <rFont val="Arial"/>
        <family val="2"/>
      </rPr>
      <t>El profesional asignado en el GIT de Talento Humano y Prestaciones Sociales gestionó las actividades necesarias para la  apropiación de conocimiento transferido en las inducciones (ingreso) , así como la coordinación para el proceso de Reinducción.</t>
    </r>
    <r>
      <rPr>
        <u/>
        <sz val="12"/>
        <color rgb="FF1155CC"/>
        <rFont val="Arial"/>
        <family val="2"/>
      </rPr>
      <t xml:space="preserve">
</t>
    </r>
    <r>
      <rPr>
        <sz val="12"/>
        <color rgb="FF000000"/>
        <rFont val="Arial"/>
        <family val="2"/>
      </rPr>
      <t xml:space="preserve">
</t>
    </r>
    <r>
      <rPr>
        <b/>
        <sz val="12"/>
        <color rgb="FF000000"/>
        <rFont val="Arial"/>
        <family val="2"/>
      </rPr>
      <t>Evidencia:</t>
    </r>
    <r>
      <rPr>
        <sz val="12"/>
        <color rgb="FF000000"/>
        <rFont val="Arial"/>
        <family val="2"/>
      </rPr>
      <t xml:space="preserve"> Certificado de aprobación de inducción y reinducción registrado en la hoja de vida del servidor público y formato diligenciado de entrenamiento en puesto de trabajo (GTH-15_FOR-01)</t>
    </r>
  </si>
  <si>
    <t>Certificado de aprobación de inducción y reinducción registrado en la hoja de vida del servidor público y formato diligenciado de entrenamiento en puesto de trabajo (GTH-15_FOR-01)</t>
  </si>
  <si>
    <t>Profesional asignado en el GIT de Talento Humano y Prestaciones Sociales</t>
  </si>
  <si>
    <t>El profesional asignado en el GIT de Talento Humano y Prestaciones Sociales verifica la apropiación de conocimiento transferido en las inducciones (ingreso) y reinducciones (cada dos años), mediante la aplicación de una evaluación en el aula virtual, con el fin de confirmar que el servidor publico adquiera el conocimiento necesario para su puesto de trabajo. En caso de resultados no satisfactorios, se retroalimenta y se aplica nuevamente la evaluación.
Evidencia: Certificado de aprobación de inducción y reinducción registrado en la hoja de vida del servidor público y formato diligenciado de entrenamiento en puesto de trabajo (GTH-15_FOR-01)</t>
  </si>
  <si>
    <t xml:space="preserve">- SIn observaciones.
</t>
  </si>
  <si>
    <t>NA</t>
  </si>
  <si>
    <r>
      <rPr>
        <sz val="12"/>
        <color theme="1"/>
        <rFont val="Arial"/>
        <family val="2"/>
      </rPr>
      <t xml:space="preserve">Las evidencias que respaldan la aplicación de este control por parte del profesional asignado, se relacionan con (4) Formatos de transferencia del Conocimiento de los servidores públicos
</t>
    </r>
    <r>
      <rPr>
        <b/>
        <sz val="12"/>
        <color theme="1"/>
        <rFont val="Arial"/>
        <family val="2"/>
      </rPr>
      <t>Link de acceso:</t>
    </r>
    <r>
      <rPr>
        <sz val="12"/>
        <color theme="1"/>
        <rFont val="Arial"/>
        <family val="2"/>
      </rPr>
      <t xml:space="preserve">
</t>
    </r>
    <r>
      <rPr>
        <u/>
        <sz val="12"/>
        <color rgb="FF1155CC"/>
        <rFont val="Arial"/>
        <family val="2"/>
      </rPr>
      <t>https://drive.google.com/drive/folders/1DIBPw8zrn-wg7nKJvA5M9_L1MvJucCJB</t>
    </r>
    <r>
      <rPr>
        <sz val="12"/>
        <color theme="1"/>
        <rFont val="Arial"/>
        <family val="2"/>
      </rPr>
      <t xml:space="preserve">
</t>
    </r>
  </si>
  <si>
    <r>
      <rPr>
        <sz val="12"/>
        <color theme="1"/>
        <rFont val="Arial"/>
        <family val="2"/>
      </rPr>
      <t xml:space="preserve">El profesional asignado en el GIT de Talento Humano y Prestaciones Sociales verificó, el diligenciamiento del formato establecido en el procedimiento PI-PRC-26  gestión del conocimiento  y la innovación entre el jefe inmediato y servidor público próximo a retirarsese, para ello registra la verificación en la hoja de vida del servidor público. Lo anterior con el fin de retener y capturar la memoria institucional. 
</t>
    </r>
    <r>
      <rPr>
        <b/>
        <sz val="12"/>
        <color theme="1"/>
        <rFont val="Arial"/>
        <family val="2"/>
      </rPr>
      <t>Evidencia:</t>
    </r>
    <r>
      <rPr>
        <sz val="12"/>
        <color theme="1"/>
        <rFont val="Arial"/>
        <family val="2"/>
      </rPr>
      <t xml:space="preserve"> 
Registro de la aplicación del formato PI26-FOR06 de  transferencia del conocimiento Sevidores públicos </t>
    </r>
  </si>
  <si>
    <r>
      <rPr>
        <sz val="12"/>
        <color theme="1"/>
        <rFont val="Arial"/>
        <family val="2"/>
      </rPr>
      <t xml:space="preserve">En relación con el riesgo de </t>
    </r>
    <r>
      <rPr>
        <b/>
        <sz val="12"/>
        <color theme="1"/>
        <rFont val="Arial"/>
        <family val="2"/>
      </rPr>
      <t xml:space="preserve">gestión </t>
    </r>
    <r>
      <rPr>
        <sz val="12"/>
        <color theme="1"/>
        <rFont val="Arial"/>
        <family val="2"/>
      </rPr>
      <t>asociado a la</t>
    </r>
    <r>
      <rPr>
        <b/>
        <sz val="12"/>
        <color theme="1"/>
        <rFont val="Arial"/>
        <family val="2"/>
      </rPr>
      <t xml:space="preserve"> “Posibilidad de afectación operacional por fuga de conocimiento de la entidad debido a falta de articulación del procedimiento de gestión del conocimiento con otros procedimientos asociados a la desvinculación o movilidad administrativa.</t>
    </r>
    <r>
      <rPr>
        <sz val="12"/>
        <color theme="1"/>
        <rFont val="Arial"/>
        <family val="2"/>
      </rPr>
      <t xml:space="preserve">”, No se presentó materialización  y se aplicaron los controles de revisión y validación previa de la información, en el procedimiento de liquidación de  nomina servidores públicos de la CGN. </t>
    </r>
  </si>
  <si>
    <t>Registro de verificación en la hoja de vida del Servidor Público</t>
  </si>
  <si>
    <t>El profesional asignado en el GIT de Talento Humano y Prestaciones Sociales verifica, cada vez que haya un retiro por parte de un servidor público, que se aplique el formato establecido en el procedimiento PEI-PRC-26 de gestión del conocimiento entre el jefe inmediato y servidor público próximo a retirase, para ello registra la verificación en la hoja de vida del servidor público. Lo anterior con el fin de retener y capturar la memoria institucional. En caso de no identificarse la aplicación del formato, se requiere al jefe inmediato para que desarrolle la actividad antes de la terminación de la vinculación.
Evidencia: Registro de verificación en la hoja de vida del Servidor Público</t>
  </si>
  <si>
    <t>debido a falta de articulación del procedimiento de gestión del conocimiento con otros procedimientos asociados a la desvinculación o movilidad administrativa</t>
  </si>
  <si>
    <t>por fuga de conocimiento de la entidad</t>
  </si>
  <si>
    <t>Posibilidad de afectación operacional</t>
  </si>
  <si>
    <r>
      <rPr>
        <sz val="12"/>
        <color theme="1"/>
        <rFont val="Arial"/>
        <family val="2"/>
      </rPr>
      <t xml:space="preserve">Las evidencias que respaldan la aplicación de este control por parte de la Coordinadora del GIT de Talento Humano y Prestaciones Sociales, son el archivo en Archivo en PDF de la nómina mensual (enero-marzo) firmada por la Coordinadora GIT Talento Humano y Prestaciones Sociales, y el Secretario General.
</t>
    </r>
    <r>
      <rPr>
        <b/>
        <sz val="12"/>
        <color theme="1"/>
        <rFont val="Arial"/>
        <family val="2"/>
      </rPr>
      <t>Link de acceso:</t>
    </r>
    <r>
      <rPr>
        <sz val="12"/>
        <color theme="1"/>
        <rFont val="Arial"/>
        <family val="2"/>
      </rPr>
      <t xml:space="preserve">
</t>
    </r>
    <r>
      <rPr>
        <u/>
        <sz val="12"/>
        <color rgb="FF1155CC"/>
        <rFont val="Arial"/>
        <family val="2"/>
      </rPr>
      <t>https://drive.google.com/drive/folders/1F6g9d0EcCc9oUklpdKOto1tmgpDE66i0</t>
    </r>
    <r>
      <rPr>
        <sz val="12"/>
        <color theme="1"/>
        <rFont val="Arial"/>
        <family val="2"/>
      </rPr>
      <t xml:space="preserve">
</t>
    </r>
  </si>
  <si>
    <r>
      <rPr>
        <sz val="12"/>
        <color theme="1"/>
        <rFont val="Arial"/>
        <family val="2"/>
      </rPr>
      <t xml:space="preserve">El profesional del  GIT de Talento Humano y Prestaciones Sociales asignado para el procedimiento de nómina,  verificó y revisó mensualmente la inclusión de las novedades para el pago a los servidores públicos de manera manual una a una, por medio del Excel de novedades, con el fin de asegurar la inclusión de novedades en la nómina de los servidores, acorde con la normativa vigente.
</t>
    </r>
    <r>
      <rPr>
        <b/>
        <sz val="12"/>
        <color theme="1"/>
        <rFont val="Arial"/>
        <family val="2"/>
      </rPr>
      <t>Evidencia:</t>
    </r>
    <r>
      <rPr>
        <sz val="12"/>
        <color theme="1"/>
        <rFont val="Arial"/>
        <family val="2"/>
      </rPr>
      <t xml:space="preserve"> Archivo en PDF de la nómina mensual firmada por la Coordinadora GIT Talento Humano y Prestaciones Sociales, y el Secretario General.
</t>
    </r>
  </si>
  <si>
    <r>
      <rPr>
        <sz val="12"/>
        <color theme="1"/>
        <rFont val="Arial"/>
        <family val="2"/>
      </rPr>
      <t xml:space="preserve">En relación con el riesgo </t>
    </r>
    <r>
      <rPr>
        <b/>
        <sz val="12"/>
        <color theme="1"/>
        <rFont val="Arial"/>
        <family val="2"/>
      </rPr>
      <t xml:space="preserve">fiscal </t>
    </r>
    <r>
      <rPr>
        <sz val="12"/>
        <color theme="1"/>
        <rFont val="Arial"/>
        <family val="2"/>
      </rPr>
      <t xml:space="preserve">asociado a la </t>
    </r>
    <r>
      <rPr>
        <b/>
        <sz val="12"/>
        <color theme="1"/>
        <rFont val="Arial"/>
        <family val="2"/>
      </rPr>
      <t>“Posibilidad de efecto dañoso sobre intereses patrimoniales de naturaleza pública por el incumplimiento en la liquidación de sueldos y prestaciones sociales a causa de una falla humana en la aplicación del procedimiento.</t>
    </r>
    <r>
      <rPr>
        <sz val="12"/>
        <color theme="1"/>
        <rFont val="Arial"/>
        <family val="2"/>
      </rPr>
      <t xml:space="preserve">”, No se presentó materialización  y se aplicaron los controles de revisión y validación previa de la información, en el procedimiento de liquidación de  nomina servidores públicos. 
</t>
    </r>
  </si>
  <si>
    <t>Archivo en Excel de novedades generales mes a mes, registradas en el aplicativo de nómina y/o correo electrónico de aprobación</t>
  </si>
  <si>
    <t>Profesional del  GIT de Talento Humano y Prestaciones Sociales a cargo del procedimiento de nómina</t>
  </si>
  <si>
    <t xml:space="preserve">El profesional del  GIT de Talento Humano y Prestaciones Sociales a cargo del procedimiento de nómina,  verifica y revisa mensualmente la inclusión de las novedades para el pago a los servidores públicos de manera manual una a una, por medio del Excel de novedades, con el fin de asegurar la inclusión de novedades en la nómina de los servidores, acorde con la normativa vigente.
Evidencia: Archivo en Excel de novedades generales mes a mes, registradas en el aplicativo de nómina y/o correo electrónico de aprobación
</t>
  </si>
  <si>
    <t>Mayor - 80%</t>
  </si>
  <si>
    <t>a causa de una falla humana en la aplicación del procedimiento</t>
  </si>
  <si>
    <t>por el incumplimiento en la liquidación de sueldos y prestaciones sociales</t>
  </si>
  <si>
    <t>Posibilidad de efecto dañoso sobre intereses patrimoniales de naturaleza pública</t>
  </si>
  <si>
    <t>Fiscales</t>
  </si>
  <si>
    <r>
      <rPr>
        <sz val="12"/>
        <color theme="1"/>
        <rFont val="Arial"/>
        <family val="2"/>
      </rPr>
      <t xml:space="preserve">Las evidencias que respaldan la aplicación de este control por parte del La Coordinadora del GIT de Talento Humano y Prestaciones Sociales, a través de las observaciones de SINTRACGN al proyecto de modificación del Manual Específico de Funciones de la Contaduría General de la Nación y, el correo remitido por la Entidad con el proyecto de resolución que ajusta dicho manual, para conocimiento y comentarios del sindicato; asi como su respectiva respuesta.
</t>
    </r>
    <r>
      <rPr>
        <b/>
        <sz val="12"/>
        <color theme="1"/>
        <rFont val="Arial"/>
        <family val="2"/>
      </rPr>
      <t>Link de acceso:</t>
    </r>
    <r>
      <rPr>
        <sz val="12"/>
        <color theme="1"/>
        <rFont val="Arial"/>
        <family val="2"/>
      </rPr>
      <t xml:space="preserve">
</t>
    </r>
    <r>
      <rPr>
        <u/>
        <sz val="12"/>
        <color rgb="FF1155CC"/>
        <rFont val="Arial"/>
        <family val="2"/>
      </rPr>
      <t>https://drive.google.com/drive/folders/1hVrER21VqkfjJC1ud-iuxxMoBnLCorQB</t>
    </r>
  </si>
  <si>
    <r>
      <rPr>
        <sz val="12"/>
        <color theme="1"/>
        <rFont val="Arial"/>
        <family val="2"/>
      </rPr>
      <t xml:space="preserve">La Coordinadora del GIT de Talento Humano y Prestaciones Sociales realizó en todos los casos la revisión, adición, modificación o actualización al manual de funciones de la CGN y socialización con la organización sindical, de acuerdo a lo estipulado en el Artículo 4 del Decreto 498 de 2020, con el fin de fortalecer la transparencia en el proceso de selección, vinculación y desvinculación de personal. lo anterior a partir de la presentación de las necesidades del área y la aprobación del contador general de la Nación.
</t>
    </r>
    <r>
      <rPr>
        <b/>
        <sz val="12"/>
        <color theme="1"/>
        <rFont val="Arial"/>
        <family val="2"/>
      </rPr>
      <t>Evidencia:</t>
    </r>
    <r>
      <rPr>
        <sz val="12"/>
        <color theme="1"/>
        <rFont val="Arial"/>
        <family val="2"/>
      </rPr>
      <t xml:space="preserve"> Constancia de revisión y comentarios del ajuste al Manual de Funciones de la CGN por parte del Sindicato, basado en los lineamientos de la ley (Correo Electrónico)
</t>
    </r>
  </si>
  <si>
    <r>
      <rPr>
        <sz val="12"/>
        <color theme="1"/>
        <rFont val="Arial"/>
        <family val="2"/>
      </rPr>
      <t>En relación con el riesgo de</t>
    </r>
    <r>
      <rPr>
        <b/>
        <sz val="12"/>
        <color theme="1"/>
        <rFont val="Arial"/>
        <family val="2"/>
      </rPr>
      <t xml:space="preserve"> corrupción</t>
    </r>
    <r>
      <rPr>
        <sz val="12"/>
        <color theme="1"/>
        <rFont val="Arial"/>
        <family val="2"/>
      </rPr>
      <t xml:space="preserve"> asociado a la </t>
    </r>
    <r>
      <rPr>
        <b/>
        <sz val="12"/>
        <color theme="1"/>
        <rFont val="Arial"/>
        <family val="2"/>
      </rPr>
      <t>“Posibilidad de incurrir en favorecimiento a un tercero, por medio de la selección o vinculación de personal a causa de un ajuste en los requisitos”</t>
    </r>
    <r>
      <rPr>
        <sz val="12"/>
        <color theme="1"/>
        <rFont val="Arial"/>
        <family val="2"/>
      </rPr>
      <t>, No se presentó materialización  dado que, se aplicaron los controles asociados a la revisión técnica de los perfiles</t>
    </r>
  </si>
  <si>
    <t xml:space="preserve">
Posibilidad de incurrir en favorecimiento a un tercero,</t>
  </si>
  <si>
    <t>No aplica para esa vigencia, dado que el Plan de acción para el tratamiento de riesgos se efectuó durante 2025. No obstante se hace seguimiento a lo programado, con el propósito de identificar posibles incumplimientos, evaluar los avances frente a las actividades ejecutadas y determinar las acciones preventivas o correctivas que correspondan.</t>
  </si>
  <si>
    <r>
      <rPr>
        <sz val="12"/>
        <color theme="1"/>
        <rFont val="Arial"/>
        <family val="2"/>
      </rPr>
      <t xml:space="preserve">Las evidencias que respaldan la aplicación de este control por parte del La Coordinadora del GIT de Talento Humano y Prestaciones Sociales, son las actas del Comité Institucional de Gestión y Desempeño (CIGD).
</t>
    </r>
    <r>
      <rPr>
        <b/>
        <sz val="12"/>
        <color theme="1"/>
        <rFont val="Arial"/>
        <family val="2"/>
      </rPr>
      <t>Link de acceso:</t>
    </r>
    <r>
      <rPr>
        <sz val="12"/>
        <color theme="1"/>
        <rFont val="Arial"/>
        <family val="2"/>
      </rPr>
      <t xml:space="preserve">
</t>
    </r>
    <r>
      <rPr>
        <u/>
        <sz val="12"/>
        <color rgb="FF1155CC"/>
        <rFont val="Arial"/>
        <family val="2"/>
      </rPr>
      <t>https://drive.google.com/drive/folders/1l0c-Mk9kM2XRNOZQeUFMd1-IlAsNXvU6</t>
    </r>
  </si>
  <si>
    <r>
      <rPr>
        <sz val="12"/>
        <color theme="1"/>
        <rFont val="Arial"/>
        <family val="2"/>
      </rPr>
      <t xml:space="preserve">La Coordinadora del GIT de Talento Humano y Prestaciones Sociales monitoreó mensualmente el cumplimiento del Sistema de Gestión de Seguridad y Salud en el Trabajo (SGSST), mediante la presentación del informe de gestión en las reuniones del Comité Institucional de Gestión y Desempeño (CIGD). No se identificaron  desviaciones.
</t>
    </r>
    <r>
      <rPr>
        <b/>
        <sz val="12"/>
        <color theme="1"/>
        <rFont val="Arial"/>
        <family val="2"/>
      </rPr>
      <t>Evidencia</t>
    </r>
    <r>
      <rPr>
        <sz val="12"/>
        <color theme="1"/>
        <rFont val="Arial"/>
        <family val="2"/>
      </rPr>
      <t xml:space="preserve">: Actas de reunión de los encuentros del CIGD </t>
    </r>
  </si>
  <si>
    <t xml:space="preserve">Actas de reunión de los encuentros del CIGD </t>
  </si>
  <si>
    <t>La Coordinadora del GIT de Talento Humano y Prestaciones Sociales monitorea mensualmente el cumplimiento del Sistema de Gestión de Seguridad y Salud en el Trabajo (SGSST), mediante la presentación del informe de gestión en las reuniones del Comité Institucional de Gestión y Desempeño (CIGD). Este espacio permite hacer seguimiento al sistema, al plan anual de trabajo y a los indicadores establecidos. En caso de desviación, se ajusta el cronograma conforme a la novedad presentada.
Evidencia: Actas de reunión de los encuentros del CIGD</t>
  </si>
  <si>
    <t xml:space="preserve">- El seguiimiento de la aplicación del control se realizó de manera parcial debido a que no se adjuntó como evidencia el acta de reunión del COPASST del mes de marzo de 2026.
</t>
  </si>
  <si>
    <r>
      <rPr>
        <sz val="12"/>
        <color theme="1"/>
        <rFont val="Arial"/>
        <family val="2"/>
      </rPr>
      <t xml:space="preserve">La evidencia que documenta la aplicación del control, por parte del responsable en el COPASST, se relaciona con las actas de reunión del COPASST y, cuando aplica, en los informes de inspección de seguridad elaborados por dicho comité.
Las sesiones  del COPASST registradas en las actas se enfocaron en   la socialización del Plan de Trabajo del Sistema de Gestión de Seguridad y Salud en el Trabajo 2026, realizando seguimiento a compromisos,  para el monitoreo mensual del plan y del desempeño del SG-SST.
</t>
    </r>
    <r>
      <rPr>
        <b/>
        <sz val="12"/>
        <color theme="1"/>
        <rFont val="Arial"/>
        <family val="2"/>
      </rPr>
      <t xml:space="preserve">Nota: </t>
    </r>
    <r>
      <rPr>
        <sz val="12"/>
        <color theme="1"/>
        <rFont val="Arial"/>
        <family val="2"/>
      </rPr>
      <t xml:space="preserve">Mediante la Resolución 326 del 25 de noviembre de 2025 se actualizó y conformó nuevamente el Comité Paritario de Seguridad y Salud en el Trabajo – COPASST de la Contaduría General de la Nación para el periodo 2025‑2027.
</t>
    </r>
    <r>
      <rPr>
        <b/>
        <sz val="12"/>
        <color theme="1"/>
        <rFont val="Arial"/>
        <family val="2"/>
      </rPr>
      <t>Link de acceso:</t>
    </r>
    <r>
      <rPr>
        <sz val="12"/>
        <color theme="1"/>
        <rFont val="Arial"/>
        <family val="2"/>
      </rPr>
      <t xml:space="preserve">
</t>
    </r>
    <r>
      <rPr>
        <u/>
        <sz val="12"/>
        <color rgb="FF1155CC"/>
        <rFont val="Arial"/>
        <family val="2"/>
      </rPr>
      <t>https://drive.google.com/drive/folders/11tGp9l4ZWterGzgemaAIg11Xn99Og3JP</t>
    </r>
  </si>
  <si>
    <r>
      <rPr>
        <sz val="12"/>
        <color theme="1"/>
        <rFont val="Arial"/>
        <family val="2"/>
      </rPr>
      <t xml:space="preserve">
El Responsable en el COPASST realizó seguimiento mensual a las actividades ejecutadas en el programa anual de trabajo, indicadores del SGSST y solicita inspecciones a diferentes áreas sobre aspectos relacionados con seguridad laboral en la reunión COPASST. No se identificaron  desviaciones.
</t>
    </r>
    <r>
      <rPr>
        <b/>
        <sz val="12"/>
        <color theme="1"/>
        <rFont val="Arial"/>
        <family val="2"/>
      </rPr>
      <t>Evidencia</t>
    </r>
    <r>
      <rPr>
        <sz val="12"/>
        <color theme="1"/>
        <rFont val="Arial"/>
        <family val="2"/>
      </rPr>
      <t xml:space="preserve">: Acta de reunión del COPASST </t>
    </r>
  </si>
  <si>
    <t>Acta de reunión del COPASST y/o Informes de inspección de seguridad (si aplica)</t>
  </si>
  <si>
    <t>Responsable en el COPASST</t>
  </si>
  <si>
    <t xml:space="preserve">El Responsable en el COPASST realiza seguimiento mensual a las actividades ejecutadas en el programa anual de trabajo, indicadores del SGSST y solicita inspecciones a diferentes áreas sobre aspectos relacionados con seguridad laboral en la reunión COPASST. En caso de identificar desviaciones, se hacen recomendaciones desde el COPASST para cumplir las actividades e indicadores.
Evidencia: Acta de reunión del COPASST y/o Informes de inspección de seguridad (solo en los casos que si aplica acorde a la norma) 
</t>
  </si>
  <si>
    <t>No se  materializó el riesgo. Las acciones preventivas y controles del SGSST funcionaron de manera adecuada, fortaleciendo las condiciones de seguridad y salud en el trabajo y asegurando la continuidad operativa y el bienestar de los servidores públicos y colaboradores de la CGN.</t>
  </si>
  <si>
    <r>
      <rPr>
        <sz val="12"/>
        <color theme="1"/>
        <rFont val="Arial"/>
        <family val="2"/>
      </rPr>
      <t xml:space="preserve">Las evidencias que respaldan la aplicación de este control por parte del responsable del SGSST Humano y Prestaciones Sociales se encuentran en los informes de Gestión Mensual Diapositivas No.6 y No.7 :
</t>
    </r>
    <r>
      <rPr>
        <b/>
        <sz val="12"/>
        <color theme="1"/>
        <rFont val="Arial"/>
        <family val="2"/>
      </rPr>
      <t>Link de acceso:</t>
    </r>
    <r>
      <rPr>
        <sz val="12"/>
        <color theme="1"/>
        <rFont val="Arial"/>
        <family val="2"/>
      </rPr>
      <t xml:space="preserve">
</t>
    </r>
    <r>
      <rPr>
        <u/>
        <sz val="12"/>
        <color rgb="FF1155CC"/>
        <rFont val="Arial"/>
        <family val="2"/>
      </rPr>
      <t>https://drive.google.com/drive/folders/11wPKSSLcZ593or3YR3H4J_gCIAGr_zz-</t>
    </r>
  </si>
  <si>
    <r>
      <rPr>
        <sz val="12"/>
        <color theme="1"/>
        <rFont val="Arial"/>
        <family val="2"/>
      </rPr>
      <t xml:space="preserve">Los controles establecidos en el SGSST fueron aplicados conforme a lo programado, garantizando el seguimiento a los indicadores y la verificación de condiciones seguras. No se reportaron novedades en su ejecución y se promovió la mitigación del riesgo mediante acciones  monitoreó los indicadores establecidos en el respectivo Sistema de Gestión,  revisando su evolución, se realizó con la periodicidad acorde a la normatividad vigente, y  el cargue al tablero Indicadores SG-SST del GIT de Talento Humano, con el fin de mantener el sistema. 
</t>
    </r>
    <r>
      <rPr>
        <b/>
        <sz val="12"/>
        <color theme="1"/>
        <rFont val="Arial"/>
        <family val="2"/>
      </rPr>
      <t>Evidencia:</t>
    </r>
    <r>
      <rPr>
        <sz val="12"/>
        <color theme="1"/>
        <rFont val="Arial"/>
        <family val="2"/>
      </rPr>
      <t xml:space="preserve">  Tablero Indicadores SG-SST del GIT de Talento Humano
</t>
    </r>
  </si>
  <si>
    <r>
      <rPr>
        <sz val="12"/>
        <color theme="1"/>
        <rFont val="Verdana"/>
        <family val="2"/>
      </rPr>
      <t xml:space="preserve">
En relación con el riesgo de </t>
    </r>
    <r>
      <rPr>
        <b/>
        <sz val="12"/>
        <color theme="1"/>
        <rFont val="Verdana"/>
        <family val="2"/>
      </rPr>
      <t>gestión</t>
    </r>
    <r>
      <rPr>
        <sz val="12"/>
        <color theme="1"/>
        <rFont val="Verdana"/>
        <family val="2"/>
      </rPr>
      <t xml:space="preserve"> asociado a la “</t>
    </r>
    <r>
      <rPr>
        <b/>
        <sz val="12"/>
        <color theme="1"/>
        <rFont val="Verdana"/>
        <family val="2"/>
      </rPr>
      <t>Posibilidad de afectación operacional por la ocurrencia de accidentes y/o enfermedades laborales debido a la falta de ejecución del SGSST</t>
    </r>
    <r>
      <rPr>
        <sz val="12"/>
        <color theme="1"/>
        <rFont val="Verdana"/>
        <family val="2"/>
      </rPr>
      <t>”, la gestión del riesgo se enfocó en el mantenimiento de un entorno laboral seguro y saludable que prevengan lesiones, y la prevención del deterioro a la salud de servidores públicos, y  colaboradores de la CGN.</t>
    </r>
  </si>
  <si>
    <t>Reporte de Módulo de Indicadores del SIGI. Tablero Indicadores SG-SST que maneja el GIT de Talento Humano.</t>
  </si>
  <si>
    <t>Responsable del SGSST</t>
  </si>
  <si>
    <t>El Responsable del SGSST monitorea los indicadores establecidos en el Sistema de Gestión (Actividad 6 GTH -PCR06) revisando su evolución, se realiza con la periodicidad acorde a la normatividad vigente, esta actividad se concluye con el cargue al tablero Indicadores SG-SST que maneja el GIT de Talento Humano, con el fin de mantener el sistema SG-SST. 
Evidencia: Reporte de Módulo de Indicadores del SIGI. Tablero Indicadores SG-SST que maneja el GIT de Talento Humano.</t>
  </si>
  <si>
    <t xml:space="preserve"> debido a la falta de ejecución del SGSST</t>
  </si>
  <si>
    <t>por la ocurrencia de accidentes y/o enfermedades laborales</t>
  </si>
  <si>
    <t>El riesgo no se materializó y los controles aplicados resultaron efectivos lo que garantizó  la correcta ejecución del Plan Estratégico de Talento Humano. 
El seguimiento periódico permitió mantener la planeación dentro de los plazos y asegurar el cumplimiento de las metas institucionales.</t>
  </si>
  <si>
    <r>
      <rPr>
        <sz val="12"/>
        <color theme="1"/>
        <rFont val="Arial"/>
        <family val="2"/>
      </rPr>
      <t xml:space="preserve">Las evidencias que respaldan la aplicación de este control por parte de la Coordinadora del GIT de Talento Humano y Prestaciones Sociales son  el Informe de gestión de Talento Humano presentado y  las reuniones de seguimiento a la ejecución de las actividades del Plan Estratégico de Talento Humano efectuadas el 16 de febrero y el 13 de marzo respectivamente.
</t>
    </r>
    <r>
      <rPr>
        <b/>
        <sz val="12"/>
        <color theme="1"/>
        <rFont val="Arial"/>
        <family val="2"/>
      </rPr>
      <t>Link de acceso</t>
    </r>
    <r>
      <rPr>
        <sz val="12"/>
        <color theme="1"/>
        <rFont val="Arial"/>
        <family val="2"/>
      </rPr>
      <t xml:space="preserve">:
</t>
    </r>
    <r>
      <rPr>
        <u/>
        <sz val="12"/>
        <color rgb="FF1155CC"/>
        <rFont val="Arial"/>
        <family val="2"/>
      </rPr>
      <t>https://drive.google.com/drive/folders/1RZyaFIHAzu7jWRLWlsfzE_R6l6Hzs3IW</t>
    </r>
  </si>
  <si>
    <r>
      <rPr>
        <sz val="12"/>
        <color theme="1"/>
        <rFont val="Arial"/>
        <family val="2"/>
      </rPr>
      <t xml:space="preserve">El avance y seguimiento del Plan Estratégico de Talento Humano se documenta en el Informe de gestión de Talento Humano presentado.ante Comité Institucional de Gestión y Desempeño (CIGD) e informes de gestión del GIT de Talento Humano. Para el periodo de monitoreo no se presentaron  desviaciones o novedades.
</t>
    </r>
    <r>
      <rPr>
        <b/>
        <sz val="12"/>
        <color theme="1"/>
        <rFont val="Arial"/>
        <family val="2"/>
      </rPr>
      <t>Evidencia:</t>
    </r>
    <r>
      <rPr>
        <sz val="12"/>
        <color theme="1"/>
        <rFont val="Arial"/>
        <family val="2"/>
      </rPr>
      <t xml:space="preserve">  Informe de gestión de Talento Humano presentado y  las Reuniónes de seguimiento a la ejecución de las actividades del (PETH)</t>
    </r>
  </si>
  <si>
    <r>
      <rPr>
        <sz val="12"/>
        <color theme="1"/>
        <rFont val="Verdana"/>
        <family val="2"/>
      </rPr>
      <t xml:space="preserve">
Respecto al  riesgo de </t>
    </r>
    <r>
      <rPr>
        <b/>
        <sz val="12"/>
        <color theme="1"/>
        <rFont val="Verdana"/>
        <family val="2"/>
      </rPr>
      <t>gestión</t>
    </r>
    <r>
      <rPr>
        <sz val="12"/>
        <color theme="1"/>
        <rFont val="Verdana"/>
        <family val="2"/>
      </rPr>
      <t xml:space="preserve">  asociado a la </t>
    </r>
    <r>
      <rPr>
        <b/>
        <sz val="12"/>
        <color theme="1"/>
        <rFont val="Verdana"/>
        <family val="2"/>
      </rPr>
      <t>“Posibilidad de afectación reputacional por el incumplimiento en las actividades del plan estratégico de talento humano debido a fallas en la ejecución del plan</t>
    </r>
    <r>
      <rPr>
        <sz val="12"/>
        <color theme="1"/>
        <rFont val="Verdana"/>
        <family val="2"/>
      </rPr>
      <t>.”,  se permitió mantener el control dentro de los términos establecidos.</t>
    </r>
  </si>
  <si>
    <t>Actas de reunión de los encuentros del CIGD y/o Informe de gestión de Talento Humano presentado</t>
  </si>
  <si>
    <t>La Coordinadora del GIT de Talento Humano y Prestaciones Sociales efectúa mensualmente el seguimiento al cumplimiento del Plan Estratégico de Talento Humano, mediante la revisión de las actividades establecidas en dicho plan, presentando los avances y resultados en las reuniones del Comité Institucional de Gestión y Desempeño (CIGD). En caso de presentarse desviaciones, se aplica un Plan de Mejora a partir de los resultados obtenidos o se realizan ajustes en el cronograma, conforme a la novedad identificada.
Evidencia: Actas de reunión de los encuentros del CIGD y/o Informe de gestión de Talento Humano presentado.</t>
  </si>
  <si>
    <t>debido a fallas en la ejecución del plan</t>
  </si>
  <si>
    <t>por el incumplimiento en las actividades del plan estratégico de talento humano</t>
  </si>
  <si>
    <t>CONCLUSIONES DEL MONITOREO</t>
  </si>
  <si>
    <t>SI HUBO MATERIALIZACIÓN DE RIESGOS EXPLIQUE:
1. EL EVENTO PRESENTADO.
2. CÓMO SE DIÓ CUMPLIMIENTO A LA POLÍTICA DE ADIMINISTRACIÓN DEL RIESGO</t>
  </si>
  <si>
    <t>AVANCE DE LA APLICACIÓN DE LOS PLANES DE ACCIÓN</t>
  </si>
  <si>
    <t>DESCRIPCIÓN DE LA EVIDENCIA</t>
  </si>
  <si>
    <t>OBSERVACIONES A LA APLICACIÓN DEL CONTROL</t>
  </si>
  <si>
    <t>OBSERVACIONES GENERALES DEL RIESGO</t>
  </si>
  <si>
    <t>MONITOREO RIESGOS PRIMER TRIMESTRE DE 2026
PRIMERA LÍNEA DE DEFENSA</t>
  </si>
  <si>
    <t>Se realizó reunión con los responsables del proceso y el Secretario General en la que se expuso por  parte del GIT de Planeación el análisis realizado que llevó a determinar la materilización del riesgo en el primer trimestre de 2026. A su vez el proceso explicó las razones por las cuales no realizó el reporte de materialización. Posteriormente el proceso envió alcance del monitoreo, en el que reporta la materiazación del riesgo y que comunica que adelantará las gestiones para cumplir con lo establecido en la política en estos casos.
No se enviaron los correos de seguimiento, solo almacenaron los correos del envìo del cronograma.</t>
  </si>
  <si>
    <t xml:space="preserve">- No se aportó evidencia de la aplicación del control soportada en el correo mensual de seguimiento.
</t>
  </si>
  <si>
    <t>La implementación del calendario interno para presentación de impuestos, ha permitodo la presentación dentro de los plazos establecidos en el período revisado.</t>
  </si>
  <si>
    <t>No aplica</t>
  </si>
  <si>
    <t>https://drive.google.com/drive/folders/1G3ZOhwtpCFfMx_MRVOj3pyZX8fjOi1tH?usp=drive_link</t>
  </si>
  <si>
    <t>El control se ha realizado de acuerdo al calendario interno de presentación de declaraciones.</t>
  </si>
  <si>
    <t>Durante el período reportado se han realizado los controles y seguimientos  a las fechas estipuladas en el calendario interno para presentación de declaraciones a título de IVA, FUENTE  e ICA</t>
  </si>
  <si>
    <t>Correo electrónico de envío de calendario y correo mensual de seguimiento</t>
  </si>
  <si>
    <t>Profesional Especializado con funciones del área de Pagaduría y Profesional Especializado con funciones de Contador</t>
  </si>
  <si>
    <t>El Profesional Especializado con funciones de Pagador y el Profesional Especializado con funciones de Contador, establecen un calendario interno de manera conjunta de las actividades del proceso de presentación de impuestos nacionales y distritales para el año, teniendo en cuenta las fechas limites de pago de los calendarios oficiales de las entidades de recaudo y se realiza seguimiento conjunto de manera mensual por correo entre las áreas. 
Si se presentan desviaciones se realiza una reunión entre las áreas para establecer un plan de trabajo inmediato que asegure el cumplimiento de la presentación en los plazos establecidos.
Evidencia: Correo electrónico de envío de calendario y correo mensual de seguimiento</t>
  </si>
  <si>
    <t xml:space="preserve">debido a la inobservancia de las fechas dispuestas en los calendarios tributarios </t>
  </si>
  <si>
    <t>por incurrir en pagos extemporáneos en la presentación de la declaraciones de impuestos nacionales y distritales</t>
  </si>
  <si>
    <t xml:space="preserve">Posibilidad efecto dañoso sobre intereses patrimoniales de naturaleza pública, </t>
  </si>
  <si>
    <t>- Se realizó el seguimiento de manera parcial en razón a que no se encuentra evidencia de la aplicación del control para los meses de enero y febrero del presente año.</t>
  </si>
  <si>
    <t xml:space="preserve"> 
Durante el primer trimestre de 2026, el riesgo se mantiene bajo control a través de la ejecución mensual del arqueo de caja menor que permite evidenciar la ejecucion de los recursos y su destinacion.
No se evidenció materialización del riesgo durante el periodo evaluado y los controles aplicados han permitido una adecuada gestión de los recursos.</t>
  </si>
  <si>
    <t>https://drive.google.com/file/d/1K90cWYPR_3AcvQWS-T4XlMJGOqAs3QYG/view?usp=drive_link</t>
  </si>
  <si>
    <t>El control se ha aplicado de manera adecuada mediante la ejecución de arqueos de caja y la verificación de los recursos disponibles en bancos y en efectivo.</t>
  </si>
  <si>
    <t xml:space="preserve"> El riesgo de desviacion de los recursos de caja menor se encuentra identificado y cuenta con controles establecidos mediante la realización de arqueos mensuales, lo que permite verificar la existencia y estado de los recursos asignados</t>
  </si>
  <si>
    <t>- A partir de la revisión realizada se puede afirmar que el control se aplicó parcialmente debido a que las conciliaciones contables del control de propiedad, planta y equipo no se realizaron.
'- Algunas de las evidencias proporcionadas no corresponden al corte del primer trimestre de 2026.</t>
  </si>
  <si>
    <t>Durante el primer trimestre de 2026, el riesgo se mantiene sin materialización, teniendo en cuenta que el control implementado a través de las conciliaciones contables. No se evidenció materialización del riesgo durante el periodo evaluado.</t>
  </si>
  <si>
    <t>https://drive.google.com/drive/folders/1hRi03zOqmRq7AQWNA23Mzxk46537ljRA</t>
  </si>
  <si>
    <t>Para el primer trimestre no se ha podido ejecuctar el control de propiedad, planta y equipo, teniendo en cuenta que no se ha culminado el proceso de implenentación del sistema SIGAF.</t>
  </si>
  <si>
    <t>El riesgo de Posibilidad de afectación  reputacional por registro incorrecto de los hechos económicos en el sistema financiero debido al reconocimiento contable inadecuado o duplicado se encuentra identificado y cuenta con controles establecidos mediante conciliaciones contables realizadas</t>
  </si>
  <si>
    <t>Conciliaciones y/o Hojas de trabajo</t>
  </si>
  <si>
    <t>Profesional Especializado con funciones de Contador y delegado del equipo de contabilidad</t>
  </si>
  <si>
    <r>
      <rPr>
        <sz val="12"/>
        <color theme="1"/>
        <rFont val="Arial"/>
        <family val="2"/>
      </rPr>
      <t>El delegado del equipo de contabilidad realiza la conciliación y el cruce de información periódica de los hechos económicos realizados previo al cierre contable mensual, con el fin de garantizar la completitud y la confiabilidad de los reconocimientos contenidos en los estados o informes financieros.  Además, el Profesional Especializado con funciones de Contador válida las conciliaciones y cruces de información periódicas realizadas por el equipo de contabilidad. En caso de desviación, se realizan las identificaciones y reconocimientos necesarios o se devuelve el proceso.
Evidencia: Conciliaciones y/o Hojas de trabajo</t>
    </r>
    <r>
      <rPr>
        <sz val="12"/>
        <color rgb="FFFF0000"/>
        <rFont val="Arial"/>
        <family val="2"/>
      </rPr>
      <t xml:space="preserve">
</t>
    </r>
  </si>
  <si>
    <t>debido al reconocimiento contable inadecuado o duplicado</t>
  </si>
  <si>
    <t>por registro incorrecto de los hechos económicos en el sistema financiero</t>
  </si>
  <si>
    <t>Posibilidad de afectación  reputacional</t>
  </si>
  <si>
    <t>- Sin observaciones</t>
  </si>
  <si>
    <t xml:space="preserve">Durante el primer trimestre de 2026, el riesgo se mantiene sin materialización, teniendo en cuenta que el control implementado  a través de la planilla diligenciada por el área de Presupuesto ha evidenciado un excelente resultado al momento de generar los documentos presupuestales. </t>
  </si>
  <si>
    <t>https://drive.google.com/drive/folders/1XBWHUztF-yVavw-pKu4ziunh5DPE-sEo?usp=drive_link</t>
  </si>
  <si>
    <t>El control se ha llevado a cabo mediante el diligenciamoento de planilla de control de expedición de documentos presupuestales</t>
  </si>
  <si>
    <t xml:space="preserve">El riesgo de Posibilidad de afectación operacional se encuentra identificado y cuenta con controles establecidos mediante el diligenciamiento de planilla de control de expedición de documentos presupuestales y documentos soporte de trazabilidad de la solicitud mediante correo electrónico.
</t>
  </si>
  <si>
    <t>Planilla de registro y control de expedición de documentos presupuestales y documentos soporte de trazabilidad de la solicitud mediante correo electrónico.</t>
  </si>
  <si>
    <t>Asesor con Rol de Jefe de Presupuesto</t>
  </si>
  <si>
    <r>
      <rPr>
        <sz val="12"/>
        <color theme="1"/>
        <rFont val="Arial"/>
        <family val="2"/>
      </rPr>
      <t xml:space="preserve">El Asesor con rol de Jefe de Presupuesto verifica y contrasta, cada vez que se requiera, que los datos incluidos en la solicitud de los documentos presupuestales sean coherentes con los contenidos en los anexos a la solicitud, con el fin de prevenir errores en su expedición. En caso de desviación, la solicitud se devuelve sin trámite presupuestal.
Evidencia: Planilla de registro y control de expedición de documentos presupuestales y documentos soporte de trazabilidad de la solicitud mediante correo electrónico.
</t>
    </r>
    <r>
      <rPr>
        <sz val="12"/>
        <color rgb="FFFF0000"/>
        <rFont val="Arial"/>
        <family val="2"/>
      </rPr>
      <t xml:space="preserve">
</t>
    </r>
  </si>
  <si>
    <t>Usuarios, productos y prácticas</t>
  </si>
  <si>
    <t>debido a inexactitudes en la solicitud de documentos presupuestales (CDP Y RP)</t>
  </si>
  <si>
    <t>por expedición de documentos presupuestales con información errada</t>
  </si>
  <si>
    <t>DESCRIPCIÓN DE LA EVIDENCIA- DEPOSITAR EVIDENCIAS EN EL LINK</t>
  </si>
  <si>
    <r>
      <rPr>
        <b/>
        <sz val="10"/>
        <color theme="0"/>
        <rFont val="Calibri"/>
        <family val="2"/>
      </rPr>
      <t xml:space="preserve">NIVEL DE RIESGO </t>
    </r>
    <r>
      <rPr>
        <b/>
        <sz val="10"/>
        <color rgb="FF0C0C0C"/>
        <rFont val="Calibri"/>
        <family val="2"/>
      </rPr>
      <t>RESIDUAL</t>
    </r>
    <r>
      <rPr>
        <b/>
        <sz val="10"/>
        <color theme="0"/>
        <rFont val="Calibri"/>
        <family val="2"/>
      </rPr>
      <t xml:space="preserve">
(ZONA)</t>
    </r>
  </si>
  <si>
    <r>
      <rPr>
        <b/>
        <sz val="10"/>
        <color theme="0"/>
        <rFont val="Calibri"/>
        <family val="2"/>
      </rPr>
      <t xml:space="preserve">NIVEL DE RIESGO </t>
    </r>
    <r>
      <rPr>
        <b/>
        <sz val="10"/>
        <color rgb="FF0C0C0C"/>
        <rFont val="Calibri"/>
        <family val="2"/>
      </rPr>
      <t>INHERENTE</t>
    </r>
    <r>
      <rPr>
        <b/>
        <sz val="10"/>
        <color theme="0"/>
        <rFont val="Calibri"/>
        <family val="2"/>
      </rPr>
      <t xml:space="preserve">
(ZONA)</t>
    </r>
  </si>
  <si>
    <t>Matriz de Riesgos 2026 - Contaduría General de la Nación</t>
  </si>
  <si>
    <t>El GIT de Apoyo Informático realiza un monitoreo continuo de los riesgos, con el fin de prevenir y mitigar su posible materialización, para ello se cuenta con las evidencia del seguimiento de los controles.</t>
  </si>
  <si>
    <t>R2 -Control 1 - FichaViabilidadCorreoElectronico
R2 -Control 1 - FichaDeViabilidadTecnica_ExtGarantiaPlataformaSeguridadRedDatos_2026</t>
  </si>
  <si>
    <t>Se anexan las fichas de viabilidad de los dos procesos contractuales adjudicados a personas jurídicas durante el trimestre, debidamente diligenciadas y firmadas.</t>
  </si>
  <si>
    <t xml:space="preserve">Este riesgo podría materializarse debido a la falta de control en la revisión y validación de los bienes y servicios tecnológicos requeridos, por lo tanto, se realiza revisión en pares de las necesidades identificadas para evitar la adquisición innecesaria de bienes y servicios. </t>
  </si>
  <si>
    <t>R1-Control 3 - Caso GLPI No.110482- Jeison Torres
R1-Control 3 - GTI010-FOR09 - SolicitudCuentaUsuario-VPN_Jeison Torres
R1-Control 3 -  Caso GLPI No. 112375 Yasmin Vesga
R1-Control 3 - GTI010-FOR09 - SolicitudCuentaUsuario-VPN_Yasmin Vesga</t>
  </si>
  <si>
    <t>Se seleccionan de manera aleatoria dos (2) solicitudes de creación de cuentas de usuario en GLPI (110482 y 112375), para lo cual se adjunta el formato GTI10-FOR09 “Gestión de cuentas de usuario”, debidamente diligenciado y firmado.</t>
  </si>
  <si>
    <t>R1-Control 2 Plan Comunicaciones Seguridad 2026</t>
  </si>
  <si>
    <t>Se realiza y se hace seguimiento periodico al plan de sensibilización de Seguridad y Privacidad de la información</t>
  </si>
  <si>
    <t xml:space="preserve">El GIT de Apoyo Informático realiza un monitoreo continuo de los riesgos, con el fin de prevenir y mitigar su posible materialización, para ello se cuenta con las evidencia del seguimiento de los controles.
</t>
  </si>
  <si>
    <t>R1-Control 2 - AcuerdoConfidencialidad Diana Latorre
R1-Control 2 - AcuerdoConfidencialidad Cristhian Navarrete</t>
  </si>
  <si>
    <t>Todos los contratos adjudicados, tanto de personas naturales como jurídicas, cuentan con el acuerdo de confidencialidad debidamente diligenciado y firmado. 
Para la verificación del control, se remite una muestra aleatoria de dos (2) acuerdos, los cuales se encuentran debidamente diligenciados y firmados por las partes.</t>
  </si>
  <si>
    <t xml:space="preserve">Este riesgo podría materializarse debido a la falta de claridad y compromiso por parte de los servidores y contratistas en el cumplimiento de los acuerdos de confidencialidad y la aceptación de las políticas de seguridad, lo cual comprometería el adecuado control en el uso y manejo de la información de la CGN.
</t>
  </si>
  <si>
    <t>Control 1y3 - Seguimiento PAA-GestionTICs-2026, con corte a 31 de marzo de 2026</t>
  </si>
  <si>
    <t>Se realiza seguimiento semanal al estado de los procesos del Plan Anual de Adquisiciones del Proceso de Gestión TIC, verificando fechas de vencimiento de los servicios y el avance de las etapas precontractual y contractual. 
 Durante el trimestre, no se han presentado inconformidades por parte de los proveedores en relación con la adjudicación de los procesos.</t>
  </si>
  <si>
    <t>Matriz de seguimiento del Plan Anual de Adquisiciones, respuesta al proveedor sobre la inconformidad y soporte de solicitud de capacitación</t>
  </si>
  <si>
    <t>El Coordinador del GIT de Apoyo Informático verifica si se presentan vencimientos de los servicios previos a la adjudicación del proceso o inconformidades presentadas por los Proveedores relacionadas con la adjudicación del proceso y en caso de presentarse una de esta situaciones, se solicita al GIT de Servicios Generales, Administrativos y Financieros realizar un proceso de reinducción cuando se requiera, relacionado con los procesos de contratación pública, dirigida al personal que apoya el seguimiento del Plan Anual de Adquisiciones, con el fin de reforzar conocimientos sobre procesos internos, lineamientos institucionales y protocolos operativos.
Evidencia: Matriz de seguimiento del Plan Anual de Adquisiciones o respuesta al proveedor sobre la inconformidad y soporte de solicitud de capacitación</t>
  </si>
  <si>
    <t>Control 2 - MAN01-FOR38-CristianNavarrete
 Control 2 - MAN01-FOR38-DianaLatorre</t>
  </si>
  <si>
    <t>El GIT de Apoyo Informático cuenta con veinte (20) contratos de prestación de servicios, todos con sus respectivos certificados de idoneidad y experiencia.
 Para verificación del control se envía muestra de dos (2) certificados, los cuales están debidamente diligenciados y firmados.</t>
  </si>
  <si>
    <t>Anualmente</t>
  </si>
  <si>
    <t>Formato de Evaluación de Idoneidad y Experiencia firmado</t>
  </si>
  <si>
    <t xml:space="preserve">El Coordinador del GIT de Apoyo Informático evalúa, cada vez que se requiera, la formación y experiencia de los profesionales a contratar, mediante la verificación del cumplimiento de los requisitos con los soportes presentados, con el fin de certificar la idoneidad del profesional a contratar. En caso de desviación se desiste de la contratación. 
Evidencia: Formato de Evaluación de Idoneidad y Experiencia firmado </t>
  </si>
  <si>
    <t>-Sin observaciones.</t>
  </si>
  <si>
    <t>Se realiza seguimiento semanal al Plan Anual de Adquisiciones</t>
  </si>
  <si>
    <t>Este riesgo podría materializarse debido a una inadecuada gestión y seguimiento del Plan Anual de Adquisiciones, lo cual afectaría la oportuna adquisición de los bienes y servicios necesarios para el correcto funcionamiento de la plataforma tecnológica.</t>
  </si>
  <si>
    <t>Registro de seguimiento al Plan Anual de Adquisiciones</t>
  </si>
  <si>
    <t>El coordinador del GIT de Apoyo Informático realiza el seguimiento mensual a la ejecución del Plan Anual de Adquisiciones, que detalla las necesidades de infraestructura tecnológica, con el fin de garantizar la gestión presupuestal y el cumplimiento de las metas del proyecto. En caso de desviación, se priorizan las necesidades y sus recursos.
Evidencia: Registro de seguimiento al Plan Anual de Adquisiciones</t>
  </si>
  <si>
    <t>debido a la
falta de gestión a la solicitud presupuestal  y que el personal del área carece de las competencias necesarias</t>
  </si>
  <si>
    <t>por la no ejecución del plan de adquisiciones del proceso</t>
  </si>
  <si>
    <t>Probabilidad de afectación operacional</t>
  </si>
  <si>
    <r>
      <rPr>
        <sz val="12"/>
        <color theme="0"/>
        <rFont val="Calibri"/>
        <family val="2"/>
      </rPr>
      <t xml:space="preserve">NIVEL DE RIESGO </t>
    </r>
    <r>
      <rPr>
        <sz val="12"/>
        <color rgb="FF0C0C0C"/>
        <rFont val="Calibri"/>
        <family val="2"/>
      </rPr>
      <t>RESIDUAL</t>
    </r>
    <r>
      <rPr>
        <sz val="12"/>
        <color theme="0"/>
        <rFont val="Calibri"/>
        <family val="2"/>
      </rPr>
      <t xml:space="preserve">
(ZONA)</t>
    </r>
  </si>
  <si>
    <t>Durante el periodo objeto de monitoreo, no hubo materialización del riesgo. De igual forma, se implementarán acciones para mejorar la aplicación del control, dado el nivel de riesgo residual en el que se encuentra el riesgo.</t>
  </si>
  <si>
    <t>Producto del análisis realizado sobre el cumplimiento del plan de acción establecido, fue posible observar que esta acción fue completada dentro de los tiempos y parámetros establecidos. No obstante, una vez realizada la valoración del impacto del riesgo, la misma se mantiene, generando un nivel de riesgo residual que implica la implementación de acciones preventivas que conllevan a mejorar o documentar los controles existentes. En esa medida, se procederá a destinar un espacio en las reuniones mensuales de equipo del GIT de Control Interno para construir cultura sobre la ética y la integridad pública, que permita la identificación y mitagación de conductas cotidianas que faciliten la ocurrencia del riesgo.</t>
  </si>
  <si>
    <t>Dado que la periodicidad del control es semestral, en el presente trimestre no se generaron evidencias que soporten la aplicación del control. La socialización, así como la evaluación, a las que se refiere el control están previstas para llevarse a cabo en el mes de abril.</t>
  </si>
  <si>
    <t>Para el periodo de monitoreo, el riesgo identificado no presentó alteraciones frente a lo establecido en la matriz de riesgos, ni se tomó decisión alguna sobre él.</t>
  </si>
  <si>
    <t>Durante el periodo objeto de monitoreo, el riesgo no se materializó y se encuentra controlado debido a la aplicación del control. No obstante, teniendo en cuenta la valoración inicial del riesgo, y producto del análisis interno dobre la definición de un plan de acción o un control adicional para la vigencia, se considera pertinente implementar un control que atienda la planeación inicial de las actividades establecidas dentro del rol de evaluación y seguimiento, lo que permitiría reducir el nivel de riesgo residual.</t>
  </si>
  <si>
    <t>Producto del análisis realizado al interior del proceso, fue posible establecer que aún cuando el plan de acción definido para la vigencia 2025 respecto del riesgo de gestión identificado se cumplió a cabalidad y fue efectivo, su desarrollo no generó variaciones en la probabilidad o el impacto, por lo que la zona de riesgo inherente no sufrió alteraciones. Teniendo esto en cuenta, se considera pertinente establecer el siguiente control:
El Coordinador del GIT de Control Interno revisa previamente, antes del inicio de cada auditoría y seguimiento programado, la planeación inicial de la actividad (objetivo general, objetivos específicos y alcance), con el fin de asegurar su viabilidad y coherencia con el rol de evaluación y seguimiento aprobado para la vigencia. La revisión se realiza mediante una reunión de validación, en la que el profesional responsable presenta los elementos de la planeación y se efectúan los ajustes necesarios para consolidar una versión definitiva. Como evidencia, el profesional remite por correo electrónico la versión final, dejando trazabilidad de lo acordado en la reunión, y el Coordinador emite su aprobación o solicita ajustes adicionales antes de autorizar el inicio de la actividad. En caso de desviaciones, no se dará inicio a la actividad hasta tanto se surta la validación de la planeación; adicionalmente, se dejará registro de la situación en las ayudas de memoria de las reuniones de equipo.</t>
  </si>
  <si>
    <t>Se remiten tres ayudas de memoria denominadas 20260126_AyudaMemoriaSeguimientoGIT_CI
20260226_ AyudaMemoriaSeguimientoGIT_CI
20260319_ AyudaMemoriaSeguimientoGIT_CI 
correspondientes a las reuniones de equipo llevadas a cabo en los meses de enero, febrero y marzo, en las que se señala, por miembro del equipo, el avance en las actividades que se encuentran desarrollando. De igual forma, se dispuso de una sección para indicar la asignación de nuevos informes, auditorías u otra actividad a realizar, de forma que en las reuniones posteriores se haga seguimiento al cumplimiento de compromisos y actividades.</t>
  </si>
  <si>
    <t>En el periodo objeto de monitoreo se aplicó el control al efectuar tres reuniones de seguimiento con las integrantes del GIT de Control Interno, en las que se comentaron los avances en las actividades asignadas, se establecieron compromisos y se asignaron las actividades para el mes inmediatamente siguiente. Producto de las mismas, se generaron tres ayudas de memoria, que recopilan la información abordada en cada reunión. No hubo desviaciones.</t>
  </si>
  <si>
    <t>Ayuda de memoria de reunión de seguimiento</t>
  </si>
  <si>
    <t>El Coordinador del GIT de control interno verifica mensualmente el desarrollo de las actividades contempladas en el Plan Anual de Auditorías y Seguimientos aprobado para la vigencia, mediante la realización de una reunión de seguimiento  con los integrantes del GIT de Control Interno, con el fin establecer el grado de avance y situaciones que puedan afectar el cumplimiento de las actividades. En caso de desviación, se solicita al Comité Institucional de Coordinación de Control Interno la modificación del Plan de Auditorías y Seguimientos.
Evidencia: Ayuda de memoria de seguimiento</t>
  </si>
  <si>
    <t>debido a deficiencias en la Planeación anual y de las actividades individuales</t>
  </si>
  <si>
    <t>por incumplimiento en la ejecución de las actividades contenidas en el Plan de Auditorías y Seguimientos aprobado para la vigencia,</t>
  </si>
  <si>
    <t>Posibilidad de afectación operacional y reputacional</t>
  </si>
  <si>
    <t>Durante el periodo evaluado el riesgo no se materializó y no fue necesario aplicar el control, debido a que no se han presentado terminaciones de contratos. El instrumento establecido para su gestión se encuentra actualizado y disponible, lo que permite su aplicación oportuna cuando se presenten procesos de desvinculación de contratistas.</t>
  </si>
  <si>
    <r>
      <rPr>
        <sz val="11"/>
        <rFont val="Arial"/>
        <family val="2"/>
      </rPr>
      <t xml:space="preserve">Formato GAD22-FOR03 – Paz y salvo por retiro de la entidad, actualizado y disponible para consulta y uso por parte de los supervisores en el SGI en la ruta: INTRANET / Inicio / Documentos SGC / Gestión Administrativa / Formatos. </t>
    </r>
    <r>
      <rPr>
        <u/>
        <sz val="11"/>
        <color rgb="FF1155CC"/>
        <rFont val="Arial"/>
        <family val="2"/>
      </rPr>
      <t>https://www.contaduria.gov.co/web/intranet/sigi/-/document_library/PZav0116iHoV/view/2150044?_com_liferay_document_library_web_portlet_DLPortlet_INSTANCE_PZav0116iHoV_redirect=https%3A%2F%2Fwww.contaduria.gov.co%3A443%2Fweb%2Fintranet%2Fsigi%2F-%2Fdocument_library%2FPZav0116iHoV%2Fview%2F2149852%3F_com_liferay_document_library_web_portlet_DLPortlet_INSTANCE_PZav0116iHoV_redirect%3Dhttps%253A%252F%252Fwww.contaduria.gov.co%253A443%252Fweb%252Fintranet%252Fsigi%252F-%252Fdocument_library%252FPZav0116iHoV%252Fview%252F2146984%253F_com_liferay_document_library_web_portlet_DLPortlet_INSTANCE_PZav0116iHoV_redirect%253Dhttps%25253A%25252F%25252Fwww.contaduria.gov.co%25253A443%25252Fweb%25252Fintranet%25252Fsigi%25253Fp_p_id%25253Dcom_liferay_document_library_web_portlet_DLPortlet_INSTANCE_PZav0116iHoV%252526p_p_lifecycle%25253D0%252526p_p_state%25253Dnormal%252526p_p_mode%25253Dview</t>
    </r>
  </si>
  <si>
    <t>Durante el periodo de seguimiento no se ha requerido la aplicación del control, dado que ninguno de los contratos suscritos en el primer trimestre de 2026 ha finalizado. No obstante, el formato de paz y salvo asociado al proceso se encuentra actualizado, disponible y accesible para su diligenciamiento por parte de los supervisores cuando se presente la terminación de algún contrato.</t>
  </si>
  <si>
    <t>El riesgo se mantiene asociado a la posible fuga de conocimiento institucional ante la desvinculación de contratistas. Durante el primer trimestre de 2026 no se han presentado terminaciones contractuales, por lo cual no ha sido necesario aplicar el procedimiento relacionado con la suscripción de paz y salvo.</t>
  </si>
  <si>
    <t>Paz y salvos de contratista firmado</t>
  </si>
  <si>
    <t>Supervisor del contrato</t>
  </si>
  <si>
    <t>El supervisor del contrato valida, cada vez que finaliza la relación contractual, que el paz y salvo del contrato incluya la firma de la entrega de la información contractual (informe final del contrato y back up), con el fin de retener y capturar la memoria institucional. En caso de identificarse una firma faltante, se solicita al contratista que efectúe la gestión correspondiente.
Evidencia: Paz y salvos de contratista firmado</t>
  </si>
  <si>
    <t>debido a falta de articulación del procedimiento de gestión del conocimiento con otros procedimientos asociados a la desvinculación de los contratistas</t>
  </si>
  <si>
    <t>Si yo estructuro el proceso de contratación, ¿yo debería ser quien evalúe las propuestas de los proveedores?</t>
  </si>
  <si>
    <t>- La verificación de la aplicación del control junto con sus evidencias se realizó de manera parcial por las siguientes razones: 
Falta la evidencia de la verificación del control de temperatura y humedad relativa correspondiente al mes de marzo.
Falta la evidencia que permita la verificación de la ejecución del plan de emergencias y atención de desastres, seguimiento al programa de aseo.
Falta la evidencia de la validación de Informes mensuales y formatos de control.</t>
  </si>
  <si>
    <r>
      <rPr>
        <sz val="11"/>
        <rFont val="Verdana"/>
        <family val="2"/>
      </rPr>
      <t xml:space="preserve">Verificación mensual del control de temperatura y humedad relativa. Verificación de la ejecución del plan de emergencias y atención de desastres, seguimiento al programa de aseo.
Validación de Informes mensuales y formatos de control.
</t>
    </r>
    <r>
      <rPr>
        <u/>
        <sz val="11"/>
        <color rgb="FF1155CC"/>
        <rFont val="Verdana"/>
        <family val="2"/>
      </rPr>
      <t>https://drive.google.com/drive/folders/1KCsI-fBwvc_DgeY-eu1b5L7S0UPL_ojm?usp=drive_link</t>
    </r>
  </si>
  <si>
    <t>Seguimiento realizado a los informes presentados por el contratista, en los cuales se verfica el cumplimiento de las condiciones medioambientales y tecnicas del depósito en ejecución de la custodia y administración del acervo documental de la CGN</t>
  </si>
  <si>
    <t>El riesgo identificado cuenta con controles medio ambientales correspondientes al contrato que se ejecuta de custodia y almacenamiento</t>
  </si>
  <si>
    <t>Informes y certificados de cumplimiento normativo de condiciones técnicas y medioambientales</t>
  </si>
  <si>
    <t>El Auxiliar Administrativo adscrito a la Secretaría General</t>
  </si>
  <si>
    <t>El Auxiliar Administrativo adscrito a la Secretaría General realiza seguimiento mensual al cumplimiento de las condiciones técnicas y medioambientales establecidos en la norma para la custodia, almacenamiento de los archivos, con el fin de garantizar la adecuada conservación de los documentos.
En caso de identificar desviaciones, el responsable del seguimiento, deberá requerir al proveedor del servicio de custodia, que se efectúen las medidas necesarias para asegurar el cumplimiento de los requisitos mínimos que garanticen la conservación de los documentos.
Evidencia: Informes y certificados de cumplimiento normativo de condiciones técnicas y medioambientales.</t>
  </si>
  <si>
    <r>
      <rPr>
        <sz val="11"/>
        <rFont val="Verdana"/>
        <family val="2"/>
      </rPr>
      <t xml:space="preserve">Se diligencia el formato de seguimiento a consulta y préstamos documentales con el fin de realizar el control y seguimiento a la actividad.
</t>
    </r>
    <r>
      <rPr>
        <u/>
        <sz val="11"/>
        <color rgb="FF1155CC"/>
        <rFont val="Verdana"/>
        <family val="2"/>
      </rPr>
      <t>https://docs.google.com/spreadsheets/d/10iM3K8f5xSltepAMMAHerAsxqnJak66y/edit?usp=drive_link&amp;ouid=100258792447647685028&amp;rtpof=true&amp;sd=true</t>
    </r>
  </si>
  <si>
    <t>Diligenciamiento del formato de control de consulta y préstamos documentales, como instrumento de seguimiento a la documentación que se presta al usuario interno, para llevar el control y garantizar la devolución de la documentación</t>
  </si>
  <si>
    <t>El riesgo identificado cuenta con controles y se diligencia el formato de préstamo y consultas para llevar el control de la documentacion que se mueve dentro del archivo central</t>
  </si>
  <si>
    <t>Formato de consulta y préstamo de documentos</t>
  </si>
  <si>
    <t>El Auxiliar Administrativo adscrito a la Secretaría General gestiona y realiza el seguimiento periódico a las solicitudes de préstamos o consultas de documentos del Archivo Central, de acuerdo con lo establecido en el procedimiento GAD-PRC11 "Préstamo documentos de archivo central" con el fin de garantizar el acceso y custodia de la información.
En caso de identificar que algún documento no fue devuelto dentro de los términos establecidos, se deberá reportar la no entrega al usuario y al  líder del proceso solicitante con copia al Secretario General. Si la no entrega obedece a la pérdida o daño de los documentos, el solicitante deberá reportar al Archivo Central para iniciar el proceso de reconstrucción del expediente.
Evidencia: Formato de consulta y préstamo de documentos.</t>
  </si>
  <si>
    <t>El riesgo está bajo control, manteniendo inventarios actualizados y el seguimiento correspondiente y no se han presentado problemas.</t>
  </si>
  <si>
    <r>
      <rPr>
        <sz val="11"/>
        <rFont val="Verdana"/>
        <family val="2"/>
      </rPr>
      <t xml:space="preserve">Se realizó la actualización del inventario documental realizando la validación de los documentos que fueron objeto de transferencia primaria para custodia y almacenamiento del archivo central.
</t>
    </r>
    <r>
      <rPr>
        <u/>
        <sz val="11"/>
        <color rgb="FF1155CC"/>
        <rFont val="Verdana"/>
        <family val="2"/>
      </rPr>
      <t>https://docs.google.com/spreadsheets/d/137XaD-sJNQhQBHQFjMuVsCoNuUT78bTw/edit?usp=drive_link&amp;ouid=100258792447647685028&amp;rtpof=true&amp;sd=true</t>
    </r>
  </si>
  <si>
    <t>La actualización del inventario documental como instrumento de registro y recuperación de la información, permite llevar un control de la documentación transferida desde el archivo de gestión al archivo central de los expedientes que evite la pérdida de la información</t>
  </si>
  <si>
    <t>El riesgo identificado cuenta con controles y se mantiene el inventario documental actualizado, lo que permite validar y proteger la documentacion que se custodia</t>
  </si>
  <si>
    <t>Inventario documental actualizado</t>
  </si>
  <si>
    <t xml:space="preserve">El Auxiliar Administrativo adscrito a la Secretaría General </t>
  </si>
  <si>
    <t>El Auxiliar Administrativo adscrito a la Secretaría General verifica las transferencias documentales que ingresan al archivo central, de acuerdo con el cronograma establecido y conforme a lo descrito en el procedimiento "GAD-PRC12 Transferencias primarias", con el fin de efectuar el control y seguimiento a la documentación física y electrónica según lo establecido en las Tablas de Retención Documental.
En caso que, la transferencia documental no cumpla con los requisitos establecidos en el procedimiento "GAD-PRC12, el responsable de verificar, emite las observaciones y devuelve el inventario único documental al archivo de gestión remitente para que realicen los ajustes correspondientes.
Evidencia: Inventario documental actualizado</t>
  </si>
  <si>
    <t>debido a la inobservancia de los procedimientos y/o al incumplimiento de los requisitos normativos para conservación de documentos.</t>
  </si>
  <si>
    <t>por la pérdida de los documentos de archivo en cualquier soporte que sean producidos</t>
  </si>
  <si>
    <t xml:space="preserve">Posibilidad de afectación operacional y reputacional </t>
  </si>
  <si>
    <t xml:space="preserve">
Actualmente, la entidad se encuentra en proceso de migración a un nuevo sistema de información, razón por la cual los controles se han fortalecido mediante mecanismos manuales de verificación.
No se evidenció materialización del riesgo durante el periodo evaluado y los controles aplicados han permitido una adecuada gestión de los bienes.</t>
  </si>
  <si>
    <r>
      <rPr>
        <sz val="11"/>
        <color rgb="FF1F1F1F"/>
        <rFont val="Arial"/>
        <family val="2"/>
      </rPr>
      <t xml:space="preserve">Formatos de inventario fisico firmados por cada servidor público, los cuales reposan en el área de Almacén. 
</t>
    </r>
    <r>
      <rPr>
        <u/>
        <sz val="11"/>
        <color rgb="FF1155CC"/>
        <rFont val="Arial"/>
        <family val="2"/>
      </rPr>
      <t xml:space="preserve"> 34_InventariosBienesMuebles - Todos los archivos - Nextcloud - Nube Institucional CGN</t>
    </r>
    <r>
      <rPr>
        <sz val="11"/>
        <color rgb="FF1F1F1F"/>
        <rFont val="Arial"/>
        <family val="2"/>
      </rPr>
      <t xml:space="preserve">
</t>
    </r>
  </si>
  <si>
    <t>El control se ha aplicado de manera adecuada mediante la ejecución de inventarios físicos y la verificación de los bienes frente a lo registrado en el sistema, permitiendo identificar oportunamente posibles diferencias.</t>
  </si>
  <si>
    <t xml:space="preserve"> El riesgo de pérdida de bienes se encuentra identificado y cuenta con controles establecidos mediante la realización de inventarios físicos periódicos, lo que permite verificar la existencia y estado de los bienes asignados a los servidores públicos. Durante el primer trimestre de 2026, el riesgo se mantiene bajo control a través de la ejecución de inventarios físicos periódicos, tomando como referencia la información consolidada al cierre de la vigencia 2025.</t>
  </si>
  <si>
    <t>Formatos diligenciados y firmados del inventario de cada servidor público.</t>
  </si>
  <si>
    <t xml:space="preserve"> Secretaria Ejecutiva con funciones de almacenista y Auxiliar Administrativo</t>
  </si>
  <si>
    <t xml:space="preserve">La Secretaria Ejecutiva con funciones de almacenista y la Auxiliar Administrativo realizan continuamente inventarios físicos de los bienes de la entidad a través de la verificación física comparada con lo registrado en el sistema, con el fin de corroborar los bienes durante la vigencia y hasta que esta finalice. En caso de desviación se inicia un proceso de responsabilidad. 
Evidencia: Formatos diligenciados y firmados del inventario de cada servidor público.
</t>
  </si>
  <si>
    <r>
      <rPr>
        <sz val="11"/>
        <color theme="1"/>
        <rFont val="Arial"/>
        <family val="2"/>
      </rPr>
      <t xml:space="preserve">debido a la </t>
    </r>
    <r>
      <rPr>
        <sz val="11"/>
        <color theme="1"/>
        <rFont val="Arial"/>
        <family val="2"/>
      </rPr>
      <t>falta de verificación física</t>
    </r>
  </si>
  <si>
    <t>por la inexactitud de los inventarios</t>
  </si>
  <si>
    <t>El control aplicado es efectivo y preventivo. La existencia del Acta 001 evidencia que la entidad cuenta con una instancia de vigilancia conjunta que detecta desviaciones oportunamente. Aunque el documento físico está en trámite de formalización, la ejecución de la sesión garantiza que los procesos de selección de primer trimestre de 2026 se fundamentan en criterios técnicos y legales sólidos, protegiendo el patrimonio de la institución.</t>
  </si>
  <si>
    <r>
      <rPr>
        <sz val="11"/>
        <color theme="1"/>
        <rFont val="Arial"/>
        <family val="2"/>
      </rPr>
      <t xml:space="preserve">Acta No. 001 del Comité de Contratación (Sesión del 25 de febrero de 2026). El documento soporta la revisión técnica de los procesos de la vigencia. Nota: El soporte documental se encuentra actualmente en circuito de revisión final y recolección de firmas por parte de los integrantes del comité. 
</t>
    </r>
    <r>
      <rPr>
        <u/>
        <sz val="11"/>
        <color rgb="FF1155CC"/>
        <rFont val="Arial"/>
        <family val="2"/>
      </rPr>
      <t>https://drive.google.com/drive/folders/17Cdcbwc7y_Y28mf8k3f3MHdNIBYiIzYo?usp=sharing</t>
    </r>
  </si>
  <si>
    <t>El control se ejerce mediante las sesiones del Comité de Contratación, donde se validan los estudios previos antes de su publicación. Durante el periodo monitoreado, se realizó la revisión de los procesos estratégicos de la vigencia, donde el Comité actuó como filtro técnico y legal, solicitando precisiones en los objetos contractuales y asegurando la correcta elección de la modalidad de selección para evitar afectaciones económicas.</t>
  </si>
  <si>
    <t>El riesgo se asocia a la posibilidad de incurrir en fallas legales o técnicas durante la elección de contratistas. Una mala definición de los requisitos o de la modalidad de selección puede generar demandas, nulidad de los contratos y pérdidas económicas para la entidad por el incumplimiento de las normas de contratación pública.</t>
  </si>
  <si>
    <t xml:space="preserve">Actas de comité de contratación. </t>
  </si>
  <si>
    <t xml:space="preserve">El Coordinador del GIT de Servicios Generales, Administrativos y Financieros revisa, cuando se requiera, las necesidades planteadas en los estudios previos y convoca al Comité de Contratación para la revisión de la modalidad de selección, justificación de la necesidad, criterios de selección y criterios de puntuación, en caso de que se presenten desviaciones se devuelve con observaciones al área solicitante.
Evidencia: Actas de Comité de contratación
</t>
  </si>
  <si>
    <t>El riesgo de afectación operacional se mantiene en niveles aceptables gracias a la aplicación sistemática de la matriz de control. El monitoreo ratifica que el flujo de revisión entre las áreas técnicas y jurídicas funciona como un filtro preventivo, asegurando que los documentos soporte y la trazabilidad por canales institucionales respalden la transparencia y legalidad de la gestión contractual.</t>
  </si>
  <si>
    <r>
      <rPr>
        <sz val="11"/>
        <color rgb="FF000000"/>
        <rFont val="Arial"/>
        <family val="2"/>
      </rPr>
      <t xml:space="preserve">Matriz de Seguimiento a Estudios Previos (Vigencia 2026) debidamente diligenciada, la cual contiene la trazabilidad cronológica de las asignaciones estudios previos, el registro de observaciones o ajustes técnicos solicitados y los vistos buenos otorgados para la radicación de los procesos contractuales.
</t>
    </r>
    <r>
      <rPr>
        <u/>
        <sz val="11"/>
        <color rgb="FF1155CC"/>
        <rFont val="Arial"/>
        <family val="2"/>
      </rPr>
      <t>https://drive.google.com/drive/folders/17Cdcbwc7y_Y28mf8k3f3MHdNIBYiIzYo?usp=sharing</t>
    </r>
  </si>
  <si>
    <t>El control se aplicó mediante la verificación integral de estudios previos, registrando la trazabilidad de ajustes técnicos entre el área solicitante y el equipo jurídico. Se constató la mitigación del riesgo operacional al validar la coherencia entre la modalidad de selección, la cuantía y los requisitos habilitantes antes de la expedición de documentos presupuestales.</t>
  </si>
  <si>
    <t>Mediante el seguimiento cronológico en la matriz se valida la trazabilidad de los procesos contractuales, evidenciando el flujo de ajustes entre el área técnica y el abogado asignado. El control asegura que los estudios previos cumplan con los requisitos de ley antes de su envío a la oficina jurídica, mitigando errores en la modalidad de selección y cuantía.</t>
  </si>
  <si>
    <t xml:space="preserve">Matriz de control de contratación </t>
  </si>
  <si>
    <t xml:space="preserve">
El Coordinador del GIT de Servicios Generales, Administrativos y Financieros verifica, cuando se requiera, el cumplimiento de los requisitos de los estudios previos, mediante la comparación de los requisitos establecidos con respecto al estudio previo y que se registra en la matriz de control,  con el fin de validar la modalidad de selección, requisitos habilitantes, cuantía y criterios de ponderación. En caso de que se presenten desviaciones se devuelve con observaciones al área solicitante.
Evidencia: Matriz de control de contratación 
</t>
  </si>
  <si>
    <t>debido a la inobservancia de los procedimientos de selección</t>
  </si>
  <si>
    <t>por el incumplimiento en la etapa precontractual</t>
  </si>
  <si>
    <t>Posibilidad de afectación económica</t>
  </si>
  <si>
    <r>
      <rPr>
        <sz val="10"/>
        <color theme="1"/>
        <rFont val="Verdana"/>
        <family val="2"/>
      </rPr>
      <t xml:space="preserve">AVANCE DE LA APLICACIÓN DE LOS </t>
    </r>
    <r>
      <rPr>
        <b/>
        <sz val="10"/>
        <color theme="1"/>
        <rFont val="Verdana"/>
        <family val="2"/>
      </rPr>
      <t>PLANES DE ACCIÓN</t>
    </r>
  </si>
  <si>
    <t>DESCRIPCIÓN DE LA EVIDENCIA 
y 
ENLACE DE ACCESO A LA VERIFICACIÓN</t>
  </si>
  <si>
    <t>SEGUIMIENTO PRIMER CUATRIMESTRE 2026</t>
  </si>
  <si>
    <t xml:space="preserve">La evidencia permitió observar el reporte consolidado de requerimientos realizados por los analistas, efectuados por temática, y el seguimiento mensual realizado por el coordinador correspondiente. No obstante, esta no permite verificar la completitud de los requerimientos realizados, ni identificar el universo total de entidades contables públicas sujetas a requerimiento, limitando la capacidad del control para detectar posibles omisiones.
En ese orden de ideas, el GIT de Control Interno constató que hubo seguimiento sobre actividades reportadas, pero la evidencia no necesariamente permite validar integridad o completitud de los requerimientos efectuados.
Respecto del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</si>
  <si>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Ajustar el diseño del control de forma que precise los criterios considerados en la revisión orientada a identificar posibles omisiones en los requerimientos realizados, así como la evidencia que permita dar cuenta de la ejecución y alcance del seguimiento efectuado.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</si>
  <si>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 xml:space="preserve">La revisión de la evidencia que soporta la aplicación del control permitió al GIT de Control Interno, en su calidad de tercera línea de defensa, observar que el control operó y fue efectivo en tanto que se socializó el proyecto de modificación del Manual de Funciones con la organización sindical y hubo respuesta por parte de la misma, retroalimentado el contenido del proyecto. Ello permitió evidenciar el fortalecimiento de la transparencia en el proceso de modificación y/o actualización del Manual, mitigando el riesgo identificado. Ahora bien, es preciso señalar que el control operó una vez en el periodo, de acuerdo con lo señalado en el monitoreo, siendo que la frecuencia establecida para el control es “mensual”. 
Respecto del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</si>
  <si>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Se recomienda revisar la periodicidad definida para el control, considerando que su ejecución está supeditada a la presentación de las necesidades que hagan las áreas respecto de la solicitud de modificación, y efectuar los ajustes que se consideren necesarios.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</si>
  <si>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 xml:space="preserve">Conforme lo señaló el informe realizado por la segunda línea de defensa al monitoreo de los riesgos respecto del primer trimestre de 2026, durante el periodo evaluado únicamente se evidenció la aplicación del control correspondiente al mes de marzo, mediante formato de arqueo de caja menor firmado por las responsables; no obstante, no se aportaron los soportes complementarios definidos en el control, tales como extractos bancarios y auxiliares contables, que permitan verificar el cruce y validación de los saldos reportados. Asimismo, no se evidenció la ejecución del control para los demás meses del periodo evaluado, limitando la verificación de su aplicación conforme a la periodicidad establecida.
Respecto del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</si>
  <si>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Se recomienda fortalecer la ejecución del control y la recopilación y envío oportuno de sus evidencias, de forma que estas permitan verificar la realización de las validaciones definidas en el control, la correspondencia de los saldos revisados y su aplicación conforme a la frecuencia establecida, asegurando trazabilidad suficiente sobre las verificaciones efectuadas.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</si>
  <si>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 xml:space="preserve">Se recomienda fortalecer los mecanismos de documentación, conservación y trazabilidad de las evidencias asociadas a los controles definidos para la mitigación del riesgo evaluado, de manera que la evidencia permita verificar de forma suficiente la ejecución de las actividades de seguimiento por parte del coordinador del GIT (control 1), sensibilización (control 2) y validación de accesos (control 3), así como la completitud de las actividades realizadas durante el periodo evaluado (controles 1 y 3).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</si>
  <si>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 xml:space="preserve">Respecto del primer control establecido, el proceso aportó como muestra dos (2) acuerdos de confidencialidad suscritos por contratistas vinculados durante el periodo evaluado, evidenciándose la formalización de dichos acuerdos. No obstante, la evidencia remitida no permitió verificar de manera suficiente las actividades de seguimiento efectuadas por parte del Coordinador del GIT de Apoyo Informático definidas en el control, para validar la suscripción de los acuerdos de confidencialidad y gestionar posibles desviaciones. Adicionalmente, los soportes allegados corresponden a una muestra de casos y no a la totalidad de acuerdos suscritos durante el periodo evaluado.
Frente al segundo control, se evidenció la existencia del Plan de Comunicaciones y Sensibilización de Seguridad de la Información y Seguridad Digital, el cual incorpora el cronograma de actividades y campos destinados al registro de enlaces de almacenamiento de las evidencias de ejecución correspondientes a las sensibilizaciones efectuadas durante febrero y marzo. Lo anterior permitió observar seguimiento a las actividades definidas en el control y trazabilidad respecto de la ubicación de sus soportes de ejecución.
En relación con el tercer control, la evidencia aportada permitió verificar, mediante una muestra de dos (2) casos en GLPI, la gestión de solicitudes de cuentas de usuario a través del formato GTI10-FOR09, observándose aplicación del control orientado a validar los accesos asignados conforme a las funciones desempeñadas. No obstante, la evidencia remitida no corresponde a la totalidad de solicitudes tramitadas durante el periodo evaluado.
Por último,  con respecto al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</si>
  <si>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El proceso aportó como evidencia dos fichas de viabilidad técnica asociadas a procesos de adquisición de bienes y servicios tecnológicos, debidamente elaboradas, revisadas y aprobadas, lo que permitió observar la aplicación y trazabilidad del control definido. Asimismo, los formatos contienen la identificación y justificación de las necesidades asociadas a las adquisiciones evaluadas, permitiendo evidenciar el análisis técnico efectuado previo a la contratación.
Con respecto al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</si>
  <si>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La revisión efectuada permitió observar que, durante el periodo evaluado, se adelantó parcialmente la ejecución del control mediante la realización de actividades de socialización en materia de ética e integridad pública. Asimismo, las actividades restantes asociadas a la evaluación de apropiación del conocimiento se encuentran previstas para los meses posteriores, conforme a la periodicidad semestral establecida para el control.
Con respecto al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</si>
  <si>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Se recomienda documentar y conservar la evidencia asociada a la evaluación de apropiación del conocimiento contemplada en el control, de manera que permita verificar en futuros seguimientos la ejecución integral de las actividades definidas para su aplicación.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</si>
  <si>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 xml:space="preserve">La revisión de la evidencia permitió observar la designación de equipos estructuradores y comités evaluadores para cuatro procesos contractuales, evidenciándose la aplicación del control definido mediante actas y formatos de asignación correspondientes, lo que da cuenta de la operación del control conforme fue establecido. No obstante, se observó que, en los procesos revisados, algunos integrantes designados para los componentes jurídico y financiero participaron tanto en el equipo estructurador como en el comité evaluador, situación que podría limitar la independencia funcional pretendida mediante la revisión conjunta establecida en el control.
Con respecto al plan de acción, la metodología establece que los riesgos de corrupción no tienen nivel de aceptación, por lo que es necesario que se adopten acciones que mitiguen o transfieran el riesgo. Una vez verificado el monitoreo realizado por la primera línea de defensa, así como el correspondiente seguimiento por parte de la segunda línea, se observó que en el periodo evaluado no hubo ejecución de actividades adicionales que mitigaran o transfirieran el riesgo residual. </t>
  </si>
  <si>
    <t xml:space="preserve">Se recomienda revisar la redacción del control con el fin de fortalecer la claridad respecto del mecanismo mediante el cual se realiza y documenta el análisis de necesidades asociado a los procesos de adquisición tecnológica.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</si>
  <si>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 xml:space="preserve">Se recomienda revisar la conformación de los equipos estructuradores y evaluadores con el fin de fortalecer los mecanismos de revisión conjunta e imparcialidad previstos en el control.
Adicionalmente, y en concordancia con lo señalado la segunda línea de defensa frente al plan de acción definido, se recomienda su actualización para el ciclo 2026 una vez adoptada la Política de Administración de Riesgos fundamentada en la Guía para la Gestión Integral del Riesgo en su versión 7. </t>
  </si>
  <si>
    <t>Efectividad de los controles: ¿Previenen o detectan las causas, son confiables para la mitigación del riesgo?</t>
  </si>
  <si>
    <t>Responsable de los controles: ¿Cuentan con responsables para ejercer la actividad?</t>
  </si>
  <si>
    <t>Periodicidad de los controles: ¿Son oportunos para la mitigación del riesgo?</t>
  </si>
  <si>
    <t>Evidencias de los controles: ¿Se cuenta con pruebas del control?</t>
  </si>
  <si>
    <t xml:space="preserve">El Coordinador del GIT de Servicios Generales, Administrativos y Financieros efectuará una sensibilización focalizada en temas de transparencia y selección objetiva en los procesos de selección y contratación con el propósito de prevenir actos de corrupción.  </t>
  </si>
  <si>
    <t>Coordinador del GIT de Servicios Generales, Administrativos y Financieros</t>
  </si>
  <si>
    <t>Material de apoyo y ayuda de memoria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</si>
</sst>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m/yyyy"/>
  </numFmts>
  <fonts count="92"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0"/>
      <name val="Verdana"/>
      <family val="2"/>
    </font>
    <font>
      <b/>
      <sz val="11"/>
      <color theme="1"/>
      <name val="Verdana"/>
      <family val="2"/>
    </font>
    <font>
      <sz val="11"/>
      <color theme="1"/>
      <name val="Verdana"/>
      <family val="2"/>
    </font>
    <font>
      <sz val="11"/>
      <color theme="1"/>
      <name val="Arial"/>
      <family val="2"/>
    </font>
    <font>
      <b/>
      <sz val="11"/>
      <color theme="1"/>
      <name val="Arial"/>
      <family val="2"/>
    </font>
    <font>
      <b/>
      <sz val="48"/>
      <color theme="0"/>
      <name val="Aptos Narrow"/>
      <family val="2"/>
      <scheme val="minor"/>
    </font>
    <font>
      <b/>
      <sz val="36"/>
      <color theme="0"/>
      <name val="Aptos Narrow"/>
      <family val="2"/>
      <scheme val="minor"/>
    </font>
    <font>
      <b/>
      <sz val="18"/>
      <color theme="0"/>
      <name val="Aptos Narrow"/>
      <family val="2"/>
      <scheme val="minor"/>
    </font>
    <font>
      <sz val="18"/>
      <color theme="1"/>
      <name val="Arial"/>
      <family val="2"/>
    </font>
    <font>
      <b/>
      <sz val="12"/>
      <color theme="0"/>
      <name val="Aptos Narrow"/>
      <family val="2"/>
      <scheme val="minor"/>
    </font>
    <font>
      <b/>
      <sz val="14"/>
      <color theme="0"/>
      <name val="Aptos Narrow"/>
      <family val="2"/>
      <scheme val="minor"/>
    </font>
    <font>
      <b/>
      <sz val="12"/>
      <color theme="1" tint="4.9989318521683403E-2"/>
      <name val="Aptos Narrow"/>
      <family val="2"/>
      <scheme val="minor"/>
    </font>
    <font>
      <b/>
      <sz val="16"/>
      <color theme="0"/>
      <name val="Aptos Narrow"/>
      <family val="2"/>
      <scheme val="minor"/>
    </font>
    <font>
      <sz val="12"/>
      <color theme="1"/>
      <name val="Arial"/>
      <family val="2"/>
    </font>
    <font>
      <b/>
      <sz val="12"/>
      <name val="Arial"/>
      <family val="2"/>
    </font>
    <font>
      <sz val="12"/>
      <name val="Arial"/>
      <family val="2"/>
    </font>
    <font>
      <b/>
      <sz val="14"/>
      <name val="Arial"/>
      <family val="2"/>
    </font>
    <font>
      <sz val="12"/>
      <color rgb="FF0070C0"/>
      <name val="Arial"/>
      <family val="2"/>
    </font>
    <font>
      <sz val="11"/>
      <name val="Arial"/>
      <family val="2"/>
    </font>
    <font>
      <sz val="11"/>
      <color rgb="FF0070C0"/>
      <name val="Arial"/>
      <family val="2"/>
    </font>
    <font>
      <sz val="11"/>
      <color rgb="FF0070C0"/>
      <name val="Aptos Narrow"/>
      <family val="2"/>
      <scheme val="minor"/>
    </font>
    <font>
      <sz val="10"/>
      <color theme="1"/>
      <name val="Verdana"/>
      <family val="2"/>
    </font>
    <font>
      <b/>
      <sz val="11"/>
      <color theme="1"/>
      <name val="Arial"/>
      <family val="2"/>
    </font>
    <font>
      <sz val="11"/>
      <color theme="1"/>
      <name val="Arial"/>
      <family val="2"/>
    </font>
    <font>
      <sz val="11"/>
      <color rgb="FFFF0000"/>
      <name val="Arial"/>
      <family val="2"/>
    </font>
    <font>
      <sz val="11"/>
      <color theme="1"/>
      <name val="Verdana"/>
      <family val="2"/>
    </font>
    <font>
      <u/>
      <sz val="11"/>
      <color rgb="FF0000FF"/>
      <name val="Arial"/>
      <family val="2"/>
    </font>
    <font>
      <u/>
      <sz val="11"/>
      <color rgb="FF1155CC"/>
      <name val="Arial"/>
      <family val="2"/>
    </font>
    <font>
      <sz val="11"/>
      <color theme="1"/>
      <name val="Calibri"/>
      <family val="2"/>
    </font>
    <font>
      <sz val="11"/>
      <name val="Calibri"/>
      <family val="2"/>
    </font>
    <font>
      <sz val="11"/>
      <color theme="1"/>
      <name val="Aptos Narrow"/>
      <scheme val="minor"/>
    </font>
    <font>
      <sz val="12"/>
      <color theme="1"/>
      <name val="Arial"/>
      <family val="2"/>
    </font>
    <font>
      <b/>
      <sz val="12"/>
      <color theme="1"/>
      <name val="Arial"/>
      <family val="2"/>
    </font>
    <font>
      <b/>
      <sz val="14"/>
      <color theme="1"/>
      <name val="Arial"/>
      <family val="2"/>
    </font>
    <font>
      <b/>
      <sz val="26"/>
      <color theme="1"/>
      <name val="Arial"/>
      <family val="2"/>
    </font>
    <font>
      <b/>
      <sz val="22"/>
      <color theme="1"/>
      <name val="Arial"/>
      <family val="2"/>
    </font>
    <font>
      <u/>
      <sz val="12"/>
      <color theme="1"/>
      <name val="Arial"/>
      <family val="2"/>
    </font>
    <font>
      <u/>
      <sz val="12"/>
      <color rgb="FF1155CC"/>
      <name val="Arial"/>
      <family val="2"/>
    </font>
    <font>
      <b/>
      <sz val="18"/>
      <color theme="1"/>
      <name val="Arial"/>
      <family val="2"/>
    </font>
    <font>
      <i/>
      <sz val="12"/>
      <color theme="1"/>
      <name val="Arial"/>
      <family val="2"/>
    </font>
    <font>
      <b/>
      <sz val="12"/>
      <color theme="0"/>
      <name val="Calibri"/>
      <family val="2"/>
    </font>
    <font>
      <b/>
      <sz val="16"/>
      <color theme="0"/>
      <name val="Calibri"/>
      <family val="2"/>
    </font>
    <font>
      <sz val="12"/>
      <color theme="1"/>
      <name val="Verdana"/>
      <family val="2"/>
    </font>
    <font>
      <b/>
      <sz val="12"/>
      <color rgb="FF0C0C0C"/>
      <name val="Calibri"/>
      <family val="2"/>
    </font>
    <font>
      <sz val="18"/>
      <color theme="1"/>
      <name val="Arial"/>
      <family val="2"/>
    </font>
    <font>
      <b/>
      <sz val="18"/>
      <color theme="0"/>
      <name val="Calibri"/>
      <family val="2"/>
    </font>
    <font>
      <b/>
      <sz val="14"/>
      <color theme="0"/>
      <name val="Calibri"/>
      <family val="2"/>
    </font>
    <font>
      <b/>
      <sz val="12"/>
      <color theme="1"/>
      <name val="Verdana"/>
      <family val="2"/>
    </font>
    <font>
      <b/>
      <sz val="11"/>
      <color theme="1"/>
      <name val="Calibri"/>
      <family val="2"/>
    </font>
    <font>
      <b/>
      <sz val="36"/>
      <color theme="0"/>
      <name val="Calibri"/>
      <family val="2"/>
    </font>
    <font>
      <b/>
      <sz val="48"/>
      <color theme="0"/>
      <name val="Calibri"/>
      <family val="2"/>
    </font>
    <font>
      <sz val="10"/>
      <color theme="1"/>
      <name val="Verdana"/>
      <family val="2"/>
    </font>
    <font>
      <b/>
      <sz val="11"/>
      <color theme="1"/>
      <name val="Verdana"/>
      <family val="2"/>
    </font>
    <font>
      <sz val="12"/>
      <color theme="4"/>
      <name val="Arial"/>
      <family val="2"/>
    </font>
    <font>
      <u/>
      <sz val="12"/>
      <color rgb="FF000000"/>
      <name val="Arial"/>
      <family val="2"/>
    </font>
    <font>
      <sz val="12"/>
      <color rgb="FF000000"/>
      <name val="Arial"/>
      <family val="2"/>
    </font>
    <font>
      <b/>
      <sz val="12"/>
      <color rgb="FF000000"/>
      <name val="Arial"/>
      <family val="2"/>
    </font>
    <font>
      <b/>
      <sz val="17"/>
      <color theme="1"/>
      <name val="Arial"/>
      <family val="2"/>
    </font>
    <font>
      <b/>
      <sz val="19"/>
      <color theme="1"/>
      <name val="Arial"/>
      <family val="2"/>
    </font>
    <font>
      <sz val="12"/>
      <color rgb="FFFF0000"/>
      <name val="Arial"/>
      <family val="2"/>
    </font>
    <font>
      <b/>
      <sz val="10"/>
      <color theme="1"/>
      <name val="Verdana"/>
      <family val="2"/>
    </font>
    <font>
      <sz val="12"/>
      <color theme="1"/>
      <name val="Calibri"/>
      <family val="2"/>
    </font>
    <font>
      <sz val="12"/>
      <color rgb="FFC00000"/>
      <name val="Arial"/>
      <family val="2"/>
    </font>
    <font>
      <u/>
      <sz val="12"/>
      <color rgb="FF0563C1"/>
      <name val="Arial"/>
      <family val="2"/>
    </font>
    <font>
      <sz val="11"/>
      <color rgb="FF0070C0"/>
      <name val="Calibri"/>
      <family val="2"/>
    </font>
    <font>
      <sz val="11"/>
      <color rgb="FF0070C0"/>
      <name val="Arial"/>
      <family val="2"/>
    </font>
    <font>
      <sz val="12"/>
      <color rgb="FF0070C0"/>
      <name val="Arial"/>
      <family val="2"/>
    </font>
    <font>
      <u/>
      <sz val="12"/>
      <color rgb="FF0000FF"/>
      <name val="Arial"/>
      <family val="2"/>
    </font>
    <font>
      <sz val="10"/>
      <color theme="1"/>
      <name val="Arial"/>
      <family val="2"/>
    </font>
    <font>
      <b/>
      <sz val="10"/>
      <color theme="0"/>
      <name val="Calibri"/>
      <family val="2"/>
    </font>
    <font>
      <b/>
      <sz val="10"/>
      <color rgb="FF0C0C0C"/>
      <name val="Calibri"/>
      <family val="2"/>
    </font>
    <font>
      <b/>
      <sz val="25"/>
      <color rgb="FFFFFFFF"/>
      <name val="Calibri"/>
      <family val="2"/>
    </font>
    <font>
      <sz val="12"/>
      <color theme="0"/>
      <name val="Calibri"/>
      <family val="2"/>
    </font>
    <font>
      <sz val="12"/>
      <color rgb="FF0C0C0C"/>
      <name val="Calibri"/>
      <family val="2"/>
    </font>
    <font>
      <sz val="11"/>
      <color rgb="FF000000"/>
      <name val="Calibri"/>
      <family val="2"/>
    </font>
    <font>
      <u/>
      <sz val="11"/>
      <color rgb="FF0000FF"/>
      <name val="Verdana"/>
      <family val="2"/>
    </font>
    <font>
      <sz val="11"/>
      <name val="Verdana"/>
      <family val="2"/>
    </font>
    <font>
      <u/>
      <sz val="11"/>
      <color rgb="FF1155CC"/>
      <name val="Verdana"/>
      <family val="2"/>
    </font>
    <font>
      <sz val="11"/>
      <color rgb="FF1F1F1F"/>
      <name val="Arial"/>
      <family val="2"/>
    </font>
    <font>
      <u/>
      <sz val="11"/>
      <color theme="1"/>
      <name val="Arial"/>
      <family val="2"/>
    </font>
    <font>
      <sz val="11"/>
      <color rgb="FF000000"/>
      <name val="Arial"/>
      <family val="2"/>
    </font>
    <font>
      <sz val="17"/>
      <color theme="1"/>
      <name val="Arial"/>
      <family val="2"/>
    </font>
    <font>
      <b/>
      <sz val="17"/>
      <color theme="0"/>
      <name val="Calibri"/>
      <family val="2"/>
    </font>
    <font>
      <sz val="26"/>
      <color theme="1"/>
      <name val="Arial"/>
      <family val="2"/>
    </font>
    <font>
      <b/>
      <sz val="26"/>
      <color rgb="FFFFFFFF"/>
      <name val="Calibri"/>
      <family val="2"/>
    </font>
    <font>
      <b/>
      <sz val="26"/>
      <color theme="0"/>
      <name val="Calibri"/>
      <family val="2"/>
    </font>
    <font>
      <sz val="11"/>
      <color theme="4"/>
      <name val="Arial"/>
      <family val="2"/>
    </font>
    <font>
      <sz val="11"/>
      <color theme="4"/>
      <name val="Calibri"/>
      <family val="2"/>
    </font>
  </fonts>
  <fills count="36">
    <fill>
      <patternFill patternType="none"/>
    </fill>
    <fill>
      <patternFill patternType="gray125"/>
    </fill>
    <fill>
      <patternFill patternType="solid">
        <fgColor rgb="FF006005"/>
        <bgColor indexed="64"/>
      </patternFill>
    </fill>
    <fill>
      <patternFill patternType="solid">
        <fgColor theme="0" tint="-0.14999847407452621"/>
        <bgColor indexed="64"/>
      </patternFill>
    </fill>
    <fill>
      <patternFill patternType="solid">
        <fgColor theme="3" tint="-0.499984740745262"/>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rgb="FFD3441D"/>
        <bgColor indexed="64"/>
      </patternFill>
    </fill>
    <fill>
      <patternFill patternType="solid">
        <fgColor theme="3" tint="-0.249977111117893"/>
        <bgColor indexed="64"/>
      </patternFill>
    </fill>
    <fill>
      <patternFill patternType="solid">
        <fgColor theme="8" tint="-0.499984740745262"/>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theme="0"/>
      </patternFill>
    </fill>
    <fill>
      <patternFill patternType="solid">
        <fgColor rgb="FFE2EFD9"/>
        <bgColor rgb="FFE2EFD9"/>
      </patternFill>
    </fill>
    <fill>
      <patternFill patternType="solid">
        <fgColor rgb="FFDEEAF6"/>
        <bgColor rgb="FFDEEAF6"/>
      </patternFill>
    </fill>
    <fill>
      <patternFill patternType="solid">
        <fgColor rgb="FFBFBFBF"/>
        <bgColor rgb="FFBFBFBF"/>
      </patternFill>
    </fill>
    <fill>
      <patternFill patternType="solid">
        <fgColor rgb="FFD8D8D8"/>
        <bgColor rgb="FFD8D8D8"/>
      </patternFill>
    </fill>
    <fill>
      <patternFill patternType="solid">
        <fgColor rgb="FFA5A5A5"/>
        <bgColor rgb="FFA5A5A5"/>
      </patternFill>
    </fill>
    <fill>
      <patternFill patternType="solid">
        <fgColor rgb="FFF3F3F3"/>
        <bgColor rgb="FFF3F3F3"/>
      </patternFill>
    </fill>
    <fill>
      <patternFill patternType="solid">
        <fgColor rgb="FF8EAADB"/>
        <bgColor rgb="FF8EAADB"/>
      </patternFill>
    </fill>
    <fill>
      <patternFill patternType="solid">
        <fgColor rgb="FF92D050"/>
        <bgColor rgb="FF92D050"/>
      </patternFill>
    </fill>
    <fill>
      <patternFill patternType="solid">
        <fgColor rgb="FFFFD965"/>
        <bgColor rgb="FFFFD965"/>
      </patternFill>
    </fill>
    <fill>
      <patternFill patternType="solid">
        <fgColor rgb="FFD3441D"/>
        <bgColor rgb="FFD3441D"/>
      </patternFill>
    </fill>
    <fill>
      <patternFill patternType="solid">
        <fgColor rgb="FFC55A11"/>
        <bgColor rgb="FFC55A11"/>
      </patternFill>
    </fill>
    <fill>
      <patternFill patternType="solid">
        <fgColor rgb="FFFFFF00"/>
        <bgColor rgb="FFFFFF00"/>
      </patternFill>
    </fill>
    <fill>
      <patternFill patternType="solid">
        <fgColor rgb="FF548135"/>
        <bgColor rgb="FF548135"/>
      </patternFill>
    </fill>
    <fill>
      <patternFill patternType="solid">
        <fgColor rgb="FF1E4E79"/>
        <bgColor rgb="FF1E4E79"/>
      </patternFill>
    </fill>
    <fill>
      <patternFill patternType="solid">
        <fgColor rgb="FF333F4F"/>
        <bgColor rgb="FF333F4F"/>
      </patternFill>
    </fill>
    <fill>
      <patternFill patternType="solid">
        <fgColor rgb="FF222A35"/>
        <bgColor rgb="FF222A35"/>
      </patternFill>
    </fill>
    <fill>
      <patternFill patternType="solid">
        <fgColor rgb="FF006005"/>
        <bgColor rgb="FF006005"/>
      </patternFill>
    </fill>
    <fill>
      <patternFill patternType="solid">
        <fgColor rgb="FFFFFFFF"/>
        <bgColor rgb="FFFFFFFF"/>
      </patternFill>
    </fill>
    <fill>
      <patternFill patternType="solid">
        <fgColor rgb="FFFF9900"/>
        <bgColor rgb="FFFF9900"/>
      </patternFill>
    </fill>
  </fills>
  <borders count="13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right style="thin">
        <color indexed="64"/>
      </right>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medium">
        <color rgb="FF000000"/>
      </left>
      <right/>
      <top/>
      <bottom style="medium">
        <color rgb="FF000000"/>
      </bottom>
      <diagonal/>
    </border>
    <border>
      <left/>
      <right style="thin">
        <color rgb="FF000000"/>
      </right>
      <top/>
      <bottom/>
      <diagonal/>
    </border>
    <border>
      <left style="thin">
        <color rgb="FF000000"/>
      </left>
      <right/>
      <top/>
      <bottom/>
      <diagonal/>
    </border>
    <border>
      <left style="medium">
        <color rgb="FF000000"/>
      </left>
      <right/>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style="medium">
        <color rgb="FF000000"/>
      </left>
      <right/>
      <top style="medium">
        <color rgb="FF000000"/>
      </top>
      <bottom/>
      <diagonal/>
    </border>
    <border>
      <left style="thin">
        <color rgb="FF000000"/>
      </left>
      <right style="medium">
        <color rgb="FF000000"/>
      </right>
      <top/>
      <bottom style="thin">
        <color rgb="FF000000"/>
      </bottom>
      <diagonal/>
    </border>
    <border>
      <left style="thin">
        <color rgb="FF000000"/>
      </left>
      <right style="medium">
        <color rgb="FF000000"/>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bottom style="medium">
        <color rgb="FF000000"/>
      </bottom>
      <diagonal/>
    </border>
    <border>
      <left/>
      <right/>
      <top/>
      <bottom style="medium">
        <color rgb="FF000000"/>
      </bottom>
      <diagonal/>
    </border>
    <border>
      <left/>
      <right style="medium">
        <color rgb="FF000000"/>
      </right>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diagonal/>
    </border>
    <border>
      <left style="thin">
        <color rgb="FF000000"/>
      </left>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medium">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rgb="FF000000"/>
      </left>
      <right style="medium">
        <color indexed="64"/>
      </right>
      <top/>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s>
  <cellStyleXfs count="4">
    <xf numFmtId="0" fontId="0" fillId="0" borderId="0">
      <alignment wrapText="1"/>
    </xf>
    <xf numFmtId="43" fontId="1" fillId="0" borderId="0" applyFont="0" applyFill="0" applyBorder="0" applyAlignment="0" applyProtection="0"/>
    <xf numFmtId="0" fontId="3" fillId="0" borderId="0"/>
    <xf numFmtId="0" fontId="34" fillId="0" borderId="0"/>
  </cellStyleXfs>
  <cellXfs count="859">
    <xf numFmtId="0" fontId="0" fillId="0" borderId="0" xfId="0">
      <alignment wrapText="1"/>
    </xf>
    <xf numFmtId="0" fontId="4" fillId="0" borderId="0" xfId="2" applyFont="1" applyProtection="1">
      <protection locked="0"/>
    </xf>
    <xf numFmtId="0" fontId="4" fillId="0" borderId="0" xfId="2" applyFont="1" applyAlignment="1" applyProtection="1">
      <alignment horizontal="center"/>
      <protection locked="0"/>
    </xf>
    <xf numFmtId="0" fontId="5" fillId="0" borderId="0" xfId="0" applyFont="1" applyAlignment="1" applyProtection="1">
      <alignment vertical="center" wrapText="1"/>
      <protection locked="0"/>
    </xf>
    <xf numFmtId="0" fontId="5"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0" borderId="0" xfId="0" applyFont="1" applyProtection="1">
      <alignment wrapText="1"/>
      <protection locked="0"/>
    </xf>
    <xf numFmtId="0" fontId="8"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0" xfId="0" applyFont="1" applyAlignment="1" applyProtection="1">
      <alignment vertical="top"/>
      <protection locked="0"/>
    </xf>
    <xf numFmtId="0" fontId="7" fillId="0" borderId="0" xfId="0" applyFont="1" applyAlignment="1" applyProtection="1">
      <alignment wrapText="1"/>
      <protection locked="0"/>
    </xf>
    <xf numFmtId="0" fontId="7" fillId="0" borderId="0" xfId="0" applyFont="1" applyAlignment="1" applyProtection="1">
      <alignment horizontal="center"/>
      <protection locked="0"/>
    </xf>
    <xf numFmtId="0" fontId="9" fillId="0" borderId="0" xfId="2" applyFont="1" applyAlignment="1" applyProtection="1">
      <alignment vertical="center" wrapText="1"/>
      <protection locked="0"/>
    </xf>
    <xf numFmtId="2" fontId="7" fillId="3" borderId="5" xfId="0" applyNumberFormat="1" applyFont="1" applyFill="1" applyBorder="1" applyAlignment="1" applyProtection="1">
      <alignment horizontal="center" vertical="center"/>
      <protection locked="0"/>
    </xf>
    <xf numFmtId="0" fontId="7" fillId="0" borderId="0" xfId="0" applyFont="1" applyAlignment="1" applyProtection="1">
      <alignment horizontal="center" vertical="center" wrapText="1"/>
      <protection locked="0"/>
    </xf>
    <xf numFmtId="0" fontId="2" fillId="0" borderId="0" xfId="0" applyFont="1" applyAlignment="1" applyProtection="1">
      <alignment horizontal="center" wrapText="1"/>
      <protection locked="0"/>
    </xf>
    <xf numFmtId="0" fontId="12" fillId="0" borderId="0" xfId="0" applyFont="1" applyAlignment="1" applyProtection="1">
      <alignment horizontal="center" vertical="center" wrapText="1"/>
      <protection locked="0"/>
    </xf>
    <xf numFmtId="0" fontId="13" fillId="6" borderId="10" xfId="0" applyFont="1" applyFill="1" applyBorder="1" applyAlignment="1" applyProtection="1">
      <alignment horizontal="center" vertical="center" wrapText="1"/>
      <protection locked="0"/>
    </xf>
    <xf numFmtId="0" fontId="13" fillId="6" borderId="11" xfId="0" applyFont="1" applyFill="1" applyBorder="1" applyAlignment="1" applyProtection="1">
      <alignment horizontal="center" vertical="center" wrapText="1"/>
      <protection locked="0"/>
    </xf>
    <xf numFmtId="0" fontId="11" fillId="5" borderId="8" xfId="0" applyFont="1" applyFill="1" applyBorder="1" applyAlignment="1" applyProtection="1">
      <alignment horizontal="center" vertical="center" wrapText="1"/>
      <protection locked="0"/>
    </xf>
    <xf numFmtId="0" fontId="11" fillId="5" borderId="0" xfId="0" applyFont="1" applyFill="1" applyAlignment="1" applyProtection="1">
      <alignment horizontal="center" vertical="center" wrapText="1"/>
      <protection locked="0"/>
    </xf>
    <xf numFmtId="0" fontId="13" fillId="6" borderId="15" xfId="0" applyFont="1" applyFill="1" applyBorder="1" applyAlignment="1" applyProtection="1">
      <alignment horizontal="center" vertical="center" wrapText="1"/>
      <protection locked="0"/>
    </xf>
    <xf numFmtId="0" fontId="13" fillId="6" borderId="16" xfId="0" applyFont="1" applyFill="1" applyBorder="1" applyAlignment="1" applyProtection="1">
      <alignment horizontal="center" vertical="center" wrapText="1"/>
      <protection locked="0"/>
    </xf>
    <xf numFmtId="0" fontId="13" fillId="4" borderId="19" xfId="0" applyFont="1" applyFill="1" applyBorder="1" applyAlignment="1" applyProtection="1">
      <alignment horizontal="center" vertical="center"/>
      <protection locked="0"/>
    </xf>
    <xf numFmtId="0" fontId="13" fillId="4" borderId="19" xfId="0" applyFont="1" applyFill="1" applyBorder="1" applyAlignment="1" applyProtection="1">
      <alignment horizontal="center" vertical="center" wrapText="1"/>
      <protection locked="0"/>
    </xf>
    <xf numFmtId="0" fontId="13" fillId="8" borderId="20" xfId="0" applyFont="1" applyFill="1" applyBorder="1" applyAlignment="1" applyProtection="1">
      <alignment horizontal="center" vertical="center" wrapText="1"/>
      <protection locked="0"/>
    </xf>
    <xf numFmtId="0" fontId="13" fillId="8" borderId="15"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0" fontId="13" fillId="5" borderId="22" xfId="0" applyFont="1" applyFill="1" applyBorder="1" applyAlignment="1" applyProtection="1">
      <alignment horizontal="center" vertical="center" wrapText="1"/>
      <protection locked="0"/>
    </xf>
    <xf numFmtId="0" fontId="13" fillId="6" borderId="22" xfId="0" applyFont="1" applyFill="1" applyBorder="1" applyAlignment="1" applyProtection="1">
      <alignment horizontal="center" vertical="center" wrapText="1"/>
      <protection locked="0"/>
    </xf>
    <xf numFmtId="0" fontId="13" fillId="10" borderId="15" xfId="0" applyFont="1" applyFill="1" applyBorder="1" applyAlignment="1" applyProtection="1">
      <alignment horizontal="center" vertical="center" wrapText="1"/>
      <protection locked="0"/>
    </xf>
    <xf numFmtId="0" fontId="13" fillId="10" borderId="16" xfId="0" applyFont="1" applyFill="1" applyBorder="1" applyAlignment="1" applyProtection="1">
      <alignment horizontal="center" vertical="center" wrapText="1"/>
      <protection locked="0"/>
    </xf>
    <xf numFmtId="0" fontId="13" fillId="5" borderId="24" xfId="0" applyFont="1" applyFill="1" applyBorder="1" applyAlignment="1" applyProtection="1">
      <alignment horizontal="center" vertical="center" wrapText="1"/>
      <protection locked="0"/>
    </xf>
    <xf numFmtId="0" fontId="13" fillId="7" borderId="23" xfId="0" applyFont="1" applyFill="1" applyBorder="1" applyAlignment="1" applyProtection="1">
      <alignment horizontal="center" vertical="center" wrapText="1"/>
      <protection locked="0"/>
    </xf>
    <xf numFmtId="0" fontId="13" fillId="7" borderId="22" xfId="0" applyFont="1" applyFill="1" applyBorder="1" applyAlignment="1" applyProtection="1">
      <alignment horizontal="center" vertical="center" wrapText="1"/>
      <protection locked="0"/>
    </xf>
    <xf numFmtId="0" fontId="17" fillId="0" borderId="0" xfId="0" applyFont="1" applyAlignment="1" applyProtection="1">
      <alignment horizontal="center"/>
      <protection locked="0"/>
    </xf>
    <xf numFmtId="0" fontId="13" fillId="4" borderId="25" xfId="0" applyFont="1" applyFill="1" applyBorder="1" applyAlignment="1" applyProtection="1">
      <alignment horizontal="center" vertical="center"/>
      <protection locked="0"/>
    </xf>
    <xf numFmtId="0" fontId="13" fillId="4" borderId="25" xfId="0" applyFont="1" applyFill="1" applyBorder="1" applyAlignment="1" applyProtection="1">
      <alignment horizontal="center" vertical="center" wrapText="1"/>
      <protection locked="0"/>
    </xf>
    <xf numFmtId="0" fontId="13" fillId="5" borderId="26" xfId="0" applyFont="1" applyFill="1" applyBorder="1" applyAlignment="1" applyProtection="1">
      <alignment horizontal="center" vertical="center" wrapText="1"/>
      <protection locked="0"/>
    </xf>
    <xf numFmtId="0" fontId="13" fillId="5" borderId="27" xfId="0" applyFont="1" applyFill="1" applyBorder="1" applyAlignment="1" applyProtection="1">
      <alignment horizontal="center" vertical="center" wrapText="1"/>
      <protection locked="0"/>
    </xf>
    <xf numFmtId="0" fontId="13" fillId="5" borderId="14" xfId="0" applyFont="1" applyFill="1" applyBorder="1" applyAlignment="1" applyProtection="1">
      <alignment horizontal="center" vertical="center" wrapText="1"/>
      <protection locked="0"/>
    </xf>
    <xf numFmtId="0" fontId="13" fillId="6" borderId="26" xfId="0" applyFont="1" applyFill="1" applyBorder="1" applyAlignment="1" applyProtection="1">
      <alignment horizontal="center" vertical="center" wrapText="1"/>
      <protection locked="0"/>
    </xf>
    <xf numFmtId="0" fontId="13" fillId="5" borderId="6" xfId="0" applyFont="1" applyFill="1" applyBorder="1" applyAlignment="1" applyProtection="1">
      <alignment horizontal="center" vertical="center" textRotation="90" wrapText="1"/>
      <protection locked="0"/>
    </xf>
    <xf numFmtId="0" fontId="13" fillId="5" borderId="14" xfId="0" applyFont="1" applyFill="1" applyBorder="1" applyAlignment="1" applyProtection="1">
      <alignment horizontal="center" vertical="center" textRotation="90" wrapText="1"/>
      <protection locked="0"/>
    </xf>
    <xf numFmtId="0" fontId="13" fillId="5" borderId="27" xfId="0" applyFont="1" applyFill="1" applyBorder="1" applyAlignment="1" applyProtection="1">
      <alignment horizontal="center" vertical="center" textRotation="90" wrapText="1"/>
      <protection locked="0"/>
    </xf>
    <xf numFmtId="0" fontId="13" fillId="5" borderId="28" xfId="0" applyFont="1" applyFill="1" applyBorder="1" applyAlignment="1" applyProtection="1">
      <alignment horizontal="center" vertical="center" wrapText="1"/>
      <protection locked="0"/>
    </xf>
    <xf numFmtId="0" fontId="13" fillId="7" borderId="29" xfId="0" applyFont="1" applyFill="1" applyBorder="1" applyAlignment="1" applyProtection="1">
      <alignment horizontal="center" vertical="center" wrapText="1"/>
      <protection locked="0"/>
    </xf>
    <xf numFmtId="0" fontId="13" fillId="7" borderId="26" xfId="0" applyFont="1" applyFill="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13" borderId="5" xfId="0" applyFont="1" applyFill="1" applyBorder="1" applyAlignment="1" applyProtection="1">
      <alignment horizontal="center" vertical="center" wrapText="1"/>
      <protection locked="0"/>
    </xf>
    <xf numFmtId="0" fontId="19" fillId="0" borderId="5" xfId="0" applyFont="1" applyBorder="1" applyAlignment="1" applyProtection="1">
      <alignment horizontal="center" vertical="center"/>
      <protection locked="0"/>
    </xf>
    <xf numFmtId="0" fontId="19" fillId="0" borderId="5" xfId="0" applyFont="1" applyBorder="1" applyAlignment="1" applyProtection="1">
      <alignment horizontal="justify" vertical="center" wrapText="1"/>
      <protection locked="0"/>
    </xf>
    <xf numFmtId="0" fontId="19" fillId="0" borderId="1" xfId="0" applyFont="1" applyBorder="1" applyAlignment="1" applyProtection="1">
      <alignment horizontal="center" vertical="center" wrapText="1"/>
      <protection locked="0"/>
    </xf>
    <xf numFmtId="0" fontId="19" fillId="13" borderId="1"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protection locked="0"/>
    </xf>
    <xf numFmtId="2" fontId="7" fillId="3"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justify" vertical="center" wrapText="1"/>
      <protection locked="0"/>
    </xf>
    <xf numFmtId="14" fontId="19" fillId="0" borderId="1" xfId="0" applyNumberFormat="1" applyFont="1" applyBorder="1" applyAlignment="1" applyProtection="1">
      <alignment horizontal="center" vertical="center" wrapText="1"/>
      <protection locked="0"/>
    </xf>
    <xf numFmtId="0" fontId="0" fillId="0" borderId="0" xfId="0" applyProtection="1">
      <alignment wrapText="1"/>
      <protection locked="0"/>
    </xf>
    <xf numFmtId="0" fontId="0" fillId="0" borderId="1" xfId="0" applyBorder="1" applyProtection="1">
      <alignment wrapText="1"/>
      <protection locked="0"/>
    </xf>
    <xf numFmtId="2" fontId="7" fillId="3" borderId="34" xfId="0" applyNumberFormat="1" applyFont="1" applyFill="1" applyBorder="1" applyAlignment="1" applyProtection="1">
      <alignment horizontal="center" vertical="center"/>
      <protection locked="0"/>
    </xf>
    <xf numFmtId="0" fontId="0" fillId="0" borderId="34" xfId="0" applyBorder="1" applyProtection="1">
      <alignment wrapText="1"/>
      <protection locked="0"/>
    </xf>
    <xf numFmtId="2" fontId="7" fillId="3" borderId="36" xfId="0" applyNumberFormat="1" applyFont="1" applyFill="1" applyBorder="1" applyAlignment="1" applyProtection="1">
      <alignment horizontal="center" vertical="center"/>
      <protection locked="0"/>
    </xf>
    <xf numFmtId="0" fontId="19" fillId="13" borderId="34" xfId="0" applyFont="1" applyFill="1" applyBorder="1" applyAlignment="1" applyProtection="1">
      <alignment horizontal="center" vertical="center" wrapText="1"/>
      <protection locked="0"/>
    </xf>
    <xf numFmtId="0" fontId="19" fillId="0" borderId="34" xfId="0" applyFont="1" applyBorder="1" applyAlignment="1" applyProtection="1">
      <alignment horizontal="center" vertical="center"/>
      <protection locked="0"/>
    </xf>
    <xf numFmtId="0" fontId="19" fillId="0" borderId="31" xfId="0" applyFont="1" applyBorder="1" applyAlignment="1" applyProtection="1">
      <alignment horizontal="center" vertical="center" wrapText="1"/>
      <protection locked="0"/>
    </xf>
    <xf numFmtId="14" fontId="19" fillId="0" borderId="5" xfId="0" applyNumberFormat="1" applyFont="1" applyBorder="1" applyAlignment="1" applyProtection="1">
      <alignment horizontal="center" vertical="center" wrapText="1"/>
      <protection locked="0"/>
    </xf>
    <xf numFmtId="14" fontId="19" fillId="0" borderId="31" xfId="0" applyNumberFormat="1" applyFont="1" applyBorder="1" applyAlignment="1" applyProtection="1">
      <alignment horizontal="center" vertical="center" wrapText="1"/>
      <protection locked="0"/>
    </xf>
    <xf numFmtId="2" fontId="22" fillId="3" borderId="1" xfId="0" applyNumberFormat="1" applyFont="1" applyFill="1" applyBorder="1" applyAlignment="1" applyProtection="1">
      <alignment horizontal="center" vertical="center"/>
      <protection locked="0"/>
    </xf>
    <xf numFmtId="2" fontId="22" fillId="3" borderId="31" xfId="0" applyNumberFormat="1" applyFont="1" applyFill="1" applyBorder="1" applyAlignment="1" applyProtection="1">
      <alignment horizontal="center" vertical="center"/>
      <protection locked="0"/>
    </xf>
    <xf numFmtId="0" fontId="19" fillId="0" borderId="31" xfId="0" applyFont="1" applyBorder="1" applyAlignment="1" applyProtection="1">
      <alignment horizontal="justify" vertical="top" wrapText="1"/>
      <protection locked="0"/>
    </xf>
    <xf numFmtId="2" fontId="23" fillId="3" borderId="1" xfId="0" applyNumberFormat="1" applyFont="1" applyFill="1" applyBorder="1" applyAlignment="1" applyProtection="1">
      <alignment horizontal="center" vertical="center"/>
      <protection locked="0"/>
    </xf>
    <xf numFmtId="0" fontId="24" fillId="0" borderId="1" xfId="0" applyFont="1" applyBorder="1" applyProtection="1">
      <alignment wrapText="1"/>
      <protection locked="0"/>
    </xf>
    <xf numFmtId="0" fontId="13" fillId="7" borderId="21" xfId="0" applyFont="1" applyFill="1" applyBorder="1" applyAlignment="1" applyProtection="1">
      <alignment horizontal="center" vertical="center" wrapText="1"/>
      <protection locked="0"/>
    </xf>
    <xf numFmtId="0" fontId="13" fillId="7" borderId="27" xfId="0" applyFont="1" applyFill="1" applyBorder="1" applyAlignment="1" applyProtection="1">
      <alignment horizontal="center" vertical="center" wrapText="1"/>
      <protection locked="0"/>
    </xf>
    <xf numFmtId="0" fontId="19" fillId="0" borderId="39" xfId="0" applyFont="1" applyBorder="1" applyAlignment="1" applyProtection="1">
      <alignment horizontal="center" vertical="center" wrapText="1"/>
      <protection locked="0"/>
    </xf>
    <xf numFmtId="0" fontId="19" fillId="0" borderId="38" xfId="0" applyFont="1" applyBorder="1" applyAlignment="1" applyProtection="1">
      <alignment horizontal="center" vertical="center" wrapText="1"/>
      <protection locked="0"/>
    </xf>
    <xf numFmtId="0" fontId="19" fillId="0" borderId="41" xfId="0" applyFont="1" applyBorder="1" applyAlignment="1" applyProtection="1">
      <alignment horizontal="center" vertical="center" wrapText="1"/>
      <protection locked="0"/>
    </xf>
    <xf numFmtId="0" fontId="24" fillId="0" borderId="38" xfId="0" applyFont="1" applyBorder="1" applyProtection="1">
      <alignment wrapText="1"/>
      <protection locked="0"/>
    </xf>
    <xf numFmtId="0" fontId="0" fillId="0" borderId="40" xfId="0" applyBorder="1" applyProtection="1">
      <alignment wrapText="1"/>
      <protection locked="0"/>
    </xf>
    <xf numFmtId="0" fontId="0" fillId="0" borderId="38" xfId="0" applyBorder="1" applyProtection="1">
      <alignment wrapText="1"/>
      <protection locked="0"/>
    </xf>
    <xf numFmtId="0" fontId="34" fillId="0" borderId="0" xfId="3"/>
    <xf numFmtId="0" fontId="32" fillId="0" borderId="0" xfId="3" applyFont="1"/>
    <xf numFmtId="0" fontId="35" fillId="0" borderId="50" xfId="3" applyFont="1" applyBorder="1" applyAlignment="1">
      <alignment vertical="center" wrapText="1"/>
    </xf>
    <xf numFmtId="0" fontId="32" fillId="0" borderId="0" xfId="3" applyFont="1" applyAlignment="1">
      <alignment wrapText="1"/>
    </xf>
    <xf numFmtId="0" fontId="35" fillId="0" borderId="51" xfId="3" applyFont="1" applyBorder="1" applyAlignment="1">
      <alignment vertical="center" wrapText="1"/>
    </xf>
    <xf numFmtId="0" fontId="32" fillId="0" borderId="53" xfId="3" applyFont="1" applyBorder="1"/>
    <xf numFmtId="0" fontId="32" fillId="0" borderId="54" xfId="3" applyFont="1" applyBorder="1"/>
    <xf numFmtId="0" fontId="35" fillId="0" borderId="54" xfId="3" applyFont="1" applyBorder="1" applyAlignment="1">
      <alignment horizontal="center" vertical="center" wrapText="1"/>
    </xf>
    <xf numFmtId="0" fontId="35" fillId="0" borderId="45" xfId="3" applyFont="1" applyBorder="1" applyAlignment="1">
      <alignment horizontal="center" vertical="center" wrapText="1"/>
    </xf>
    <xf numFmtId="0" fontId="27" fillId="0" borderId="0" xfId="3" applyFont="1"/>
    <xf numFmtId="0" fontId="32" fillId="0" borderId="55" xfId="3" applyFont="1" applyBorder="1"/>
    <xf numFmtId="2" fontId="27" fillId="20" borderId="55" xfId="3" applyNumberFormat="1" applyFont="1" applyFill="1" applyBorder="1" applyAlignment="1">
      <alignment horizontal="center" vertical="center"/>
    </xf>
    <xf numFmtId="0" fontId="35" fillId="0" borderId="55" xfId="3" applyFont="1" applyBorder="1" applyAlignment="1">
      <alignment horizontal="center" vertical="center" wrapText="1"/>
    </xf>
    <xf numFmtId="0" fontId="35" fillId="0" borderId="55" xfId="3" applyFont="1" applyBorder="1" applyAlignment="1">
      <alignment horizontal="center" vertical="center"/>
    </xf>
    <xf numFmtId="0" fontId="35" fillId="18" borderId="55" xfId="3" applyFont="1" applyFill="1" applyBorder="1" applyAlignment="1">
      <alignment horizontal="center" vertical="center" wrapText="1"/>
    </xf>
    <xf numFmtId="0" fontId="35" fillId="18" borderId="55" xfId="3" applyFont="1" applyFill="1" applyBorder="1" applyAlignment="1">
      <alignment horizontal="left" vertical="top"/>
    </xf>
    <xf numFmtId="0" fontId="32" fillId="0" borderId="46" xfId="3" applyFont="1" applyBorder="1"/>
    <xf numFmtId="2" fontId="27" fillId="20" borderId="46" xfId="3" applyNumberFormat="1" applyFont="1" applyFill="1" applyBorder="1" applyAlignment="1">
      <alignment horizontal="center" vertical="center"/>
    </xf>
    <xf numFmtId="0" fontId="35" fillId="0" borderId="46" xfId="3" applyFont="1" applyBorder="1" applyAlignment="1">
      <alignment horizontal="center" vertical="center" wrapText="1"/>
    </xf>
    <xf numFmtId="0" fontId="35" fillId="0" borderId="46" xfId="3" applyFont="1" applyBorder="1" applyAlignment="1">
      <alignment horizontal="center" vertical="center"/>
    </xf>
    <xf numFmtId="0" fontId="35" fillId="18" borderId="46" xfId="3" applyFont="1" applyFill="1" applyBorder="1" applyAlignment="1">
      <alignment horizontal="center" vertical="center" wrapText="1"/>
    </xf>
    <xf numFmtId="0" fontId="35" fillId="18" borderId="46" xfId="3" applyFont="1" applyFill="1" applyBorder="1" applyAlignment="1">
      <alignment horizontal="left" vertical="top"/>
    </xf>
    <xf numFmtId="0" fontId="35" fillId="0" borderId="46" xfId="3" applyFont="1" applyBorder="1" applyAlignment="1">
      <alignment horizontal="left" vertical="center" wrapText="1"/>
    </xf>
    <xf numFmtId="0" fontId="35" fillId="18" borderId="46" xfId="3" applyFont="1" applyFill="1" applyBorder="1" applyAlignment="1">
      <alignment horizontal="left" vertical="top" wrapText="1"/>
    </xf>
    <xf numFmtId="0" fontId="35" fillId="0" borderId="44" xfId="3" applyFont="1" applyBorder="1" applyAlignment="1">
      <alignment horizontal="center" vertical="center" wrapText="1"/>
    </xf>
    <xf numFmtId="0" fontId="35" fillId="0" borderId="44" xfId="3" applyFont="1" applyBorder="1" applyAlignment="1">
      <alignment horizontal="left" vertical="center" wrapText="1"/>
    </xf>
    <xf numFmtId="2" fontId="27" fillId="20" borderId="44" xfId="3" applyNumberFormat="1" applyFont="1" applyFill="1" applyBorder="1" applyAlignment="1">
      <alignment horizontal="center" vertical="center"/>
    </xf>
    <xf numFmtId="0" fontId="35" fillId="0" borderId="44" xfId="3" applyFont="1" applyBorder="1" applyAlignment="1">
      <alignment horizontal="center" vertical="center"/>
    </xf>
    <xf numFmtId="0" fontId="35" fillId="18" borderId="44" xfId="3" applyFont="1" applyFill="1" applyBorder="1" applyAlignment="1">
      <alignment horizontal="center" vertical="center" wrapText="1"/>
    </xf>
    <xf numFmtId="0" fontId="35" fillId="18" borderId="44" xfId="3" applyFont="1" applyFill="1" applyBorder="1" applyAlignment="1">
      <alignment horizontal="left" vertical="top" wrapText="1"/>
    </xf>
    <xf numFmtId="0" fontId="32" fillId="21" borderId="53" xfId="3" applyFont="1" applyFill="1" applyBorder="1"/>
    <xf numFmtId="0" fontId="32" fillId="21" borderId="55" xfId="3" applyFont="1" applyFill="1" applyBorder="1"/>
    <xf numFmtId="0" fontId="32" fillId="21" borderId="54" xfId="3" applyFont="1" applyFill="1" applyBorder="1"/>
    <xf numFmtId="0" fontId="32" fillId="21" borderId="46" xfId="3" applyFont="1" applyFill="1" applyBorder="1"/>
    <xf numFmtId="0" fontId="35" fillId="16" borderId="54" xfId="3" applyFont="1" applyFill="1" applyBorder="1" applyAlignment="1">
      <alignment horizontal="center" vertical="center" wrapText="1"/>
    </xf>
    <xf numFmtId="0" fontId="35" fillId="21" borderId="54" xfId="3" applyFont="1" applyFill="1" applyBorder="1" applyAlignment="1">
      <alignment horizontal="center" vertical="center" wrapText="1"/>
    </xf>
    <xf numFmtId="0" fontId="35" fillId="21" borderId="46" xfId="3" applyFont="1" applyFill="1" applyBorder="1" applyAlignment="1">
      <alignment horizontal="center" vertical="center" wrapText="1"/>
    </xf>
    <xf numFmtId="0" fontId="35" fillId="21" borderId="46" xfId="3" applyFont="1" applyFill="1" applyBorder="1" applyAlignment="1">
      <alignment horizontal="left" vertical="center" wrapText="1"/>
    </xf>
    <xf numFmtId="0" fontId="35" fillId="16" borderId="73" xfId="3" applyFont="1" applyFill="1" applyBorder="1" applyAlignment="1">
      <alignment horizontal="center" vertical="top" wrapText="1"/>
    </xf>
    <xf numFmtId="0" fontId="40" fillId="16" borderId="73" xfId="3" applyFont="1" applyFill="1" applyBorder="1" applyAlignment="1">
      <alignment horizontal="center" vertical="top" wrapText="1"/>
    </xf>
    <xf numFmtId="0" fontId="35" fillId="16" borderId="45" xfId="3" applyFont="1" applyFill="1" applyBorder="1" applyAlignment="1">
      <alignment horizontal="center" vertical="top" wrapText="1"/>
    </xf>
    <xf numFmtId="0" fontId="27" fillId="23" borderId="0" xfId="3" applyFont="1" applyFill="1" applyAlignment="1">
      <alignment vertical="top"/>
    </xf>
    <xf numFmtId="0" fontId="35" fillId="23" borderId="45" xfId="3" applyFont="1" applyFill="1" applyBorder="1" applyAlignment="1">
      <alignment horizontal="center" vertical="top" wrapText="1"/>
    </xf>
    <xf numFmtId="164" fontId="35" fillId="23" borderId="44" xfId="3" applyNumberFormat="1" applyFont="1" applyFill="1" applyBorder="1" applyAlignment="1">
      <alignment horizontal="center" vertical="top" wrapText="1"/>
    </xf>
    <xf numFmtId="0" fontId="35" fillId="23" borderId="44" xfId="3" applyFont="1" applyFill="1" applyBorder="1" applyAlignment="1">
      <alignment horizontal="center" vertical="top" wrapText="1"/>
    </xf>
    <xf numFmtId="0" fontId="35" fillId="23" borderId="44" xfId="3" applyFont="1" applyFill="1" applyBorder="1" applyAlignment="1">
      <alignment horizontal="left" vertical="top" wrapText="1"/>
    </xf>
    <xf numFmtId="2" fontId="27" fillId="23" borderId="44" xfId="3" applyNumberFormat="1" applyFont="1" applyFill="1" applyBorder="1" applyAlignment="1">
      <alignment horizontal="center" vertical="top"/>
    </xf>
    <xf numFmtId="0" fontId="35" fillId="23" borderId="44" xfId="3" applyFont="1" applyFill="1" applyBorder="1" applyAlignment="1">
      <alignment horizontal="center" vertical="top"/>
    </xf>
    <xf numFmtId="0" fontId="32" fillId="0" borderId="66" xfId="3" applyFont="1" applyBorder="1"/>
    <xf numFmtId="0" fontId="32" fillId="0" borderId="67" xfId="3" applyFont="1" applyBorder="1"/>
    <xf numFmtId="0" fontId="32" fillId="16" borderId="53" xfId="3" applyFont="1" applyFill="1" applyBorder="1" applyAlignment="1">
      <alignment vertical="top"/>
    </xf>
    <xf numFmtId="0" fontId="32" fillId="16" borderId="0" xfId="3" applyFont="1" applyFill="1" applyAlignment="1">
      <alignment vertical="top"/>
    </xf>
    <xf numFmtId="0" fontId="32" fillId="21" borderId="53" xfId="3" applyFont="1" applyFill="1" applyBorder="1" applyAlignment="1">
      <alignment vertical="top"/>
    </xf>
    <xf numFmtId="0" fontId="32" fillId="21" borderId="55" xfId="3" applyFont="1" applyFill="1" applyBorder="1" applyAlignment="1">
      <alignment vertical="top"/>
    </xf>
    <xf numFmtId="2" fontId="27" fillId="24" borderId="55" xfId="3" applyNumberFormat="1" applyFont="1" applyFill="1" applyBorder="1" applyAlignment="1">
      <alignment horizontal="center" vertical="top"/>
    </xf>
    <xf numFmtId="0" fontId="35" fillId="24" borderId="55" xfId="3" applyFont="1" applyFill="1" applyBorder="1" applyAlignment="1">
      <alignment horizontal="center" vertical="top" wrapText="1"/>
    </xf>
    <xf numFmtId="0" fontId="35" fillId="24" borderId="55" xfId="3" applyFont="1" applyFill="1" applyBorder="1" applyAlignment="1">
      <alignment horizontal="center" vertical="top"/>
    </xf>
    <xf numFmtId="0" fontId="35" fillId="24" borderId="55" xfId="3" applyFont="1" applyFill="1" applyBorder="1" applyAlignment="1">
      <alignment horizontal="left" vertical="top"/>
    </xf>
    <xf numFmtId="0" fontId="42" fillId="16" borderId="47" xfId="3" applyFont="1" applyFill="1" applyBorder="1" applyAlignment="1">
      <alignment horizontal="center" vertical="center" wrapText="1"/>
    </xf>
    <xf numFmtId="0" fontId="35" fillId="16" borderId="47" xfId="3" applyFont="1" applyFill="1" applyBorder="1" applyAlignment="1">
      <alignment horizontal="left" vertical="top" wrapText="1"/>
    </xf>
    <xf numFmtId="0" fontId="32" fillId="21" borderId="54" xfId="3" applyFont="1" applyFill="1" applyBorder="1" applyAlignment="1">
      <alignment vertical="top"/>
    </xf>
    <xf numFmtId="0" fontId="32" fillId="21" borderId="46" xfId="3" applyFont="1" applyFill="1" applyBorder="1" applyAlignment="1">
      <alignment vertical="top"/>
    </xf>
    <xf numFmtId="2" fontId="27" fillId="24" borderId="46" xfId="3" applyNumberFormat="1" applyFont="1" applyFill="1" applyBorder="1" applyAlignment="1">
      <alignment horizontal="center" vertical="top"/>
    </xf>
    <xf numFmtId="0" fontId="35" fillId="24" borderId="46" xfId="3" applyFont="1" applyFill="1" applyBorder="1" applyAlignment="1">
      <alignment horizontal="center" vertical="top" wrapText="1"/>
    </xf>
    <xf numFmtId="0" fontId="35" fillId="24" borderId="46" xfId="3" applyFont="1" applyFill="1" applyBorder="1" applyAlignment="1">
      <alignment horizontal="center" vertical="top"/>
    </xf>
    <xf numFmtId="0" fontId="35" fillId="24" borderId="46" xfId="3" applyFont="1" applyFill="1" applyBorder="1" applyAlignment="1">
      <alignment horizontal="left" vertical="top" wrapText="1"/>
    </xf>
    <xf numFmtId="0" fontId="32" fillId="0" borderId="0" xfId="3" applyFont="1" applyAlignment="1">
      <alignment vertical="top"/>
    </xf>
    <xf numFmtId="0" fontId="35" fillId="21" borderId="54" xfId="3" applyFont="1" applyFill="1" applyBorder="1" applyAlignment="1">
      <alignment horizontal="center" vertical="top" wrapText="1"/>
    </xf>
    <xf numFmtId="0" fontId="35" fillId="21" borderId="46" xfId="3" applyFont="1" applyFill="1" applyBorder="1" applyAlignment="1">
      <alignment horizontal="center" vertical="top" wrapText="1"/>
    </xf>
    <xf numFmtId="0" fontId="35" fillId="21" borderId="46" xfId="3" applyFont="1" applyFill="1" applyBorder="1" applyAlignment="1">
      <alignment horizontal="left" vertical="top" wrapText="1"/>
    </xf>
    <xf numFmtId="2" fontId="27" fillId="20" borderId="46" xfId="3" applyNumberFormat="1" applyFont="1" applyFill="1" applyBorder="1" applyAlignment="1">
      <alignment horizontal="center" vertical="top"/>
    </xf>
    <xf numFmtId="0" fontId="35" fillId="0" borderId="46" xfId="3" applyFont="1" applyBorder="1" applyAlignment="1">
      <alignment horizontal="center" vertical="top" wrapText="1"/>
    </xf>
    <xf numFmtId="0" fontId="35" fillId="0" borderId="46" xfId="3" applyFont="1" applyBorder="1" applyAlignment="1">
      <alignment horizontal="center" vertical="top"/>
    </xf>
    <xf numFmtId="0" fontId="35" fillId="18" borderId="46" xfId="3" applyFont="1" applyFill="1" applyBorder="1" applyAlignment="1">
      <alignment horizontal="center" vertical="top" wrapText="1"/>
    </xf>
    <xf numFmtId="0" fontId="27" fillId="0" borderId="0" xfId="3" applyFont="1" applyAlignment="1">
      <alignment vertical="top"/>
    </xf>
    <xf numFmtId="0" fontId="35" fillId="21" borderId="45" xfId="3" applyFont="1" applyFill="1" applyBorder="1" applyAlignment="1">
      <alignment horizontal="center" vertical="top" wrapText="1"/>
    </xf>
    <xf numFmtId="0" fontId="35" fillId="21" borderId="44" xfId="3" applyFont="1" applyFill="1" applyBorder="1" applyAlignment="1">
      <alignment horizontal="center" vertical="top" wrapText="1"/>
    </xf>
    <xf numFmtId="0" fontId="35" fillId="21" borderId="44" xfId="3" applyFont="1" applyFill="1" applyBorder="1" applyAlignment="1">
      <alignment horizontal="left" vertical="top" wrapText="1"/>
    </xf>
    <xf numFmtId="2" fontId="27" fillId="20" borderId="44" xfId="3" applyNumberFormat="1" applyFont="1" applyFill="1" applyBorder="1" applyAlignment="1">
      <alignment horizontal="center" vertical="top"/>
    </xf>
    <xf numFmtId="0" fontId="35" fillId="0" borderId="44" xfId="3" applyFont="1" applyBorder="1" applyAlignment="1">
      <alignment horizontal="center" vertical="top" wrapText="1"/>
    </xf>
    <xf numFmtId="0" fontId="35" fillId="0" borderId="44" xfId="3" applyFont="1" applyBorder="1" applyAlignment="1">
      <alignment horizontal="center" vertical="top"/>
    </xf>
    <xf numFmtId="0" fontId="35" fillId="18" borderId="44" xfId="3" applyFont="1" applyFill="1" applyBorder="1" applyAlignment="1">
      <alignment horizontal="center" vertical="top" wrapText="1"/>
    </xf>
    <xf numFmtId="0" fontId="32" fillId="0" borderId="53" xfId="3" applyFont="1" applyBorder="1" applyAlignment="1">
      <alignment vertical="top"/>
    </xf>
    <xf numFmtId="2" fontId="27" fillId="20" borderId="55" xfId="3" applyNumberFormat="1" applyFont="1" applyFill="1" applyBorder="1" applyAlignment="1">
      <alignment horizontal="center" vertical="top"/>
    </xf>
    <xf numFmtId="0" fontId="35" fillId="0" borderId="55" xfId="3" applyFont="1" applyBorder="1" applyAlignment="1">
      <alignment horizontal="center" vertical="top" wrapText="1"/>
    </xf>
    <xf numFmtId="0" fontId="35" fillId="0" borderId="55" xfId="3" applyFont="1" applyBorder="1" applyAlignment="1">
      <alignment horizontal="center" vertical="top"/>
    </xf>
    <xf numFmtId="0" fontId="35" fillId="18" borderId="56" xfId="3" applyFont="1" applyFill="1" applyBorder="1" applyAlignment="1">
      <alignment horizontal="center" vertical="top" wrapText="1"/>
    </xf>
    <xf numFmtId="0" fontId="35" fillId="18" borderId="56" xfId="3" applyFont="1" applyFill="1" applyBorder="1" applyAlignment="1">
      <alignment horizontal="left" vertical="top"/>
    </xf>
    <xf numFmtId="0" fontId="32" fillId="0" borderId="54" xfId="3" applyFont="1" applyBorder="1" applyAlignment="1">
      <alignment vertical="top"/>
    </xf>
    <xf numFmtId="0" fontId="35" fillId="0" borderId="45" xfId="3" applyFont="1" applyBorder="1" applyAlignment="1">
      <alignment horizontal="center" vertical="top" wrapText="1"/>
    </xf>
    <xf numFmtId="0" fontId="35" fillId="0" borderId="49" xfId="3" applyFont="1" applyBorder="1" applyAlignment="1">
      <alignment horizontal="center" vertical="top"/>
    </xf>
    <xf numFmtId="0" fontId="35" fillId="0" borderId="54" xfId="3" applyFont="1" applyBorder="1" applyAlignment="1">
      <alignment horizontal="center" vertical="top" wrapText="1"/>
    </xf>
    <xf numFmtId="0" fontId="35" fillId="18" borderId="60" xfId="3" applyFont="1" applyFill="1" applyBorder="1" applyAlignment="1">
      <alignment horizontal="center" vertical="top" wrapText="1"/>
    </xf>
    <xf numFmtId="0" fontId="35" fillId="18" borderId="60" xfId="3" applyFont="1" applyFill="1" applyBorder="1" applyAlignment="1">
      <alignment horizontal="left" vertical="top" wrapText="1"/>
    </xf>
    <xf numFmtId="0" fontId="35" fillId="25" borderId="52" xfId="3" applyFont="1" applyFill="1" applyBorder="1" applyAlignment="1">
      <alignment horizontal="center"/>
    </xf>
    <xf numFmtId="0" fontId="35" fillId="25" borderId="52" xfId="3" applyFont="1" applyFill="1" applyBorder="1" applyAlignment="1">
      <alignment horizontal="center" wrapText="1"/>
    </xf>
    <xf numFmtId="0" fontId="35" fillId="0" borderId="0" xfId="3" applyFont="1" applyAlignment="1">
      <alignment horizontal="center"/>
    </xf>
    <xf numFmtId="0" fontId="44" fillId="26" borderId="74" xfId="3" applyFont="1" applyFill="1" applyBorder="1" applyAlignment="1">
      <alignment horizontal="center" vertical="center" wrapText="1"/>
    </xf>
    <xf numFmtId="0" fontId="44" fillId="26" borderId="56" xfId="3" applyFont="1" applyFill="1" applyBorder="1" applyAlignment="1">
      <alignment horizontal="center" vertical="center" wrapText="1"/>
    </xf>
    <xf numFmtId="0" fontId="44" fillId="26" borderId="57" xfId="3" applyFont="1" applyFill="1" applyBorder="1" applyAlignment="1">
      <alignment horizontal="center" vertical="center" wrapText="1"/>
    </xf>
    <xf numFmtId="0" fontId="44" fillId="27" borderId="74" xfId="3" applyFont="1" applyFill="1" applyBorder="1" applyAlignment="1">
      <alignment horizontal="center" vertical="center" wrapText="1"/>
    </xf>
    <xf numFmtId="0" fontId="44" fillId="27" borderId="56" xfId="3" applyFont="1" applyFill="1" applyBorder="1" applyAlignment="1">
      <alignment horizontal="center" vertical="center" wrapText="1"/>
    </xf>
    <xf numFmtId="0" fontId="44" fillId="27" borderId="75" xfId="3" applyFont="1" applyFill="1" applyBorder="1" applyAlignment="1">
      <alignment horizontal="center" vertical="center" textRotation="90" wrapText="1"/>
    </xf>
    <xf numFmtId="0" fontId="44" fillId="27" borderId="76" xfId="3" applyFont="1" applyFill="1" applyBorder="1" applyAlignment="1">
      <alignment horizontal="center" vertical="center" textRotation="90" wrapText="1"/>
    </xf>
    <xf numFmtId="0" fontId="44" fillId="27" borderId="65" xfId="3" applyFont="1" applyFill="1" applyBorder="1" applyAlignment="1">
      <alignment horizontal="center" vertical="center" textRotation="90" wrapText="1"/>
    </xf>
    <xf numFmtId="0" fontId="44" fillId="28" borderId="67" xfId="3" applyFont="1" applyFill="1" applyBorder="1" applyAlignment="1">
      <alignment horizontal="center" vertical="center" wrapText="1"/>
    </xf>
    <xf numFmtId="0" fontId="44" fillId="28" borderId="58" xfId="3" applyFont="1" applyFill="1" applyBorder="1" applyAlignment="1">
      <alignment horizontal="center" vertical="center" wrapText="1"/>
    </xf>
    <xf numFmtId="0" fontId="44" fillId="29" borderId="56" xfId="3" applyFont="1" applyFill="1" applyBorder="1" applyAlignment="1">
      <alignment horizontal="center" vertical="center" wrapText="1"/>
    </xf>
    <xf numFmtId="0" fontId="45" fillId="29" borderId="56" xfId="3" applyFont="1" applyFill="1" applyBorder="1" applyAlignment="1">
      <alignment horizontal="center" vertical="center" wrapText="1"/>
    </xf>
    <xf numFmtId="0" fontId="44" fillId="27" borderId="75" xfId="3" applyFont="1" applyFill="1" applyBorder="1" applyAlignment="1">
      <alignment horizontal="center" vertical="center" wrapText="1"/>
    </xf>
    <xf numFmtId="0" fontId="44" fillId="27" borderId="76" xfId="3" applyFont="1" applyFill="1" applyBorder="1" applyAlignment="1">
      <alignment horizontal="center" vertical="center" wrapText="1"/>
    </xf>
    <xf numFmtId="0" fontId="44" fillId="30" borderId="58" xfId="3" applyFont="1" applyFill="1" applyBorder="1" applyAlignment="1">
      <alignment horizontal="center" vertical="center" wrapText="1"/>
    </xf>
    <xf numFmtId="0" fontId="44" fillId="31" borderId="58" xfId="3" applyFont="1" applyFill="1" applyBorder="1" applyAlignment="1">
      <alignment horizontal="center" vertical="center" wrapText="1"/>
    </xf>
    <xf numFmtId="0" fontId="44" fillId="31" borderId="66" xfId="3" applyFont="1" applyFill="1" applyBorder="1" applyAlignment="1">
      <alignment horizontal="center" vertical="center" wrapText="1"/>
    </xf>
    <xf numFmtId="0" fontId="44" fillId="32" borderId="52" xfId="3" applyFont="1" applyFill="1" applyBorder="1" applyAlignment="1">
      <alignment horizontal="center" vertical="center" wrapText="1"/>
    </xf>
    <xf numFmtId="0" fontId="44" fillId="32" borderId="52" xfId="3" applyFont="1" applyFill="1" applyBorder="1" applyAlignment="1">
      <alignment horizontal="center" vertical="center"/>
    </xf>
    <xf numFmtId="0" fontId="46" fillId="25" borderId="50" xfId="3" applyFont="1" applyFill="1" applyBorder="1" applyAlignment="1">
      <alignment horizontal="center" vertical="center" wrapText="1"/>
    </xf>
    <xf numFmtId="0" fontId="44" fillId="26" borderId="77" xfId="3" applyFont="1" applyFill="1" applyBorder="1" applyAlignment="1">
      <alignment horizontal="center" vertical="center" wrapText="1"/>
    </xf>
    <xf numFmtId="0" fontId="44" fillId="26" borderId="60" xfId="3" applyFont="1" applyFill="1" applyBorder="1" applyAlignment="1">
      <alignment horizontal="center" vertical="center" wrapText="1"/>
    </xf>
    <xf numFmtId="0" fontId="44" fillId="26" borderId="61" xfId="3" applyFont="1" applyFill="1" applyBorder="1" applyAlignment="1">
      <alignment horizontal="center" vertical="center" wrapText="1"/>
    </xf>
    <xf numFmtId="0" fontId="44" fillId="27" borderId="77" xfId="3" applyFont="1" applyFill="1" applyBorder="1" applyAlignment="1">
      <alignment horizontal="center" vertical="center" wrapText="1"/>
    </xf>
    <xf numFmtId="0" fontId="44" fillId="27" borderId="60" xfId="3" applyFont="1" applyFill="1" applyBorder="1" applyAlignment="1">
      <alignment horizontal="center" vertical="center" wrapText="1"/>
    </xf>
    <xf numFmtId="0" fontId="44" fillId="29" borderId="60" xfId="3" applyFont="1" applyFill="1" applyBorder="1" applyAlignment="1">
      <alignment horizontal="center" vertical="center" wrapText="1"/>
    </xf>
    <xf numFmtId="0" fontId="45" fillId="29" borderId="60" xfId="3" applyFont="1" applyFill="1" applyBorder="1" applyAlignment="1">
      <alignment horizontal="center" vertical="center" wrapText="1"/>
    </xf>
    <xf numFmtId="0" fontId="44" fillId="32" borderId="50" xfId="3" applyFont="1" applyFill="1" applyBorder="1" applyAlignment="1">
      <alignment horizontal="center" vertical="center" wrapText="1"/>
    </xf>
    <xf numFmtId="0" fontId="44" fillId="32" borderId="50" xfId="3" applyFont="1" applyFill="1" applyBorder="1" applyAlignment="1">
      <alignment horizontal="center" vertical="center"/>
    </xf>
    <xf numFmtId="0" fontId="48" fillId="0" borderId="0" xfId="3" applyFont="1" applyAlignment="1">
      <alignment horizontal="center" vertical="center" wrapText="1"/>
    </xf>
    <xf numFmtId="0" fontId="44" fillId="29" borderId="67" xfId="3" applyFont="1" applyFill="1" applyBorder="1" applyAlignment="1">
      <alignment horizontal="center" vertical="center" wrapText="1"/>
    </xf>
    <xf numFmtId="0" fontId="44" fillId="29" borderId="58" xfId="3" applyFont="1" applyFill="1" applyBorder="1" applyAlignment="1">
      <alignment horizontal="center" vertical="center" wrapText="1"/>
    </xf>
    <xf numFmtId="0" fontId="49" fillId="27" borderId="0" xfId="3" applyFont="1" applyFill="1" applyAlignment="1">
      <alignment horizontal="center" vertical="center" wrapText="1"/>
    </xf>
    <xf numFmtId="0" fontId="49" fillId="27" borderId="80" xfId="3" applyFont="1" applyFill="1" applyBorder="1" applyAlignment="1">
      <alignment horizontal="center" vertical="center" wrapText="1"/>
    </xf>
    <xf numFmtId="0" fontId="49" fillId="32" borderId="0" xfId="3" applyFont="1" applyFill="1" applyAlignment="1">
      <alignment horizontal="center" vertical="center" wrapText="1"/>
    </xf>
    <xf numFmtId="0" fontId="44" fillId="29" borderId="87" xfId="3" applyFont="1" applyFill="1" applyBorder="1" applyAlignment="1">
      <alignment horizontal="center" vertical="center" wrapText="1"/>
    </xf>
    <xf numFmtId="0" fontId="44" fillId="29" borderId="43" xfId="3" applyFont="1" applyFill="1" applyBorder="1" applyAlignment="1">
      <alignment horizontal="center" vertical="center" wrapText="1"/>
    </xf>
    <xf numFmtId="0" fontId="27" fillId="0" borderId="0" xfId="3" applyFont="1" applyAlignment="1">
      <alignment horizontal="center" vertical="center" wrapText="1"/>
    </xf>
    <xf numFmtId="0" fontId="52" fillId="0" borderId="0" xfId="3" applyFont="1" applyAlignment="1">
      <alignment horizontal="center" wrapText="1"/>
    </xf>
    <xf numFmtId="0" fontId="27" fillId="0" borderId="0" xfId="3" applyFont="1" applyAlignment="1">
      <alignment wrapText="1"/>
    </xf>
    <xf numFmtId="0" fontId="54" fillId="0" borderId="0" xfId="3" applyFont="1" applyAlignment="1">
      <alignment vertical="center" wrapText="1"/>
    </xf>
    <xf numFmtId="0" fontId="27" fillId="0" borderId="0" xfId="3" applyFont="1" applyAlignment="1">
      <alignment horizontal="center"/>
    </xf>
    <xf numFmtId="0" fontId="27" fillId="0" borderId="0" xfId="3" applyFont="1" applyAlignment="1">
      <alignment horizontal="center" vertical="center"/>
    </xf>
    <xf numFmtId="0" fontId="26" fillId="0" borderId="0" xfId="3" applyFont="1" applyAlignment="1">
      <alignment horizontal="center" vertical="center"/>
    </xf>
    <xf numFmtId="0" fontId="55" fillId="0" borderId="0" xfId="3" applyFont="1"/>
    <xf numFmtId="0" fontId="55" fillId="0" borderId="0" xfId="3" applyFont="1" applyAlignment="1">
      <alignment wrapText="1"/>
    </xf>
    <xf numFmtId="164" fontId="29" fillId="0" borderId="46" xfId="3" applyNumberFormat="1" applyFont="1" applyBorder="1" applyAlignment="1">
      <alignment horizontal="center" vertical="center" wrapText="1"/>
    </xf>
    <xf numFmtId="0" fontId="56" fillId="0" borderId="46" xfId="3" applyFont="1" applyBorder="1" applyAlignment="1">
      <alignment horizontal="center" vertical="center" wrapText="1"/>
    </xf>
    <xf numFmtId="0" fontId="56" fillId="0" borderId="0" xfId="3" applyFont="1" applyAlignment="1">
      <alignment vertical="center" wrapText="1"/>
    </xf>
    <xf numFmtId="0" fontId="55" fillId="0" borderId="0" xfId="3" applyFont="1" applyAlignment="1">
      <alignment horizontal="center"/>
    </xf>
    <xf numFmtId="0" fontId="32" fillId="0" borderId="62" xfId="3" applyFont="1" applyBorder="1"/>
    <xf numFmtId="0" fontId="32" fillId="0" borderId="63" xfId="3" applyFont="1" applyBorder="1"/>
    <xf numFmtId="0" fontId="32" fillId="0" borderId="64" xfId="3" applyFont="1" applyBorder="1"/>
    <xf numFmtId="0" fontId="57" fillId="0" borderId="55" xfId="3" applyFont="1" applyBorder="1" applyAlignment="1">
      <alignment horizontal="center" vertical="center" wrapText="1"/>
    </xf>
    <xf numFmtId="0" fontId="57" fillId="0" borderId="55" xfId="3" applyFont="1" applyBorder="1" applyAlignment="1">
      <alignment horizontal="center" vertical="center"/>
    </xf>
    <xf numFmtId="0" fontId="57" fillId="18" borderId="55" xfId="3" applyFont="1" applyFill="1" applyBorder="1" applyAlignment="1">
      <alignment horizontal="center" vertical="center" wrapText="1"/>
    </xf>
    <xf numFmtId="0" fontId="57" fillId="18" borderId="55" xfId="3" applyFont="1" applyFill="1" applyBorder="1" applyAlignment="1">
      <alignment horizontal="left" vertical="top" wrapText="1"/>
    </xf>
    <xf numFmtId="0" fontId="57" fillId="0" borderId="46" xfId="3" applyFont="1" applyBorder="1" applyAlignment="1">
      <alignment horizontal="center" vertical="center" wrapText="1"/>
    </xf>
    <xf numFmtId="0" fontId="57" fillId="0" borderId="46" xfId="3" applyFont="1" applyBorder="1" applyAlignment="1">
      <alignment horizontal="center" vertical="center"/>
    </xf>
    <xf numFmtId="0" fontId="57" fillId="18" borderId="46" xfId="3" applyFont="1" applyFill="1" applyBorder="1" applyAlignment="1">
      <alignment horizontal="center" vertical="center" wrapText="1"/>
    </xf>
    <xf numFmtId="0" fontId="57" fillId="18" borderId="46" xfId="3" applyFont="1" applyFill="1" applyBorder="1" applyAlignment="1">
      <alignment horizontal="left" vertical="top" wrapText="1"/>
    </xf>
    <xf numFmtId="0" fontId="40" fillId="34" borderId="54" xfId="3" applyFont="1" applyFill="1" applyBorder="1" applyAlignment="1">
      <alignment horizontal="center" vertical="center" wrapText="1"/>
    </xf>
    <xf numFmtId="0" fontId="58" fillId="0" borderId="54" xfId="3" applyFont="1" applyBorder="1" applyAlignment="1">
      <alignment horizontal="center" vertical="center" wrapText="1"/>
    </xf>
    <xf numFmtId="0" fontId="40" fillId="0" borderId="54" xfId="3" applyFont="1" applyBorder="1" applyAlignment="1">
      <alignment horizontal="center" vertical="center" wrapText="1"/>
    </xf>
    <xf numFmtId="0" fontId="35" fillId="34" borderId="45" xfId="3" applyFont="1" applyFill="1" applyBorder="1" applyAlignment="1">
      <alignment horizontal="center" vertical="center" wrapText="1"/>
    </xf>
    <xf numFmtId="0" fontId="35" fillId="21" borderId="45" xfId="3" applyFont="1" applyFill="1" applyBorder="1" applyAlignment="1">
      <alignment horizontal="center" vertical="center" wrapText="1"/>
    </xf>
    <xf numFmtId="0" fontId="35" fillId="21" borderId="44" xfId="3" applyFont="1" applyFill="1" applyBorder="1" applyAlignment="1">
      <alignment horizontal="center" vertical="center" wrapText="1"/>
    </xf>
    <xf numFmtId="0" fontId="35" fillId="21" borderId="44" xfId="3" applyFont="1" applyFill="1" applyBorder="1" applyAlignment="1">
      <alignment horizontal="left" vertical="center" wrapText="1"/>
    </xf>
    <xf numFmtId="0" fontId="40" fillId="0" borderId="45" xfId="3" applyFont="1" applyBorder="1" applyAlignment="1">
      <alignment horizontal="center" vertical="center" wrapText="1"/>
    </xf>
    <xf numFmtId="164" fontId="35" fillId="21" borderId="44" xfId="3" applyNumberFormat="1" applyFont="1" applyFill="1" applyBorder="1" applyAlignment="1">
      <alignment horizontal="center" vertical="center" wrapText="1"/>
    </xf>
    <xf numFmtId="164" fontId="35" fillId="21" borderId="89" xfId="3" applyNumberFormat="1" applyFont="1" applyFill="1" applyBorder="1" applyAlignment="1">
      <alignment horizontal="center" vertical="center" wrapText="1"/>
    </xf>
    <xf numFmtId="164" fontId="35" fillId="21" borderId="89" xfId="3" applyNumberFormat="1" applyFont="1" applyFill="1" applyBorder="1" applyAlignment="1">
      <alignment horizontal="left" vertical="center" wrapText="1"/>
    </xf>
    <xf numFmtId="2" fontId="27" fillId="20" borderId="89" xfId="3" applyNumberFormat="1" applyFont="1" applyFill="1" applyBorder="1" applyAlignment="1">
      <alignment horizontal="center" vertical="center"/>
    </xf>
    <xf numFmtId="0" fontId="35" fillId="0" borderId="89" xfId="3" applyFont="1" applyBorder="1" applyAlignment="1">
      <alignment horizontal="center" vertical="center" wrapText="1"/>
    </xf>
    <xf numFmtId="0" fontId="35" fillId="0" borderId="89" xfId="3" applyFont="1" applyBorder="1" applyAlignment="1">
      <alignment horizontal="center" vertical="center"/>
    </xf>
    <xf numFmtId="0" fontId="35" fillId="18" borderId="89" xfId="3" applyFont="1" applyFill="1" applyBorder="1" applyAlignment="1">
      <alignment horizontal="center" vertical="center" wrapText="1"/>
    </xf>
    <xf numFmtId="0" fontId="35" fillId="18" borderId="89" xfId="3" applyFont="1" applyFill="1" applyBorder="1" applyAlignment="1">
      <alignment horizontal="left" vertical="top" wrapText="1"/>
    </xf>
    <xf numFmtId="0" fontId="35" fillId="18" borderId="55" xfId="3" applyFont="1" applyFill="1" applyBorder="1" applyAlignment="1">
      <alignment horizontal="left" vertical="top" wrapText="1"/>
    </xf>
    <xf numFmtId="0" fontId="35" fillId="34" borderId="54" xfId="3" applyFont="1" applyFill="1" applyBorder="1" applyAlignment="1">
      <alignment horizontal="center" vertical="center" wrapText="1"/>
    </xf>
    <xf numFmtId="0" fontId="32" fillId="21" borderId="91" xfId="3" applyFont="1" applyFill="1" applyBorder="1"/>
    <xf numFmtId="0" fontId="32" fillId="21" borderId="90" xfId="3" applyFont="1" applyFill="1" applyBorder="1"/>
    <xf numFmtId="2" fontId="27" fillId="20" borderId="90" xfId="3" applyNumberFormat="1" applyFont="1" applyFill="1" applyBorder="1" applyAlignment="1">
      <alignment horizontal="center" vertical="center"/>
    </xf>
    <xf numFmtId="0" fontId="35" fillId="0" borderId="90" xfId="3" applyFont="1" applyBorder="1" applyAlignment="1">
      <alignment horizontal="center" vertical="center" wrapText="1"/>
    </xf>
    <xf numFmtId="0" fontId="35" fillId="0" borderId="90" xfId="3" applyFont="1" applyBorder="1" applyAlignment="1">
      <alignment horizontal="center" vertical="center"/>
    </xf>
    <xf numFmtId="0" fontId="35" fillId="18" borderId="90" xfId="3" applyFont="1" applyFill="1" applyBorder="1" applyAlignment="1">
      <alignment horizontal="center" vertical="center" wrapText="1"/>
    </xf>
    <xf numFmtId="0" fontId="63" fillId="18" borderId="90" xfId="3" applyFont="1" applyFill="1" applyBorder="1" applyAlignment="1">
      <alignment horizontal="left" vertical="top" wrapText="1"/>
    </xf>
    <xf numFmtId="0" fontId="64" fillId="0" borderId="0" xfId="3" applyFont="1"/>
    <xf numFmtId="0" fontId="35" fillId="0" borderId="0" xfId="3" applyFont="1" applyAlignment="1">
      <alignment vertical="center" wrapText="1"/>
    </xf>
    <xf numFmtId="0" fontId="65" fillId="0" borderId="0" xfId="3" applyFont="1"/>
    <xf numFmtId="0" fontId="35" fillId="0" borderId="73" xfId="3" applyFont="1" applyBorder="1" applyAlignment="1">
      <alignment horizontal="center" vertical="center" wrapText="1"/>
    </xf>
    <xf numFmtId="0" fontId="35" fillId="0" borderId="89" xfId="3" applyFont="1" applyBorder="1" applyAlignment="1">
      <alignment horizontal="left" vertical="center" wrapText="1"/>
    </xf>
    <xf numFmtId="0" fontId="34" fillId="16" borderId="0" xfId="3" applyFill="1"/>
    <xf numFmtId="0" fontId="34" fillId="35" borderId="0" xfId="3" applyFill="1"/>
    <xf numFmtId="0" fontId="32" fillId="16" borderId="53" xfId="3" applyFont="1" applyFill="1" applyBorder="1"/>
    <xf numFmtId="0" fontId="32" fillId="16" borderId="54" xfId="3" applyFont="1" applyFill="1" applyBorder="1"/>
    <xf numFmtId="0" fontId="34" fillId="16" borderId="0" xfId="3" applyFill="1" applyAlignment="1">
      <alignment vertical="top" wrapText="1"/>
    </xf>
    <xf numFmtId="0" fontId="34" fillId="35" borderId="0" xfId="3" applyFill="1" applyAlignment="1">
      <alignment vertical="center" wrapText="1"/>
    </xf>
    <xf numFmtId="0" fontId="35" fillId="16" borderId="45" xfId="3" applyFont="1" applyFill="1" applyBorder="1" applyAlignment="1">
      <alignment horizontal="center" vertical="center" wrapText="1"/>
    </xf>
    <xf numFmtId="0" fontId="67" fillId="16" borderId="45" xfId="3" applyFont="1" applyFill="1" applyBorder="1" applyAlignment="1">
      <alignment horizontal="center" vertical="center" wrapText="1"/>
    </xf>
    <xf numFmtId="0" fontId="68" fillId="21" borderId="54" xfId="3" applyFont="1" applyFill="1" applyBorder="1"/>
    <xf numFmtId="0" fontId="68" fillId="21" borderId="46" xfId="3" applyFont="1" applyFill="1" applyBorder="1"/>
    <xf numFmtId="2" fontId="69" fillId="20" borderId="46" xfId="3" applyNumberFormat="1" applyFont="1" applyFill="1" applyBorder="1" applyAlignment="1">
      <alignment horizontal="center" vertical="center"/>
    </xf>
    <xf numFmtId="0" fontId="70" fillId="0" borderId="46" xfId="3" applyFont="1" applyBorder="1" applyAlignment="1">
      <alignment horizontal="center" vertical="center" wrapText="1"/>
    </xf>
    <xf numFmtId="0" fontId="70" fillId="0" borderId="46" xfId="3" applyFont="1" applyBorder="1" applyAlignment="1">
      <alignment horizontal="center" vertical="center"/>
    </xf>
    <xf numFmtId="0" fontId="68" fillId="18" borderId="46" xfId="3" applyFont="1" applyFill="1" applyBorder="1"/>
    <xf numFmtId="164" fontId="35" fillId="21" borderId="46" xfId="3" applyNumberFormat="1" applyFont="1" applyFill="1" applyBorder="1" applyAlignment="1">
      <alignment horizontal="center" vertical="center" wrapText="1"/>
    </xf>
    <xf numFmtId="0" fontId="70" fillId="18" borderId="46" xfId="3" applyFont="1" applyFill="1" applyBorder="1" applyAlignment="1">
      <alignment horizontal="center" vertical="center" wrapText="1"/>
    </xf>
    <xf numFmtId="0" fontId="70" fillId="18" borderId="46" xfId="3" applyFont="1" applyFill="1" applyBorder="1" applyAlignment="1">
      <alignment horizontal="left" vertical="top" wrapText="1"/>
    </xf>
    <xf numFmtId="0" fontId="71" fillId="16" borderId="45" xfId="3" applyFont="1" applyFill="1" applyBorder="1" applyAlignment="1">
      <alignment horizontal="center" vertical="center" wrapText="1"/>
    </xf>
    <xf numFmtId="0" fontId="35" fillId="21" borderId="73" xfId="3" applyFont="1" applyFill="1" applyBorder="1" applyAlignment="1">
      <alignment horizontal="center" vertical="center" wrapText="1"/>
    </xf>
    <xf numFmtId="0" fontId="35" fillId="21" borderId="89" xfId="3" applyFont="1" applyFill="1" applyBorder="1" applyAlignment="1">
      <alignment horizontal="center" vertical="center" wrapText="1"/>
    </xf>
    <xf numFmtId="0" fontId="35" fillId="21" borderId="89" xfId="3" applyFont="1" applyFill="1" applyBorder="1" applyAlignment="1">
      <alignment horizontal="left" vertical="top" wrapText="1"/>
    </xf>
    <xf numFmtId="0" fontId="35" fillId="21" borderId="89" xfId="3" applyFont="1" applyFill="1" applyBorder="1" applyAlignment="1">
      <alignment horizontal="left" vertical="center" wrapText="1"/>
    </xf>
    <xf numFmtId="0" fontId="55" fillId="25" borderId="72" xfId="3" applyFont="1" applyFill="1" applyBorder="1" applyAlignment="1">
      <alignment horizontal="center" vertical="center" wrapText="1"/>
    </xf>
    <xf numFmtId="0" fontId="55" fillId="25" borderId="50" xfId="3" applyFont="1" applyFill="1" applyBorder="1" applyAlignment="1">
      <alignment horizontal="center" vertical="center" wrapText="1"/>
    </xf>
    <xf numFmtId="0" fontId="72" fillId="0" borderId="0" xfId="3" applyFont="1" applyAlignment="1">
      <alignment horizontal="center"/>
    </xf>
    <xf numFmtId="0" fontId="73" fillId="26" borderId="77" xfId="3" applyFont="1" applyFill="1" applyBorder="1" applyAlignment="1">
      <alignment horizontal="center" vertical="center" wrapText="1"/>
    </xf>
    <xf numFmtId="0" fontId="73" fillId="26" borderId="60" xfId="3" applyFont="1" applyFill="1" applyBorder="1" applyAlignment="1">
      <alignment horizontal="center" vertical="center" wrapText="1"/>
    </xf>
    <xf numFmtId="0" fontId="73" fillId="26" borderId="61" xfId="3" applyFont="1" applyFill="1" applyBorder="1" applyAlignment="1">
      <alignment horizontal="center" vertical="center" wrapText="1"/>
    </xf>
    <xf numFmtId="0" fontId="73" fillId="27" borderId="77" xfId="3" applyFont="1" applyFill="1" applyBorder="1" applyAlignment="1">
      <alignment horizontal="center" vertical="center" wrapText="1"/>
    </xf>
    <xf numFmtId="0" fontId="73" fillId="27" borderId="60" xfId="3" applyFont="1" applyFill="1" applyBorder="1" applyAlignment="1">
      <alignment horizontal="center" vertical="center" wrapText="1"/>
    </xf>
    <xf numFmtId="0" fontId="73" fillId="28" borderId="67" xfId="3" applyFont="1" applyFill="1" applyBorder="1" applyAlignment="1">
      <alignment horizontal="center" vertical="center" wrapText="1"/>
    </xf>
    <xf numFmtId="0" fontId="73" fillId="28" borderId="58" xfId="3" applyFont="1" applyFill="1" applyBorder="1" applyAlignment="1">
      <alignment horizontal="center" vertical="center" wrapText="1"/>
    </xf>
    <xf numFmtId="0" fontId="73" fillId="29" borderId="60" xfId="3" applyFont="1" applyFill="1" applyBorder="1" applyAlignment="1">
      <alignment horizontal="center" vertical="center" wrapText="1"/>
    </xf>
    <xf numFmtId="0" fontId="73" fillId="30" borderId="58" xfId="3" applyFont="1" applyFill="1" applyBorder="1" applyAlignment="1">
      <alignment horizontal="center" vertical="center" wrapText="1"/>
    </xf>
    <xf numFmtId="0" fontId="73" fillId="31" borderId="58" xfId="3" applyFont="1" applyFill="1" applyBorder="1" applyAlignment="1">
      <alignment horizontal="center" vertical="center" wrapText="1"/>
    </xf>
    <xf numFmtId="0" fontId="73" fillId="31" borderId="66" xfId="3" applyFont="1" applyFill="1" applyBorder="1" applyAlignment="1">
      <alignment horizontal="center" vertical="center" wrapText="1"/>
    </xf>
    <xf numFmtId="0" fontId="73" fillId="32" borderId="50" xfId="3" applyFont="1" applyFill="1" applyBorder="1" applyAlignment="1">
      <alignment horizontal="center" vertical="center" wrapText="1"/>
    </xf>
    <xf numFmtId="0" fontId="35" fillId="0" borderId="0" xfId="3" applyFont="1" applyAlignment="1">
      <alignment horizontal="center" vertical="center" wrapText="1"/>
    </xf>
    <xf numFmtId="0" fontId="44" fillId="27" borderId="0" xfId="3" applyFont="1" applyFill="1" applyAlignment="1">
      <alignment horizontal="center" vertical="center" wrapText="1"/>
    </xf>
    <xf numFmtId="0" fontId="44" fillId="27" borderId="80" xfId="3" applyFont="1" applyFill="1" applyBorder="1" applyAlignment="1">
      <alignment horizontal="center" vertical="center" wrapText="1"/>
    </xf>
    <xf numFmtId="0" fontId="44" fillId="32" borderId="0" xfId="3" applyFont="1" applyFill="1" applyAlignment="1">
      <alignment horizontal="center" vertical="center" wrapText="1"/>
    </xf>
    <xf numFmtId="164" fontId="55" fillId="0" borderId="46" xfId="3" applyNumberFormat="1" applyFont="1" applyBorder="1" applyAlignment="1">
      <alignment horizontal="center" vertical="center" wrapText="1"/>
    </xf>
    <xf numFmtId="0" fontId="64" fillId="0" borderId="46" xfId="3" applyFont="1" applyBorder="1" applyAlignment="1">
      <alignment horizontal="center" vertical="center" wrapText="1"/>
    </xf>
    <xf numFmtId="0" fontId="59" fillId="0" borderId="46" xfId="3" applyFont="1" applyBorder="1" applyAlignment="1">
      <alignment horizontal="left" vertical="center" wrapText="1"/>
    </xf>
    <xf numFmtId="0" fontId="59" fillId="0" borderId="46" xfId="3" applyFont="1" applyBorder="1" applyAlignment="1">
      <alignment horizontal="center" vertical="center"/>
    </xf>
    <xf numFmtId="0" fontId="59" fillId="0" borderId="46" xfId="3" applyFont="1" applyBorder="1" applyAlignment="1">
      <alignment horizontal="center" vertical="center" wrapText="1"/>
    </xf>
    <xf numFmtId="0" fontId="35" fillId="18" borderId="44" xfId="3" applyFont="1" applyFill="1" applyBorder="1" applyAlignment="1">
      <alignment horizontal="left" vertical="center" wrapText="1"/>
    </xf>
    <xf numFmtId="0" fontId="76" fillId="27" borderId="60" xfId="3" applyFont="1" applyFill="1" applyBorder="1" applyAlignment="1">
      <alignment horizontal="center" vertical="center" wrapText="1"/>
    </xf>
    <xf numFmtId="0" fontId="78" fillId="0" borderId="92" xfId="3" applyFont="1" applyBorder="1" applyAlignment="1">
      <alignment horizontal="center" vertical="center" wrapText="1"/>
    </xf>
    <xf numFmtId="0" fontId="78" fillId="0" borderId="93" xfId="3" applyFont="1" applyBorder="1" applyAlignment="1">
      <alignment horizontal="center" vertical="center" wrapText="1"/>
    </xf>
    <xf numFmtId="0" fontId="59" fillId="0" borderId="93" xfId="3" applyFont="1" applyBorder="1" applyAlignment="1">
      <alignment horizontal="center" vertical="center" wrapText="1"/>
    </xf>
    <xf numFmtId="0" fontId="59" fillId="0" borderId="94" xfId="3" applyFont="1" applyBorder="1" applyAlignment="1">
      <alignment horizontal="center" vertical="center" wrapText="1"/>
    </xf>
    <xf numFmtId="164" fontId="35" fillId="0" borderId="44" xfId="3" applyNumberFormat="1" applyFont="1" applyBorder="1" applyAlignment="1">
      <alignment horizontal="center" vertical="center" wrapText="1"/>
    </xf>
    <xf numFmtId="0" fontId="32" fillId="0" borderId="91" xfId="3" applyFont="1" applyBorder="1"/>
    <xf numFmtId="0" fontId="32" fillId="0" borderId="90" xfId="3" applyFont="1" applyBorder="1"/>
    <xf numFmtId="0" fontId="35" fillId="18" borderId="90" xfId="3" applyFont="1" applyFill="1" applyBorder="1" applyAlignment="1">
      <alignment horizontal="left" vertical="top"/>
    </xf>
    <xf numFmtId="0" fontId="35" fillId="0" borderId="94" xfId="3" applyFont="1" applyBorder="1" applyAlignment="1">
      <alignment horizontal="center" vertical="center" wrapText="1"/>
    </xf>
    <xf numFmtId="0" fontId="35" fillId="0" borderId="53" xfId="3" applyFont="1" applyBorder="1" applyAlignment="1">
      <alignment horizontal="center" vertical="center" wrapText="1"/>
    </xf>
    <xf numFmtId="0" fontId="27" fillId="22" borderId="46" xfId="3" applyFont="1" applyFill="1" applyBorder="1" applyAlignment="1">
      <alignment horizontal="center" vertical="center" wrapText="1"/>
    </xf>
    <xf numFmtId="0" fontId="30" fillId="22" borderId="46" xfId="3" applyFont="1" applyFill="1" applyBorder="1" applyAlignment="1">
      <alignment horizontal="center" vertical="center" wrapText="1"/>
    </xf>
    <xf numFmtId="0" fontId="27" fillId="21" borderId="73" xfId="3" applyFont="1" applyFill="1" applyBorder="1" applyAlignment="1">
      <alignment horizontal="center" vertical="center" wrapText="1"/>
    </xf>
    <xf numFmtId="164" fontId="27" fillId="21" borderId="89" xfId="3" applyNumberFormat="1" applyFont="1" applyFill="1" applyBorder="1" applyAlignment="1">
      <alignment horizontal="center" vertical="center" wrapText="1"/>
    </xf>
    <xf numFmtId="0" fontId="27" fillId="21" borderId="89" xfId="3" applyFont="1" applyFill="1" applyBorder="1" applyAlignment="1">
      <alignment horizontal="center" vertical="center" wrapText="1"/>
    </xf>
    <xf numFmtId="0" fontId="27" fillId="21" borderId="89" xfId="3" applyFont="1" applyFill="1" applyBorder="1" applyAlignment="1">
      <alignment horizontal="left" vertical="center" wrapText="1"/>
    </xf>
    <xf numFmtId="0" fontId="26" fillId="17" borderId="56" xfId="3" applyFont="1" applyFill="1" applyBorder="1" applyAlignment="1">
      <alignment horizontal="center" vertical="center" wrapText="1"/>
    </xf>
    <xf numFmtId="0" fontId="26" fillId="19" borderId="56" xfId="3" applyFont="1" applyFill="1" applyBorder="1" applyAlignment="1">
      <alignment horizontal="center" vertical="center" wrapText="1"/>
    </xf>
    <xf numFmtId="0" fontId="26" fillId="19" borderId="56" xfId="3" applyFont="1" applyFill="1" applyBorder="1" applyAlignment="1">
      <alignment horizontal="center" vertical="center"/>
    </xf>
    <xf numFmtId="1" fontId="26" fillId="19" borderId="56" xfId="3" applyNumberFormat="1" applyFont="1" applyFill="1" applyBorder="1" applyAlignment="1">
      <alignment horizontal="center" vertical="center" wrapText="1"/>
    </xf>
    <xf numFmtId="2" fontId="69" fillId="20" borderId="89" xfId="3" applyNumberFormat="1" applyFont="1" applyFill="1" applyBorder="1" applyAlignment="1">
      <alignment horizontal="center" vertical="center"/>
    </xf>
    <xf numFmtId="0" fontId="27" fillId="0" borderId="89" xfId="3" applyFont="1" applyBorder="1" applyAlignment="1">
      <alignment horizontal="center" vertical="center" wrapText="1"/>
    </xf>
    <xf numFmtId="0" fontId="27" fillId="0" borderId="89" xfId="3" applyFont="1" applyBorder="1" applyAlignment="1">
      <alignment horizontal="center" vertical="center"/>
    </xf>
    <xf numFmtId="0" fontId="27" fillId="18" borderId="89" xfId="3" applyFont="1" applyFill="1" applyBorder="1" applyAlignment="1">
      <alignment horizontal="center" vertical="center" wrapText="1"/>
    </xf>
    <xf numFmtId="0" fontId="27" fillId="18" borderId="89" xfId="3" applyFont="1" applyFill="1" applyBorder="1" applyAlignment="1">
      <alignment horizontal="left" vertical="top" wrapText="1"/>
    </xf>
    <xf numFmtId="0" fontId="26" fillId="0" borderId="56" xfId="3" applyFont="1" applyBorder="1" applyAlignment="1">
      <alignment horizontal="center" vertical="center" wrapText="1"/>
    </xf>
    <xf numFmtId="0" fontId="26" fillId="0" borderId="56" xfId="3" applyFont="1" applyBorder="1" applyAlignment="1">
      <alignment horizontal="center" vertical="center"/>
    </xf>
    <xf numFmtId="0" fontId="27" fillId="0" borderId="56" xfId="3" applyFont="1" applyBorder="1" applyAlignment="1">
      <alignment horizontal="center" vertical="center" wrapText="1"/>
    </xf>
    <xf numFmtId="1" fontId="27" fillId="0" borderId="56" xfId="3" applyNumberFormat="1" applyFont="1" applyBorder="1" applyAlignment="1">
      <alignment horizontal="center" vertical="center" wrapText="1"/>
    </xf>
    <xf numFmtId="0" fontId="27" fillId="17" borderId="56" xfId="3" applyFont="1" applyFill="1" applyBorder="1" applyAlignment="1">
      <alignment horizontal="center" vertical="center" wrapText="1"/>
    </xf>
    <xf numFmtId="0" fontId="26" fillId="18" borderId="56" xfId="3" applyFont="1" applyFill="1" applyBorder="1" applyAlignment="1">
      <alignment horizontal="center" vertical="center" wrapText="1"/>
    </xf>
    <xf numFmtId="0" fontId="26" fillId="17" borderId="56" xfId="3" applyFont="1" applyFill="1" applyBorder="1" applyAlignment="1">
      <alignment horizontal="center" vertical="center"/>
    </xf>
    <xf numFmtId="0" fontId="26" fillId="16" borderId="57" xfId="3" applyFont="1" applyFill="1" applyBorder="1" applyAlignment="1">
      <alignment horizontal="center" vertical="center" wrapText="1"/>
    </xf>
    <xf numFmtId="0" fontId="27" fillId="22" borderId="67" xfId="3" applyFont="1" applyFill="1" applyBorder="1" applyAlignment="1">
      <alignment horizontal="center" vertical="center" wrapText="1"/>
    </xf>
    <xf numFmtId="0" fontId="29" fillId="22" borderId="46" xfId="3" applyFont="1" applyFill="1" applyBorder="1" applyAlignment="1">
      <alignment vertical="center" wrapText="1"/>
    </xf>
    <xf numFmtId="0" fontId="27" fillId="21" borderId="45" xfId="3" applyFont="1" applyFill="1" applyBorder="1" applyAlignment="1">
      <alignment horizontal="center" vertical="center" wrapText="1"/>
    </xf>
    <xf numFmtId="164" fontId="27" fillId="21" borderId="44" xfId="3" applyNumberFormat="1" applyFont="1" applyFill="1" applyBorder="1" applyAlignment="1">
      <alignment horizontal="center" vertical="center" wrapText="1"/>
    </xf>
    <xf numFmtId="0" fontId="27" fillId="21" borderId="44" xfId="3" applyFont="1" applyFill="1" applyBorder="1" applyAlignment="1">
      <alignment horizontal="center" vertical="center" wrapText="1"/>
    </xf>
    <xf numFmtId="0" fontId="27" fillId="21" borderId="44" xfId="3" applyFont="1" applyFill="1" applyBorder="1" applyAlignment="1">
      <alignment horizontal="left" vertical="center" wrapText="1"/>
    </xf>
    <xf numFmtId="0" fontId="26" fillId="17" borderId="43" xfId="3" applyFont="1" applyFill="1" applyBorder="1" applyAlignment="1">
      <alignment horizontal="center" vertical="center" wrapText="1"/>
    </xf>
    <xf numFmtId="0" fontId="26" fillId="19" borderId="43" xfId="3" applyFont="1" applyFill="1" applyBorder="1" applyAlignment="1">
      <alignment horizontal="center" vertical="center" wrapText="1"/>
    </xf>
    <xf numFmtId="0" fontId="26" fillId="19" borderId="43" xfId="3" applyFont="1" applyFill="1" applyBorder="1" applyAlignment="1">
      <alignment horizontal="center" vertical="center"/>
    </xf>
    <xf numFmtId="1" fontId="26" fillId="19" borderId="43" xfId="3" applyNumberFormat="1" applyFont="1" applyFill="1" applyBorder="1" applyAlignment="1">
      <alignment horizontal="center" vertical="center" wrapText="1"/>
    </xf>
    <xf numFmtId="0" fontId="27" fillId="0" borderId="44" xfId="3" applyFont="1" applyBorder="1" applyAlignment="1">
      <alignment horizontal="center" vertical="center" wrapText="1"/>
    </xf>
    <xf numFmtId="0" fontId="27" fillId="0" borderId="44" xfId="3" applyFont="1" applyBorder="1" applyAlignment="1">
      <alignment horizontal="center" vertical="center"/>
    </xf>
    <xf numFmtId="0" fontId="27" fillId="18" borderId="44" xfId="3" applyFont="1" applyFill="1" applyBorder="1" applyAlignment="1">
      <alignment horizontal="center" vertical="center" wrapText="1"/>
    </xf>
    <xf numFmtId="0" fontId="27" fillId="18" borderId="44" xfId="3" applyFont="1" applyFill="1" applyBorder="1" applyAlignment="1">
      <alignment horizontal="left" vertical="top" wrapText="1"/>
    </xf>
    <xf numFmtId="0" fontId="26" fillId="0" borderId="43" xfId="3" applyFont="1" applyBorder="1" applyAlignment="1">
      <alignment horizontal="center" vertical="center" wrapText="1"/>
    </xf>
    <xf numFmtId="0" fontId="26" fillId="0" borderId="43" xfId="3" applyFont="1" applyBorder="1" applyAlignment="1">
      <alignment horizontal="center" vertical="center"/>
    </xf>
    <xf numFmtId="0" fontId="27" fillId="0" borderId="43" xfId="3" applyFont="1" applyBorder="1" applyAlignment="1">
      <alignment horizontal="center" vertical="center" wrapText="1"/>
    </xf>
    <xf numFmtId="1" fontId="27" fillId="0" borderId="43" xfId="3" applyNumberFormat="1" applyFont="1" applyBorder="1" applyAlignment="1">
      <alignment horizontal="center" vertical="center" wrapText="1"/>
    </xf>
    <xf numFmtId="0" fontId="27" fillId="17" borderId="43" xfId="3" applyFont="1" applyFill="1" applyBorder="1" applyAlignment="1">
      <alignment horizontal="center" vertical="center" wrapText="1"/>
    </xf>
    <xf numFmtId="0" fontId="26" fillId="18" borderId="43" xfId="3" applyFont="1" applyFill="1" applyBorder="1" applyAlignment="1">
      <alignment horizontal="center" vertical="center" wrapText="1"/>
    </xf>
    <xf numFmtId="0" fontId="26" fillId="17" borderId="43" xfId="3" applyFont="1" applyFill="1" applyBorder="1" applyAlignment="1">
      <alignment horizontal="center" vertical="center"/>
    </xf>
    <xf numFmtId="0" fontId="26" fillId="16" borderId="42" xfId="3" applyFont="1" applyFill="1" applyBorder="1" applyAlignment="1">
      <alignment horizontal="center" vertical="center"/>
    </xf>
    <xf numFmtId="0" fontId="79" fillId="22" borderId="46" xfId="3" applyFont="1" applyFill="1" applyBorder="1" applyAlignment="1">
      <alignment vertical="center" wrapText="1"/>
    </xf>
    <xf numFmtId="0" fontId="27" fillId="0" borderId="46" xfId="3" applyFont="1" applyBorder="1" applyAlignment="1">
      <alignment horizontal="center" vertical="center" wrapText="1"/>
    </xf>
    <xf numFmtId="0" fontId="27" fillId="0" borderId="46" xfId="3" applyFont="1" applyBorder="1" applyAlignment="1">
      <alignment horizontal="center" vertical="center"/>
    </xf>
    <xf numFmtId="0" fontId="27" fillId="18" borderId="46" xfId="3" applyFont="1" applyFill="1" applyBorder="1" applyAlignment="1">
      <alignment horizontal="center" vertical="center" wrapText="1"/>
    </xf>
    <xf numFmtId="0" fontId="27" fillId="18" borderId="46" xfId="3" applyFont="1" applyFill="1" applyBorder="1" applyAlignment="1">
      <alignment horizontal="left" vertical="top" wrapText="1"/>
    </xf>
    <xf numFmtId="0" fontId="27" fillId="21" borderId="54" xfId="3" applyFont="1" applyFill="1" applyBorder="1" applyAlignment="1">
      <alignment horizontal="center" vertical="center" wrapText="1"/>
    </xf>
    <xf numFmtId="0" fontId="27" fillId="21" borderId="46" xfId="3" applyFont="1" applyFill="1" applyBorder="1" applyAlignment="1">
      <alignment horizontal="center" vertical="center" wrapText="1"/>
    </xf>
    <xf numFmtId="0" fontId="27" fillId="21" borderId="46" xfId="3" applyFont="1" applyFill="1" applyBorder="1" applyAlignment="1">
      <alignment horizontal="left" vertical="center" wrapText="1"/>
    </xf>
    <xf numFmtId="0" fontId="27" fillId="18" borderId="55" xfId="3" applyFont="1" applyFill="1" applyBorder="1" applyAlignment="1">
      <alignment horizontal="left" vertical="top" wrapText="1"/>
    </xf>
    <xf numFmtId="0" fontId="82" fillId="22" borderId="46" xfId="3" applyFont="1" applyFill="1" applyBorder="1" applyAlignment="1">
      <alignment horizontal="center" vertical="center" wrapText="1"/>
    </xf>
    <xf numFmtId="0" fontId="26" fillId="16" borderId="57" xfId="3" applyFont="1" applyFill="1" applyBorder="1" applyAlignment="1">
      <alignment horizontal="center" vertical="center"/>
    </xf>
    <xf numFmtId="0" fontId="83" fillId="22" borderId="46" xfId="3" applyFont="1" applyFill="1" applyBorder="1" applyAlignment="1">
      <alignment horizontal="center" vertical="center" wrapText="1"/>
    </xf>
    <xf numFmtId="0" fontId="84" fillId="22" borderId="46" xfId="3" applyFont="1" applyFill="1" applyBorder="1" applyAlignment="1">
      <alignment horizontal="center" vertical="center" wrapText="1"/>
    </xf>
    <xf numFmtId="0" fontId="35" fillId="25" borderId="68" xfId="3" applyFont="1" applyFill="1" applyBorder="1" applyAlignment="1">
      <alignment horizontal="center"/>
    </xf>
    <xf numFmtId="0" fontId="35" fillId="25" borderId="51" xfId="3" applyFont="1" applyFill="1" applyBorder="1" applyAlignment="1">
      <alignment horizontal="center" wrapText="1"/>
    </xf>
    <xf numFmtId="0" fontId="44" fillId="26" borderId="95" xfId="3" applyFont="1" applyFill="1" applyBorder="1" applyAlignment="1">
      <alignment horizontal="center" vertical="center" wrapText="1"/>
    </xf>
    <xf numFmtId="0" fontId="44" fillId="26" borderId="58" xfId="3" applyFont="1" applyFill="1" applyBorder="1" applyAlignment="1">
      <alignment horizontal="center" vertical="center" wrapText="1"/>
    </xf>
    <xf numFmtId="0" fontId="44" fillId="26" borderId="59" xfId="3" applyFont="1" applyFill="1" applyBorder="1" applyAlignment="1">
      <alignment horizontal="center" vertical="center" wrapText="1"/>
    </xf>
    <xf numFmtId="0" fontId="44" fillId="27" borderId="95" xfId="3" applyFont="1" applyFill="1" applyBorder="1" applyAlignment="1">
      <alignment horizontal="center" vertical="center" wrapText="1"/>
    </xf>
    <xf numFmtId="0" fontId="44" fillId="27" borderId="58" xfId="3" applyFont="1" applyFill="1" applyBorder="1" applyAlignment="1">
      <alignment horizontal="center" vertical="center" wrapText="1"/>
    </xf>
    <xf numFmtId="0" fontId="44" fillId="27" borderId="66" xfId="3" applyFont="1" applyFill="1" applyBorder="1" applyAlignment="1">
      <alignment horizontal="center" vertical="center" textRotation="90" wrapText="1"/>
    </xf>
    <xf numFmtId="0" fontId="44" fillId="27" borderId="67" xfId="3" applyFont="1" applyFill="1" applyBorder="1" applyAlignment="1">
      <alignment horizontal="center" vertical="center" textRotation="90" wrapText="1"/>
    </xf>
    <xf numFmtId="0" fontId="44" fillId="27" borderId="68" xfId="3" applyFont="1" applyFill="1" applyBorder="1" applyAlignment="1">
      <alignment horizontal="center" vertical="center" textRotation="90" wrapText="1"/>
    </xf>
    <xf numFmtId="0" fontId="45" fillId="29" borderId="58" xfId="3" applyFont="1" applyFill="1" applyBorder="1" applyAlignment="1">
      <alignment horizontal="center" vertical="center" wrapText="1"/>
    </xf>
    <xf numFmtId="0" fontId="44" fillId="27" borderId="66" xfId="3" applyFont="1" applyFill="1" applyBorder="1" applyAlignment="1">
      <alignment horizontal="center" vertical="center" wrapText="1"/>
    </xf>
    <xf numFmtId="0" fontId="44" fillId="27" borderId="67" xfId="3" applyFont="1" applyFill="1" applyBorder="1" applyAlignment="1">
      <alignment horizontal="center" vertical="center" wrapText="1"/>
    </xf>
    <xf numFmtId="0" fontId="44" fillId="32" borderId="51" xfId="3" applyFont="1" applyFill="1" applyBorder="1" applyAlignment="1">
      <alignment horizontal="center" vertical="center" wrapText="1"/>
    </xf>
    <xf numFmtId="0" fontId="44" fillId="32" borderId="51" xfId="3" applyFont="1" applyFill="1" applyBorder="1" applyAlignment="1">
      <alignment horizontal="center" vertical="center"/>
    </xf>
    <xf numFmtId="0" fontId="72" fillId="0" borderId="0" xfId="3" applyFont="1" applyAlignment="1">
      <alignment horizontal="center" vertical="center"/>
    </xf>
    <xf numFmtId="0" fontId="73" fillId="32" borderId="50" xfId="3" applyFont="1" applyFill="1" applyBorder="1" applyAlignment="1">
      <alignment horizontal="center" vertical="center"/>
    </xf>
    <xf numFmtId="0" fontId="85" fillId="0" borderId="0" xfId="3" applyFont="1" applyAlignment="1">
      <alignment horizontal="center" vertical="center" wrapText="1"/>
    </xf>
    <xf numFmtId="0" fontId="86" fillId="29" borderId="67" xfId="3" applyFont="1" applyFill="1" applyBorder="1" applyAlignment="1">
      <alignment horizontal="center" vertical="center" wrapText="1"/>
    </xf>
    <xf numFmtId="0" fontId="86" fillId="29" borderId="58" xfId="3" applyFont="1" applyFill="1" applyBorder="1" applyAlignment="1">
      <alignment horizontal="center" vertical="center" wrapText="1"/>
    </xf>
    <xf numFmtId="0" fontId="86" fillId="27" borderId="0" xfId="3" applyFont="1" applyFill="1" applyAlignment="1">
      <alignment horizontal="center" vertical="center" wrapText="1"/>
    </xf>
    <xf numFmtId="0" fontId="86" fillId="27" borderId="80" xfId="3" applyFont="1" applyFill="1" applyBorder="1" applyAlignment="1">
      <alignment horizontal="center" vertical="center" wrapText="1"/>
    </xf>
    <xf numFmtId="0" fontId="86" fillId="32" borderId="0" xfId="3" applyFont="1" applyFill="1" applyAlignment="1">
      <alignment horizontal="center" vertical="center" wrapText="1"/>
    </xf>
    <xf numFmtId="0" fontId="86" fillId="29" borderId="87" xfId="3" applyFont="1" applyFill="1" applyBorder="1" applyAlignment="1">
      <alignment horizontal="center" vertical="center" wrapText="1"/>
    </xf>
    <xf numFmtId="0" fontId="86" fillId="29" borderId="43" xfId="3" applyFont="1" applyFill="1" applyBorder="1" applyAlignment="1">
      <alignment horizontal="center" vertical="center" wrapText="1"/>
    </xf>
    <xf numFmtId="0" fontId="87" fillId="0" borderId="46" xfId="3" applyFont="1" applyBorder="1"/>
    <xf numFmtId="0" fontId="87" fillId="0" borderId="0" xfId="3" applyFont="1"/>
    <xf numFmtId="0" fontId="87" fillId="0" borderId="0" xfId="3" applyFont="1" applyAlignment="1">
      <alignment wrapText="1"/>
    </xf>
    <xf numFmtId="2" fontId="87" fillId="20" borderId="44" xfId="3" applyNumberFormat="1" applyFont="1" applyFill="1" applyBorder="1" applyAlignment="1">
      <alignment horizontal="center" vertical="center"/>
    </xf>
    <xf numFmtId="0" fontId="89" fillId="0" borderId="0" xfId="3" applyFont="1" applyAlignment="1">
      <alignment vertical="center" wrapText="1"/>
    </xf>
    <xf numFmtId="0" fontId="27" fillId="0" borderId="46" xfId="3" applyFont="1" applyBorder="1"/>
    <xf numFmtId="0" fontId="55" fillId="0" borderId="46" xfId="3" applyFont="1" applyBorder="1"/>
    <xf numFmtId="0" fontId="6" fillId="0" borderId="1" xfId="0" applyFont="1" applyBorder="1" applyAlignment="1">
      <alignment horizontal="center" vertical="center" wrapText="1"/>
    </xf>
    <xf numFmtId="0" fontId="10" fillId="2" borderId="2" xfId="2" applyFont="1" applyFill="1" applyBorder="1" applyAlignment="1" applyProtection="1">
      <alignment horizontal="center" vertical="center" wrapText="1"/>
      <protection locked="0"/>
    </xf>
    <xf numFmtId="0" fontId="10" fillId="2" borderId="3" xfId="2" applyFont="1" applyFill="1" applyBorder="1" applyAlignment="1" applyProtection="1">
      <alignment horizontal="center" vertical="center" wrapText="1"/>
      <protection locked="0"/>
    </xf>
    <xf numFmtId="0" fontId="10" fillId="2" borderId="4" xfId="2" applyFont="1" applyFill="1" applyBorder="1" applyAlignment="1" applyProtection="1">
      <alignment horizontal="center" vertical="center" wrapText="1"/>
      <protection locked="0"/>
    </xf>
    <xf numFmtId="0" fontId="11" fillId="5" borderId="3"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8" fillId="11" borderId="30" xfId="0" applyFont="1" applyFill="1" applyBorder="1" applyAlignment="1" applyProtection="1">
      <alignment horizontal="center" vertical="center"/>
      <protection locked="0"/>
    </xf>
    <xf numFmtId="0" fontId="18" fillId="11" borderId="32" xfId="0" applyFont="1" applyFill="1" applyBorder="1" applyAlignment="1" applyProtection="1">
      <alignment horizontal="center" vertical="center"/>
      <protection locked="0"/>
    </xf>
    <xf numFmtId="0" fontId="18" fillId="11" borderId="35" xfId="0" applyFont="1" applyFill="1" applyBorder="1" applyAlignment="1" applyProtection="1">
      <alignment horizontal="center" vertical="center"/>
      <protection locked="0"/>
    </xf>
    <xf numFmtId="0" fontId="18" fillId="12" borderId="5" xfId="0" applyFont="1" applyFill="1" applyBorder="1" applyAlignment="1" applyProtection="1">
      <alignment horizontal="center" vertical="center" wrapText="1"/>
      <protection locked="0"/>
    </xf>
    <xf numFmtId="0" fontId="18" fillId="12" borderId="1" xfId="0" applyFont="1" applyFill="1" applyBorder="1" applyAlignment="1" applyProtection="1">
      <alignment horizontal="center" vertical="center" wrapText="1"/>
      <protection locked="0"/>
    </xf>
    <xf numFmtId="0" fontId="18" fillId="12" borderId="34" xfId="0" applyFont="1" applyFill="1" applyBorder="1" applyAlignment="1" applyProtection="1">
      <alignment horizontal="center" vertical="center" wrapText="1"/>
      <protection locked="0"/>
    </xf>
    <xf numFmtId="0" fontId="18" fillId="12" borderId="36" xfId="0" applyFont="1" applyFill="1" applyBorder="1" applyAlignment="1" applyProtection="1">
      <alignment horizontal="center" vertical="center" wrapText="1"/>
      <protection locked="0"/>
    </xf>
    <xf numFmtId="0" fontId="18" fillId="12" borderId="5" xfId="1" applyNumberFormat="1" applyFont="1" applyFill="1" applyBorder="1" applyAlignment="1" applyProtection="1">
      <alignment horizontal="center" vertical="center" wrapText="1"/>
      <protection locked="0"/>
    </xf>
    <xf numFmtId="0" fontId="18" fillId="12" borderId="1" xfId="1" applyNumberFormat="1" applyFont="1" applyFill="1" applyBorder="1" applyAlignment="1" applyProtection="1">
      <alignment horizontal="center" vertical="center" wrapText="1"/>
      <protection locked="0"/>
    </xf>
    <xf numFmtId="0" fontId="18" fillId="12" borderId="36" xfId="1" applyNumberFormat="1" applyFont="1" applyFill="1" applyBorder="1" applyAlignment="1" applyProtection="1">
      <alignment horizontal="center" vertical="center" wrapText="1"/>
      <protection locked="0"/>
    </xf>
    <xf numFmtId="0" fontId="19" fillId="12" borderId="5" xfId="0" applyFont="1" applyFill="1" applyBorder="1" applyAlignment="1" applyProtection="1">
      <alignment horizontal="center" vertical="center" wrapText="1"/>
      <protection locked="0"/>
    </xf>
    <xf numFmtId="0" fontId="19" fillId="12" borderId="1" xfId="0" applyFont="1" applyFill="1" applyBorder="1" applyAlignment="1" applyProtection="1">
      <alignment horizontal="center" vertical="center" wrapText="1"/>
      <protection locked="0"/>
    </xf>
    <xf numFmtId="0" fontId="19" fillId="12" borderId="36" xfId="0" applyFont="1" applyFill="1" applyBorder="1" applyAlignment="1" applyProtection="1">
      <alignment horizontal="center" vertical="center" wrapText="1"/>
      <protection locked="0"/>
    </xf>
    <xf numFmtId="0" fontId="11" fillId="6" borderId="8" xfId="0" applyFont="1" applyFill="1" applyBorder="1" applyAlignment="1" applyProtection="1">
      <alignment horizontal="center" vertical="center" wrapText="1"/>
      <protection locked="0"/>
    </xf>
    <xf numFmtId="0" fontId="11" fillId="6" borderId="7" xfId="0" applyFont="1" applyFill="1" applyBorder="1" applyAlignment="1" applyProtection="1">
      <alignment horizontal="center" vertical="center" wrapText="1"/>
      <protection locked="0"/>
    </xf>
    <xf numFmtId="0" fontId="11" fillId="5" borderId="12" xfId="0" applyFont="1" applyFill="1" applyBorder="1" applyAlignment="1" applyProtection="1">
      <alignment horizontal="center" vertical="center" wrapText="1"/>
      <protection locked="0"/>
    </xf>
    <xf numFmtId="0" fontId="11" fillId="5" borderId="8" xfId="0" applyFont="1" applyFill="1" applyBorder="1" applyAlignment="1" applyProtection="1">
      <alignment horizontal="center" vertical="center" wrapText="1"/>
      <protection locked="0"/>
    </xf>
    <xf numFmtId="0" fontId="11" fillId="5" borderId="13" xfId="0" applyFont="1" applyFill="1" applyBorder="1" applyAlignment="1" applyProtection="1">
      <alignment horizontal="center" vertical="center" wrapText="1"/>
      <protection locked="0"/>
    </xf>
    <xf numFmtId="0" fontId="11" fillId="5" borderId="17" xfId="0" applyFont="1" applyFill="1" applyBorder="1" applyAlignment="1" applyProtection="1">
      <alignment horizontal="center" vertical="center" wrapText="1"/>
      <protection locked="0"/>
    </xf>
    <xf numFmtId="0" fontId="11" fillId="5" borderId="0" xfId="0" applyFont="1" applyFill="1" applyAlignment="1" applyProtection="1">
      <alignment horizontal="center" vertical="center" wrapText="1"/>
      <protection locked="0"/>
    </xf>
    <xf numFmtId="0" fontId="11" fillId="5" borderId="18" xfId="0" applyFont="1" applyFill="1" applyBorder="1" applyAlignment="1" applyProtection="1">
      <alignment horizontal="center" vertical="center" wrapText="1"/>
      <protection locked="0"/>
    </xf>
    <xf numFmtId="0" fontId="11" fillId="7" borderId="12" xfId="0" applyFont="1" applyFill="1" applyBorder="1" applyAlignment="1" applyProtection="1">
      <alignment horizontal="center" vertical="center" wrapText="1"/>
      <protection locked="0"/>
    </xf>
    <xf numFmtId="0" fontId="11" fillId="7" borderId="8" xfId="0" applyFont="1" applyFill="1" applyBorder="1" applyAlignment="1" applyProtection="1">
      <alignment horizontal="center" vertical="center" wrapText="1"/>
      <protection locked="0"/>
    </xf>
    <xf numFmtId="0" fontId="11" fillId="7" borderId="17" xfId="0" applyFont="1" applyFill="1" applyBorder="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0" fontId="14" fillId="8" borderId="3" xfId="0"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center" wrapText="1"/>
      <protection locked="0"/>
    </xf>
    <xf numFmtId="0" fontId="14" fillId="9" borderId="4" xfId="0" applyFont="1" applyFill="1" applyBorder="1" applyAlignment="1" applyProtection="1">
      <alignment horizontal="center" vertical="center" wrapText="1"/>
      <protection locked="0"/>
    </xf>
    <xf numFmtId="0" fontId="13" fillId="9" borderId="21" xfId="0" applyFont="1" applyFill="1" applyBorder="1" applyAlignment="1" applyProtection="1">
      <alignment horizontal="center" vertical="center" wrapText="1"/>
      <protection locked="0"/>
    </xf>
    <xf numFmtId="0" fontId="13" fillId="9" borderId="8" xfId="0" applyFont="1" applyFill="1" applyBorder="1" applyAlignment="1" applyProtection="1">
      <alignment horizontal="center" vertical="center" wrapText="1"/>
      <protection locked="0"/>
    </xf>
    <xf numFmtId="0" fontId="13" fillId="5" borderId="22" xfId="0" applyFont="1" applyFill="1" applyBorder="1" applyAlignment="1" applyProtection="1">
      <alignment horizontal="center" vertical="center" wrapText="1"/>
      <protection locked="0"/>
    </xf>
    <xf numFmtId="0" fontId="13" fillId="5" borderId="23" xfId="0" applyFont="1" applyFill="1" applyBorder="1" applyAlignment="1" applyProtection="1">
      <alignment horizontal="center" vertical="center" textRotation="90" wrapText="1"/>
      <protection locked="0"/>
    </xf>
    <xf numFmtId="0" fontId="13" fillId="5" borderId="22" xfId="0" applyFont="1" applyFill="1" applyBorder="1" applyAlignment="1" applyProtection="1">
      <alignment horizontal="center" vertical="center" textRotation="90" wrapText="1"/>
      <protection locked="0"/>
    </xf>
    <xf numFmtId="0" fontId="19" fillId="12" borderId="22" xfId="0" applyFont="1" applyFill="1" applyBorder="1" applyAlignment="1" applyProtection="1">
      <alignment horizontal="center" vertical="center" wrapText="1"/>
      <protection locked="0"/>
    </xf>
    <xf numFmtId="0" fontId="19" fillId="12" borderId="15" xfId="0" applyFont="1" applyFill="1" applyBorder="1" applyAlignment="1" applyProtection="1">
      <alignment horizontal="center" vertical="center" wrapText="1"/>
      <protection locked="0"/>
    </xf>
    <xf numFmtId="0" fontId="18" fillId="13" borderId="5"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34" xfId="0" applyFont="1" applyFill="1" applyBorder="1" applyAlignment="1">
      <alignment horizontal="center" vertical="center" wrapText="1"/>
    </xf>
    <xf numFmtId="0" fontId="18" fillId="11" borderId="33" xfId="0" applyFont="1" applyFill="1" applyBorder="1" applyAlignment="1" applyProtection="1">
      <alignment horizontal="center" vertical="center"/>
      <protection locked="0"/>
    </xf>
    <xf numFmtId="0" fontId="18" fillId="12" borderId="5" xfId="0" applyFont="1" applyFill="1" applyBorder="1" applyAlignment="1" applyProtection="1">
      <alignment horizontal="center" vertical="center"/>
      <protection locked="0"/>
    </xf>
    <xf numFmtId="0" fontId="18" fillId="12" borderId="1" xfId="0" applyFont="1" applyFill="1" applyBorder="1" applyAlignment="1" applyProtection="1">
      <alignment horizontal="center" vertical="center"/>
      <protection locked="0"/>
    </xf>
    <xf numFmtId="0" fontId="18" fillId="12" borderId="34" xfId="0" applyFont="1" applyFill="1" applyBorder="1" applyAlignment="1" applyProtection="1">
      <alignment horizontal="center" vertical="center"/>
      <protection locked="0"/>
    </xf>
    <xf numFmtId="0" fontId="18" fillId="12" borderId="34" xfId="1" applyNumberFormat="1" applyFont="1" applyFill="1" applyBorder="1" applyAlignment="1" applyProtection="1">
      <alignment horizontal="center" vertical="center" wrapText="1"/>
      <protection locked="0"/>
    </xf>
    <xf numFmtId="1" fontId="20" fillId="14" borderId="5" xfId="0" applyNumberFormat="1" applyFont="1" applyFill="1" applyBorder="1" applyAlignment="1">
      <alignment horizontal="center" vertical="center" wrapText="1"/>
    </xf>
    <xf numFmtId="1" fontId="20" fillId="14" borderId="1" xfId="0" applyNumberFormat="1" applyFont="1" applyFill="1" applyBorder="1" applyAlignment="1">
      <alignment horizontal="center" vertical="center" wrapText="1"/>
    </xf>
    <xf numFmtId="1" fontId="20" fillId="14" borderId="36" xfId="0" applyNumberFormat="1" applyFont="1" applyFill="1" applyBorder="1" applyAlignment="1">
      <alignment horizontal="center" vertical="center" wrapText="1"/>
    </xf>
    <xf numFmtId="1" fontId="20" fillId="14" borderId="22" xfId="0" applyNumberFormat="1" applyFont="1" applyFill="1" applyBorder="1" applyAlignment="1">
      <alignment horizontal="center" vertical="center" wrapText="1"/>
    </xf>
    <xf numFmtId="1" fontId="20" fillId="14" borderId="15" xfId="0" applyNumberFormat="1" applyFont="1" applyFill="1" applyBorder="1" applyAlignment="1">
      <alignment horizontal="center" vertical="center" wrapText="1"/>
    </xf>
    <xf numFmtId="0" fontId="19" fillId="12" borderId="34" xfId="0" applyFont="1" applyFill="1" applyBorder="1" applyAlignment="1" applyProtection="1">
      <alignment horizontal="center" vertical="center" wrapText="1"/>
      <protection locked="0"/>
    </xf>
    <xf numFmtId="0" fontId="19" fillId="12" borderId="26" xfId="0" applyFont="1" applyFill="1" applyBorder="1" applyAlignment="1" applyProtection="1">
      <alignment horizontal="center" vertical="center" wrapText="1"/>
      <protection locked="0"/>
    </xf>
    <xf numFmtId="1" fontId="20" fillId="14" borderId="31" xfId="0" applyNumberFormat="1" applyFont="1" applyFill="1" applyBorder="1" applyAlignment="1">
      <alignment horizontal="center" vertical="center" wrapText="1"/>
    </xf>
    <xf numFmtId="0" fontId="18" fillId="14" borderId="31" xfId="0" applyFont="1" applyFill="1" applyBorder="1" applyAlignment="1">
      <alignment horizontal="center" vertical="center"/>
    </xf>
    <xf numFmtId="0" fontId="18" fillId="14" borderId="1" xfId="0" applyFont="1" applyFill="1" applyBorder="1" applyAlignment="1">
      <alignment horizontal="center" vertical="center"/>
    </xf>
    <xf numFmtId="0" fontId="18" fillId="14" borderId="36" xfId="0" applyFont="1" applyFill="1" applyBorder="1" applyAlignment="1">
      <alignment horizontal="center" vertical="center"/>
    </xf>
    <xf numFmtId="0" fontId="19" fillId="0" borderId="22"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9" fillId="0" borderId="22" xfId="0" applyFont="1" applyBorder="1" applyAlignment="1" applyProtection="1">
      <alignment horizontal="center" vertical="center" wrapText="1"/>
      <protection locked="0"/>
    </xf>
    <xf numFmtId="0" fontId="19" fillId="0" borderId="15" xfId="0" applyFont="1" applyBorder="1" applyAlignment="1" applyProtection="1">
      <alignment horizontal="center" vertical="center" wrapText="1"/>
      <protection locked="0"/>
    </xf>
    <xf numFmtId="0" fontId="18" fillId="0" borderId="22" xfId="0" applyFont="1" applyBorder="1" applyAlignment="1">
      <alignment horizontal="center" vertical="center"/>
    </xf>
    <xf numFmtId="0" fontId="18" fillId="0" borderId="15" xfId="0" applyFont="1" applyBorder="1" applyAlignment="1">
      <alignment horizontal="center" vertical="center"/>
    </xf>
    <xf numFmtId="1" fontId="19" fillId="0" borderId="5" xfId="0" applyNumberFormat="1" applyFont="1" applyBorder="1" applyAlignment="1" applyProtection="1">
      <alignment horizontal="center" vertical="center" wrapText="1"/>
      <protection locked="0"/>
    </xf>
    <xf numFmtId="1" fontId="19" fillId="0" borderId="1" xfId="0" applyNumberFormat="1" applyFont="1" applyBorder="1" applyAlignment="1" applyProtection="1">
      <alignment horizontal="center" vertical="center" wrapText="1"/>
      <protection locked="0"/>
    </xf>
    <xf numFmtId="1" fontId="19" fillId="0" borderId="36" xfId="0" applyNumberFormat="1"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1" fontId="20" fillId="14" borderId="34" xfId="0" applyNumberFormat="1" applyFont="1" applyFill="1" applyBorder="1" applyAlignment="1">
      <alignment horizontal="center" vertical="center" wrapText="1"/>
    </xf>
    <xf numFmtId="1" fontId="20" fillId="14" borderId="26" xfId="0" applyNumberFormat="1" applyFont="1" applyFill="1" applyBorder="1" applyAlignment="1">
      <alignment horizontal="center" vertical="center" wrapText="1"/>
    </xf>
    <xf numFmtId="0" fontId="18" fillId="0" borderId="26" xfId="0" applyFont="1" applyBorder="1" applyAlignment="1">
      <alignment horizontal="center" vertical="center"/>
    </xf>
    <xf numFmtId="0" fontId="19" fillId="0" borderId="26" xfId="0" applyFont="1" applyBorder="1" applyAlignment="1" applyProtection="1">
      <alignment horizontal="center" vertical="center"/>
      <protection locked="0"/>
    </xf>
    <xf numFmtId="0" fontId="19" fillId="0" borderId="26" xfId="0" applyFont="1" applyBorder="1" applyAlignment="1" applyProtection="1">
      <alignment horizontal="center" vertical="center" wrapText="1"/>
      <protection locked="0"/>
    </xf>
    <xf numFmtId="0" fontId="19" fillId="13" borderId="22" xfId="0" applyFont="1" applyFill="1" applyBorder="1" applyAlignment="1" applyProtection="1">
      <alignment horizontal="center" vertical="center" wrapText="1"/>
      <protection locked="0"/>
    </xf>
    <xf numFmtId="0" fontId="19" fillId="13" borderId="15" xfId="0" applyFont="1" applyFill="1" applyBorder="1" applyAlignment="1" applyProtection="1">
      <alignment horizontal="center" vertical="center" wrapText="1"/>
      <protection locked="0"/>
    </xf>
    <xf numFmtId="0" fontId="19" fillId="13" borderId="26" xfId="0" applyFont="1" applyFill="1" applyBorder="1" applyAlignment="1" applyProtection="1">
      <alignment horizontal="center" vertical="center" wrapText="1"/>
      <protection locked="0"/>
    </xf>
    <xf numFmtId="1" fontId="19" fillId="0" borderId="34" xfId="0" applyNumberFormat="1" applyFont="1" applyBorder="1" applyAlignment="1" applyProtection="1">
      <alignment horizontal="center" vertical="center" wrapText="1"/>
      <protection locked="0"/>
    </xf>
    <xf numFmtId="0" fontId="18" fillId="11" borderId="37" xfId="0" applyFont="1" applyFill="1" applyBorder="1" applyAlignment="1" applyProtection="1">
      <alignment horizontal="center" vertical="center"/>
      <protection locked="0"/>
    </xf>
    <xf numFmtId="0" fontId="18" fillId="12" borderId="31" xfId="0" applyFont="1" applyFill="1" applyBorder="1" applyAlignment="1" applyProtection="1">
      <alignment horizontal="center" vertical="center"/>
      <protection locked="0"/>
    </xf>
    <xf numFmtId="0" fontId="18" fillId="12" borderId="31" xfId="0" applyFont="1" applyFill="1" applyBorder="1" applyAlignment="1" applyProtection="1">
      <alignment horizontal="center" vertical="center" wrapText="1"/>
      <protection locked="0"/>
    </xf>
    <xf numFmtId="0" fontId="18" fillId="12" borderId="31" xfId="1" applyNumberFormat="1" applyFont="1" applyFill="1" applyBorder="1" applyAlignment="1" applyProtection="1">
      <alignment horizontal="center" vertical="center" wrapText="1"/>
      <protection locked="0"/>
    </xf>
    <xf numFmtId="0" fontId="19" fillId="12" borderId="31" xfId="0" applyFont="1" applyFill="1" applyBorder="1" applyAlignment="1" applyProtection="1">
      <alignment horizontal="center" vertical="center" wrapText="1"/>
      <protection locked="0"/>
    </xf>
    <xf numFmtId="0" fontId="18" fillId="13" borderId="31" xfId="0" applyFont="1" applyFill="1" applyBorder="1" applyAlignment="1">
      <alignment horizontal="center" vertical="center" wrapText="1"/>
    </xf>
    <xf numFmtId="1" fontId="21" fillId="0" borderId="31" xfId="0" applyNumberFormat="1" applyFont="1" applyBorder="1" applyAlignment="1" applyProtection="1">
      <alignment horizontal="center" vertical="center" wrapText="1"/>
      <protection locked="0"/>
    </xf>
    <xf numFmtId="1" fontId="21" fillId="0" borderId="1" xfId="0" applyNumberFormat="1" applyFont="1" applyBorder="1" applyAlignment="1" applyProtection="1">
      <alignment horizontal="center" vertical="center" wrapText="1"/>
      <protection locked="0"/>
    </xf>
    <xf numFmtId="1" fontId="21" fillId="0" borderId="34" xfId="0" applyNumberFormat="1" applyFont="1" applyBorder="1" applyAlignment="1" applyProtection="1">
      <alignment horizontal="center" vertical="center" wrapText="1"/>
      <protection locked="0"/>
    </xf>
    <xf numFmtId="0" fontId="21" fillId="0" borderId="31"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34" xfId="0" applyFont="1" applyBorder="1" applyAlignment="1" applyProtection="1">
      <alignment horizontal="center" vertical="center" wrapText="1"/>
      <protection locked="0"/>
    </xf>
    <xf numFmtId="0" fontId="19" fillId="0" borderId="31" xfId="0" applyFont="1" applyBorder="1" applyAlignment="1" applyProtection="1">
      <alignment horizontal="center" vertical="center" wrapText="1"/>
      <protection locked="0"/>
    </xf>
    <xf numFmtId="0" fontId="18" fillId="0" borderId="31" xfId="0" applyFont="1" applyBorder="1" applyAlignment="1">
      <alignment horizontal="center" vertical="center"/>
    </xf>
    <xf numFmtId="0" fontId="18" fillId="0" borderId="1" xfId="0" applyFont="1" applyBorder="1" applyAlignment="1">
      <alignment horizontal="center" vertical="center"/>
    </xf>
    <xf numFmtId="0" fontId="18" fillId="0" borderId="34" xfId="0" applyFont="1" applyBorder="1" applyAlignment="1">
      <alignment horizontal="center" vertical="center"/>
    </xf>
    <xf numFmtId="0" fontId="18" fillId="14" borderId="34" xfId="0" applyFont="1" applyFill="1" applyBorder="1" applyAlignment="1">
      <alignment horizontal="center" vertical="center"/>
    </xf>
    <xf numFmtId="0" fontId="18" fillId="14" borderId="3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18" fillId="14" borderId="34" xfId="0" applyFont="1" applyFill="1" applyBorder="1" applyAlignment="1">
      <alignment horizontal="center" vertical="center" wrapText="1"/>
    </xf>
    <xf numFmtId="0" fontId="18" fillId="14" borderId="5" xfId="0" applyFont="1" applyFill="1" applyBorder="1" applyAlignment="1">
      <alignment horizontal="center" vertical="center" wrapText="1"/>
    </xf>
    <xf numFmtId="0" fontId="18" fillId="0" borderId="5" xfId="0" applyFont="1" applyBorder="1" applyAlignment="1">
      <alignment horizontal="center" vertical="center"/>
    </xf>
    <xf numFmtId="0" fontId="5" fillId="15" borderId="1" xfId="0" applyFont="1" applyFill="1" applyBorder="1" applyAlignment="1">
      <alignment horizontal="center" vertical="center" wrapText="1"/>
    </xf>
    <xf numFmtId="0" fontId="18" fillId="14" borderId="36" xfId="0" applyFont="1" applyFill="1" applyBorder="1" applyAlignment="1">
      <alignment horizontal="center" vertical="center" wrapText="1"/>
    </xf>
    <xf numFmtId="14" fontId="19" fillId="0" borderId="22" xfId="0" applyNumberFormat="1" applyFont="1" applyBorder="1" applyAlignment="1" applyProtection="1">
      <alignment horizontal="center" vertical="center" wrapText="1"/>
      <protection locked="0"/>
    </xf>
    <xf numFmtId="14" fontId="19" fillId="0" borderId="15" xfId="0" applyNumberFormat="1"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9" fillId="0" borderId="16" xfId="0" applyFont="1" applyBorder="1" applyAlignment="1" applyProtection="1">
      <alignment horizontal="center" vertical="center" wrapText="1"/>
      <protection locked="0"/>
    </xf>
    <xf numFmtId="0" fontId="19" fillId="0" borderId="27" xfId="0" applyFont="1" applyBorder="1" applyAlignment="1" applyProtection="1">
      <alignment horizontal="center" vertical="center" wrapText="1"/>
      <protection locked="0"/>
    </xf>
    <xf numFmtId="0" fontId="5" fillId="15" borderId="1" xfId="0" applyFont="1" applyFill="1" applyBorder="1" applyAlignment="1">
      <alignment horizontal="center" vertical="center"/>
    </xf>
    <xf numFmtId="0" fontId="18" fillId="14" borderId="5" xfId="0" applyFont="1" applyFill="1" applyBorder="1" applyAlignment="1">
      <alignment horizontal="center" vertical="center"/>
    </xf>
    <xf numFmtId="14" fontId="19" fillId="0" borderId="26" xfId="0" applyNumberFormat="1" applyFont="1" applyBorder="1" applyAlignment="1" applyProtection="1">
      <alignment horizontal="center" vertical="center" wrapText="1"/>
      <protection locked="0"/>
    </xf>
    <xf numFmtId="14" fontId="19" fillId="0" borderId="21" xfId="0" applyNumberFormat="1" applyFont="1" applyBorder="1" applyAlignment="1" applyProtection="1">
      <alignment horizontal="center" vertical="center" wrapText="1"/>
      <protection locked="0"/>
    </xf>
    <xf numFmtId="14" fontId="19" fillId="0" borderId="16" xfId="0" applyNumberFormat="1" applyFont="1" applyBorder="1" applyAlignment="1" applyProtection="1">
      <alignment horizontal="center" vertical="center" wrapText="1"/>
      <protection locked="0"/>
    </xf>
    <xf numFmtId="0" fontId="25" fillId="0" borderId="36" xfId="0" applyFont="1" applyBorder="1" applyAlignment="1" applyProtection="1">
      <alignment horizontal="justify" vertical="center" wrapText="1"/>
      <protection locked="0"/>
    </xf>
    <xf numFmtId="0" fontId="25" fillId="0" borderId="15" xfId="0" applyFont="1" applyBorder="1" applyAlignment="1" applyProtection="1">
      <alignment horizontal="justify" vertical="center" wrapText="1"/>
      <protection locked="0"/>
    </xf>
    <xf numFmtId="0" fontId="25" fillId="0" borderId="31" xfId="0" applyFont="1" applyBorder="1" applyAlignment="1" applyProtection="1">
      <alignment horizontal="justify" vertical="center" wrapText="1"/>
      <protection locked="0"/>
    </xf>
    <xf numFmtId="0" fontId="5" fillId="15" borderId="1" xfId="0" applyFont="1" applyFill="1" applyBorder="1" applyAlignment="1">
      <alignment horizontal="center" vertical="center" textRotation="90" wrapText="1"/>
    </xf>
    <xf numFmtId="0" fontId="5" fillId="0" borderId="1" xfId="0" applyFont="1" applyBorder="1" applyAlignment="1">
      <alignment horizontal="center" vertical="center" wrapText="1"/>
    </xf>
    <xf numFmtId="0" fontId="5" fillId="0" borderId="32" xfId="0" applyFont="1" applyBorder="1" applyAlignment="1">
      <alignment horizontal="center" vertical="center" wrapText="1"/>
    </xf>
    <xf numFmtId="0" fontId="39" fillId="0" borderId="50" xfId="3" applyFont="1" applyBorder="1" applyAlignment="1">
      <alignment horizontal="center" vertical="top" wrapText="1"/>
    </xf>
    <xf numFmtId="0" fontId="33" fillId="0" borderId="51" xfId="3" applyFont="1" applyBorder="1"/>
    <xf numFmtId="0" fontId="33" fillId="0" borderId="52" xfId="3" applyFont="1" applyBorder="1"/>
    <xf numFmtId="0" fontId="35" fillId="17" borderId="60" xfId="3" applyFont="1" applyFill="1" applyBorder="1" applyAlignment="1">
      <alignment horizontal="center" vertical="center" wrapText="1"/>
    </xf>
    <xf numFmtId="0" fontId="33" fillId="0" borderId="58" xfId="3" applyFont="1" applyBorder="1"/>
    <xf numFmtId="0" fontId="33" fillId="0" borderId="56" xfId="3" applyFont="1" applyBorder="1"/>
    <xf numFmtId="0" fontId="38" fillId="0" borderId="50" xfId="3" applyFont="1" applyBorder="1" applyAlignment="1">
      <alignment horizontal="center" vertical="top" wrapText="1"/>
    </xf>
    <xf numFmtId="0" fontId="35" fillId="0" borderId="72" xfId="3" applyFont="1" applyBorder="1" applyAlignment="1">
      <alignment horizontal="center" vertical="top" wrapText="1"/>
    </xf>
    <xf numFmtId="0" fontId="33" fillId="0" borderId="68" xfId="3" applyFont="1" applyBorder="1"/>
    <xf numFmtId="0" fontId="33" fillId="0" borderId="65" xfId="3" applyFont="1" applyBorder="1"/>
    <xf numFmtId="0" fontId="32" fillId="0" borderId="71" xfId="3" applyFont="1" applyBorder="1" applyAlignment="1">
      <alignment vertical="top" wrapText="1"/>
    </xf>
    <xf numFmtId="0" fontId="33" fillId="0" borderId="70" xfId="3" applyFont="1" applyBorder="1"/>
    <xf numFmtId="0" fontId="33" fillId="0" borderId="69" xfId="3" applyFont="1" applyBorder="1"/>
    <xf numFmtId="0" fontId="33" fillId="0" borderId="67" xfId="3" applyFont="1" applyBorder="1"/>
    <xf numFmtId="0" fontId="34" fillId="0" borderId="0" xfId="3"/>
    <xf numFmtId="0" fontId="33" fillId="0" borderId="66" xfId="3" applyFont="1" applyBorder="1"/>
    <xf numFmtId="0" fontId="33" fillId="0" borderId="64" xfId="3" applyFont="1" applyBorder="1"/>
    <xf numFmtId="0" fontId="33" fillId="0" borderId="63" xfId="3" applyFont="1" applyBorder="1"/>
    <xf numFmtId="0" fontId="33" fillId="0" borderId="62" xfId="3" applyFont="1" applyBorder="1"/>
    <xf numFmtId="1" fontId="37" fillId="19" borderId="58" xfId="3" applyNumberFormat="1" applyFont="1" applyFill="1" applyBorder="1" applyAlignment="1">
      <alignment horizontal="center" vertical="center" wrapText="1"/>
    </xf>
    <xf numFmtId="0" fontId="36" fillId="19" borderId="58" xfId="3" applyFont="1" applyFill="1" applyBorder="1" applyAlignment="1">
      <alignment horizontal="center" vertical="center"/>
    </xf>
    <xf numFmtId="0" fontId="36" fillId="19" borderId="58" xfId="3" applyFont="1" applyFill="1" applyBorder="1" applyAlignment="1">
      <alignment horizontal="center" vertical="center" wrapText="1"/>
    </xf>
    <xf numFmtId="0" fontId="36" fillId="17" borderId="58" xfId="3" applyFont="1" applyFill="1" applyBorder="1" applyAlignment="1">
      <alignment horizontal="center" vertical="center" wrapText="1"/>
    </xf>
    <xf numFmtId="0" fontId="35" fillId="0" borderId="50" xfId="3" applyFont="1" applyBorder="1" applyAlignment="1">
      <alignment horizontal="center" vertical="center" wrapText="1"/>
    </xf>
    <xf numFmtId="0" fontId="42" fillId="0" borderId="50" xfId="3" applyFont="1" applyBorder="1" applyAlignment="1">
      <alignment horizontal="center" vertical="top" wrapText="1"/>
    </xf>
    <xf numFmtId="0" fontId="36" fillId="18" borderId="60" xfId="3" applyFont="1" applyFill="1" applyBorder="1" applyAlignment="1">
      <alignment horizontal="center" vertical="center" wrapText="1"/>
    </xf>
    <xf numFmtId="0" fontId="35" fillId="0" borderId="60" xfId="3" applyFont="1" applyBorder="1" applyAlignment="1">
      <alignment horizontal="center" vertical="center" wrapText="1"/>
    </xf>
    <xf numFmtId="1" fontId="37" fillId="19" borderId="60" xfId="3" applyNumberFormat="1" applyFont="1" applyFill="1" applyBorder="1" applyAlignment="1">
      <alignment horizontal="center" vertical="center" wrapText="1"/>
    </xf>
    <xf numFmtId="1" fontId="35" fillId="0" borderId="60" xfId="3" applyNumberFormat="1" applyFont="1" applyBorder="1" applyAlignment="1">
      <alignment horizontal="center" vertical="center" wrapText="1"/>
    </xf>
    <xf numFmtId="0" fontId="36" fillId="16" borderId="61" xfId="3" applyFont="1" applyFill="1" applyBorder="1" applyAlignment="1">
      <alignment horizontal="center" vertical="center"/>
    </xf>
    <xf numFmtId="0" fontId="33" fillId="0" borderId="59" xfId="3" applyFont="1" applyBorder="1"/>
    <xf numFmtId="0" fontId="33" fillId="0" borderId="57" xfId="3" applyFont="1" applyBorder="1"/>
    <xf numFmtId="0" fontId="36" fillId="17" borderId="60" xfId="3" applyFont="1" applyFill="1" applyBorder="1" applyAlignment="1">
      <alignment horizontal="center" vertical="center"/>
    </xf>
    <xf numFmtId="0" fontId="36" fillId="17" borderId="60" xfId="3" applyFont="1" applyFill="1" applyBorder="1" applyAlignment="1">
      <alignment horizontal="center" vertical="center" wrapText="1"/>
    </xf>
    <xf numFmtId="0" fontId="36" fillId="0" borderId="60" xfId="3" applyFont="1" applyBorder="1" applyAlignment="1">
      <alignment horizontal="center" vertical="center"/>
    </xf>
    <xf numFmtId="0" fontId="36" fillId="0" borderId="60" xfId="3" applyFont="1" applyBorder="1" applyAlignment="1">
      <alignment horizontal="center" vertical="center" wrapText="1"/>
    </xf>
    <xf numFmtId="1" fontId="35" fillId="0" borderId="60" xfId="3" applyNumberFormat="1" applyFont="1" applyBorder="1" applyAlignment="1">
      <alignment horizontal="center" vertical="top" wrapText="1"/>
    </xf>
    <xf numFmtId="1" fontId="37" fillId="19" borderId="60" xfId="3" applyNumberFormat="1" applyFont="1" applyFill="1" applyBorder="1" applyAlignment="1">
      <alignment horizontal="center" vertical="top" wrapText="1"/>
    </xf>
    <xf numFmtId="0" fontId="36" fillId="0" borderId="60" xfId="3" applyFont="1" applyBorder="1" applyAlignment="1">
      <alignment horizontal="center" vertical="top"/>
    </xf>
    <xf numFmtId="0" fontId="36" fillId="0" borderId="60" xfId="3" applyFont="1" applyBorder="1" applyAlignment="1">
      <alignment horizontal="center" vertical="top" wrapText="1"/>
    </xf>
    <xf numFmtId="0" fontId="35" fillId="0" borderId="60" xfId="3" applyFont="1" applyBorder="1" applyAlignment="1">
      <alignment horizontal="center" vertical="top" wrapText="1"/>
    </xf>
    <xf numFmtId="0" fontId="35" fillId="17" borderId="60" xfId="3" applyFont="1" applyFill="1" applyBorder="1" applyAlignment="1">
      <alignment horizontal="center" vertical="top" wrapText="1"/>
    </xf>
    <xf numFmtId="0" fontId="35" fillId="16" borderId="72" xfId="3" applyFont="1" applyFill="1" applyBorder="1" applyAlignment="1">
      <alignment horizontal="center" vertical="top" wrapText="1"/>
    </xf>
    <xf numFmtId="0" fontId="49" fillId="26" borderId="72" xfId="3" applyFont="1" applyFill="1" applyBorder="1" applyAlignment="1">
      <alignment horizontal="center" vertical="center" wrapText="1"/>
    </xf>
    <xf numFmtId="0" fontId="33" fillId="0" borderId="80" xfId="3" applyFont="1" applyBorder="1"/>
    <xf numFmtId="0" fontId="33" fillId="0" borderId="0" xfId="3" applyFont="1"/>
    <xf numFmtId="0" fontId="48" fillId="25" borderId="72" xfId="3" applyFont="1" applyFill="1" applyBorder="1" applyAlignment="1">
      <alignment horizontal="center" vertical="center" wrapText="1"/>
    </xf>
    <xf numFmtId="0" fontId="33" fillId="0" borderId="86" xfId="3" applyFont="1" applyBorder="1"/>
    <xf numFmtId="0" fontId="33" fillId="0" borderId="82" xfId="3" applyFont="1" applyBorder="1"/>
    <xf numFmtId="0" fontId="33" fillId="0" borderId="81" xfId="3" applyFont="1" applyBorder="1"/>
    <xf numFmtId="0" fontId="51" fillId="28" borderId="71" xfId="3" applyFont="1" applyFill="1" applyBorder="1" applyAlignment="1">
      <alignment horizontal="center" vertical="top" wrapText="1"/>
    </xf>
    <xf numFmtId="1" fontId="37" fillId="19" borderId="58" xfId="3" applyNumberFormat="1" applyFont="1" applyFill="1" applyBorder="1" applyAlignment="1">
      <alignment horizontal="center" vertical="top" wrapText="1"/>
    </xf>
    <xf numFmtId="0" fontId="36" fillId="17" borderId="58" xfId="3" applyFont="1" applyFill="1" applyBorder="1" applyAlignment="1">
      <alignment horizontal="center" vertical="top" wrapText="1"/>
    </xf>
    <xf numFmtId="0" fontId="35" fillId="0" borderId="50" xfId="3" applyFont="1" applyBorder="1" applyAlignment="1">
      <alignment horizontal="center" vertical="top" wrapText="1"/>
    </xf>
    <xf numFmtId="0" fontId="36" fillId="19" borderId="58" xfId="3" applyFont="1" applyFill="1" applyBorder="1" applyAlignment="1">
      <alignment horizontal="center" vertical="top"/>
    </xf>
    <xf numFmtId="0" fontId="36" fillId="19" borderId="58" xfId="3" applyFont="1" applyFill="1" applyBorder="1" applyAlignment="1">
      <alignment horizontal="center" vertical="top" wrapText="1"/>
    </xf>
    <xf numFmtId="0" fontId="44" fillId="27" borderId="72" xfId="3" applyFont="1" applyFill="1" applyBorder="1" applyAlignment="1">
      <alignment horizontal="center" vertical="center" textRotation="90" wrapText="1"/>
    </xf>
    <xf numFmtId="0" fontId="33" fillId="0" borderId="78" xfId="3" applyFont="1" applyBorder="1"/>
    <xf numFmtId="0" fontId="44" fillId="27" borderId="79" xfId="3" applyFont="1" applyFill="1" applyBorder="1" applyAlignment="1">
      <alignment horizontal="center" vertical="center" textRotation="90" wrapText="1"/>
    </xf>
    <xf numFmtId="0" fontId="32" fillId="0" borderId="71" xfId="3" quotePrefix="1" applyFont="1" applyBorder="1" applyAlignment="1">
      <alignment vertical="top" wrapText="1"/>
    </xf>
    <xf numFmtId="0" fontId="50" fillId="31" borderId="85" xfId="3" applyFont="1" applyFill="1" applyBorder="1" applyAlignment="1">
      <alignment horizontal="center" vertical="center" wrapText="1"/>
    </xf>
    <xf numFmtId="0" fontId="33" fillId="0" borderId="85" xfId="3" applyFont="1" applyBorder="1"/>
    <xf numFmtId="0" fontId="50" fillId="30" borderId="85" xfId="3" applyFont="1" applyFill="1" applyBorder="1" applyAlignment="1">
      <alignment horizontal="center" vertical="center" wrapText="1"/>
    </xf>
    <xf numFmtId="0" fontId="33" fillId="0" borderId="84" xfId="3" applyFont="1" applyBorder="1"/>
    <xf numFmtId="0" fontId="44" fillId="30" borderId="79" xfId="3" applyFont="1" applyFill="1" applyBorder="1" applyAlignment="1">
      <alignment horizontal="center" vertical="center" wrapText="1"/>
    </xf>
    <xf numFmtId="0" fontId="44" fillId="27" borderId="79" xfId="3" applyFont="1" applyFill="1" applyBorder="1" applyAlignment="1">
      <alignment horizontal="center" vertical="center" wrapText="1"/>
    </xf>
    <xf numFmtId="0" fontId="49" fillId="27" borderId="88" xfId="3" applyFont="1" applyFill="1" applyBorder="1" applyAlignment="1">
      <alignment horizontal="center" vertical="center" wrapText="1"/>
    </xf>
    <xf numFmtId="0" fontId="49" fillId="29" borderId="80" xfId="3" applyFont="1" applyFill="1" applyBorder="1" applyAlignment="1">
      <alignment horizontal="center" vertical="center" wrapText="1"/>
    </xf>
    <xf numFmtId="0" fontId="33" fillId="0" borderId="75" xfId="3" applyFont="1" applyBorder="1"/>
    <xf numFmtId="0" fontId="49" fillId="27" borderId="72" xfId="3" applyFont="1" applyFill="1" applyBorder="1" applyAlignment="1">
      <alignment horizontal="center" vertical="center" wrapText="1"/>
    </xf>
    <xf numFmtId="0" fontId="33" fillId="0" borderId="83" xfId="3" applyFont="1" applyBorder="1"/>
    <xf numFmtId="0" fontId="56" fillId="0" borderId="47" xfId="3" applyFont="1" applyBorder="1" applyAlignment="1">
      <alignment horizontal="center" vertical="center" wrapText="1"/>
    </xf>
    <xf numFmtId="0" fontId="33" fillId="0" borderId="48" xfId="3" applyFont="1" applyBorder="1"/>
    <xf numFmtId="0" fontId="33" fillId="0" borderId="49" xfId="3" applyFont="1" applyBorder="1"/>
    <xf numFmtId="0" fontId="29" fillId="0" borderId="47" xfId="3" applyFont="1" applyBorder="1" applyAlignment="1">
      <alignment horizontal="center" vertical="center" wrapText="1"/>
    </xf>
    <xf numFmtId="0" fontId="53" fillId="33" borderId="88" xfId="3" applyFont="1" applyFill="1" applyBorder="1" applyAlignment="1">
      <alignment horizontal="center" vertical="center" wrapText="1"/>
    </xf>
    <xf numFmtId="0" fontId="49" fillId="32" borderId="65" xfId="3" applyFont="1" applyFill="1" applyBorder="1" applyAlignment="1">
      <alignment horizontal="center" vertical="center" wrapText="1"/>
    </xf>
    <xf numFmtId="0" fontId="36" fillId="16" borderId="61" xfId="3" applyFont="1" applyFill="1" applyBorder="1" applyAlignment="1">
      <alignment horizontal="center" vertical="top"/>
    </xf>
    <xf numFmtId="0" fontId="36" fillId="17" borderId="60" xfId="3" applyFont="1" applyFill="1" applyBorder="1" applyAlignment="1">
      <alignment horizontal="center" vertical="top"/>
    </xf>
    <xf numFmtId="0" fontId="36" fillId="17" borderId="60" xfId="3" applyFont="1" applyFill="1" applyBorder="1" applyAlignment="1">
      <alignment horizontal="center" vertical="top" wrapText="1"/>
    </xf>
    <xf numFmtId="0" fontId="36" fillId="18" borderId="60" xfId="3" applyFont="1" applyFill="1" applyBorder="1" applyAlignment="1">
      <alignment horizontal="center" vertical="top" wrapText="1"/>
    </xf>
    <xf numFmtId="0" fontId="32" fillId="0" borderId="47" xfId="3" quotePrefix="1" applyFont="1" applyBorder="1" applyAlignment="1">
      <alignment vertical="top" wrapText="1"/>
    </xf>
    <xf numFmtId="0" fontId="32" fillId="0" borderId="47" xfId="3" quotePrefix="1" applyFont="1" applyBorder="1" applyAlignment="1">
      <alignment vertical="top"/>
    </xf>
    <xf numFmtId="0" fontId="61" fillId="0" borderId="50" xfId="3" applyFont="1" applyBorder="1" applyAlignment="1">
      <alignment horizontal="center" vertical="center" wrapText="1"/>
    </xf>
    <xf numFmtId="0" fontId="35" fillId="17" borderId="58" xfId="3" applyFont="1" applyFill="1" applyBorder="1" applyAlignment="1">
      <alignment horizontal="center" vertical="center" wrapText="1"/>
    </xf>
    <xf numFmtId="0" fontId="35" fillId="0" borderId="68" xfId="3" applyFont="1" applyBorder="1" applyAlignment="1">
      <alignment horizontal="center" vertical="center" wrapText="1"/>
    </xf>
    <xf numFmtId="0" fontId="32" fillId="16" borderId="47" xfId="3" applyFont="1" applyFill="1" applyBorder="1" applyAlignment="1">
      <alignment vertical="top" wrapText="1"/>
    </xf>
    <xf numFmtId="0" fontId="32" fillId="0" borderId="47" xfId="3" applyFont="1" applyBorder="1"/>
    <xf numFmtId="0" fontId="36" fillId="18" borderId="58" xfId="3" applyFont="1" applyFill="1" applyBorder="1" applyAlignment="1">
      <alignment horizontal="center" vertical="center" wrapText="1"/>
    </xf>
    <xf numFmtId="0" fontId="35" fillId="0" borderId="58" xfId="3" applyFont="1" applyBorder="1" applyAlignment="1">
      <alignment horizontal="center" vertical="center" wrapText="1"/>
    </xf>
    <xf numFmtId="1" fontId="35" fillId="0" borderId="58" xfId="3" applyNumberFormat="1" applyFont="1" applyBorder="1" applyAlignment="1">
      <alignment horizontal="center" vertical="center" wrapText="1"/>
    </xf>
    <xf numFmtId="0" fontId="36" fillId="16" borderId="59" xfId="3" applyFont="1" applyFill="1" applyBorder="1" applyAlignment="1">
      <alignment horizontal="center" vertical="center"/>
    </xf>
    <xf numFmtId="0" fontId="36" fillId="17" borderId="58" xfId="3" applyFont="1" applyFill="1" applyBorder="1" applyAlignment="1">
      <alignment horizontal="center" vertical="center"/>
    </xf>
    <xf numFmtId="0" fontId="36" fillId="0" borderId="58" xfId="3" applyFont="1" applyBorder="1" applyAlignment="1">
      <alignment horizontal="center" vertical="center"/>
    </xf>
    <xf numFmtId="0" fontId="36" fillId="0" borderId="58" xfId="3" applyFont="1" applyBorder="1" applyAlignment="1">
      <alignment horizontal="center" vertical="center" wrapText="1"/>
    </xf>
    <xf numFmtId="0" fontId="62" fillId="0" borderId="50" xfId="3" applyFont="1" applyBorder="1" applyAlignment="1">
      <alignment horizontal="center" vertical="center" wrapText="1"/>
    </xf>
    <xf numFmtId="0" fontId="35" fillId="0" borderId="72" xfId="3" applyFont="1" applyBorder="1" applyAlignment="1">
      <alignment horizontal="center" vertical="center" wrapText="1"/>
    </xf>
    <xf numFmtId="0" fontId="32" fillId="0" borderId="71" xfId="3" applyFont="1" applyBorder="1"/>
    <xf numFmtId="0" fontId="35" fillId="0" borderId="50" xfId="3" applyFont="1" applyBorder="1" applyAlignment="1">
      <alignment horizontal="left" vertical="top" wrapText="1"/>
    </xf>
    <xf numFmtId="0" fontId="33" fillId="0" borderId="89" xfId="3" applyFont="1" applyBorder="1"/>
    <xf numFmtId="0" fontId="46" fillId="0" borderId="50" xfId="3" applyFont="1" applyBorder="1" applyAlignment="1">
      <alignment horizontal="left" vertical="top" wrapText="1"/>
    </xf>
    <xf numFmtId="0" fontId="36" fillId="19" borderId="60" xfId="3" applyFont="1" applyFill="1" applyBorder="1" applyAlignment="1">
      <alignment horizontal="center" vertical="center"/>
    </xf>
    <xf numFmtId="0" fontId="36" fillId="19" borderId="60" xfId="3" applyFont="1" applyFill="1" applyBorder="1" applyAlignment="1">
      <alignment horizontal="center" vertical="center" wrapText="1"/>
    </xf>
    <xf numFmtId="0" fontId="62" fillId="0" borderId="50" xfId="3" applyFont="1" applyBorder="1" applyAlignment="1">
      <alignment horizontal="center" vertical="top" wrapText="1"/>
    </xf>
    <xf numFmtId="0" fontId="61" fillId="0" borderId="72" xfId="3" applyFont="1" applyBorder="1" applyAlignment="1">
      <alignment horizontal="center" vertical="center" wrapText="1"/>
    </xf>
    <xf numFmtId="0" fontId="35" fillId="34" borderId="90" xfId="3" applyFont="1" applyFill="1" applyBorder="1" applyAlignment="1">
      <alignment horizontal="center" vertical="center" wrapText="1"/>
    </xf>
    <xf numFmtId="0" fontId="35" fillId="16" borderId="50" xfId="3" applyFont="1" applyFill="1" applyBorder="1" applyAlignment="1">
      <alignment horizontal="center" vertical="center" wrapText="1"/>
    </xf>
    <xf numFmtId="0" fontId="35" fillId="16" borderId="72" xfId="3" applyFont="1" applyFill="1" applyBorder="1" applyAlignment="1">
      <alignment horizontal="center" vertical="center" wrapText="1"/>
    </xf>
    <xf numFmtId="0" fontId="46" fillId="16" borderId="71" xfId="3" quotePrefix="1" applyFont="1" applyFill="1" applyBorder="1" applyAlignment="1">
      <alignment horizontal="center" vertical="top" wrapText="1"/>
    </xf>
    <xf numFmtId="0" fontId="27" fillId="17" borderId="58" xfId="3" applyFont="1" applyFill="1" applyBorder="1" applyAlignment="1">
      <alignment horizontal="center" vertical="center" wrapText="1"/>
    </xf>
    <xf numFmtId="0" fontId="26" fillId="18" borderId="58" xfId="3" applyFont="1" applyFill="1" applyBorder="1" applyAlignment="1">
      <alignment horizontal="center" vertical="center" wrapText="1"/>
    </xf>
    <xf numFmtId="1" fontId="36" fillId="19" borderId="58" xfId="3" applyNumberFormat="1" applyFont="1" applyFill="1" applyBorder="1" applyAlignment="1">
      <alignment horizontal="center" vertical="center" wrapText="1"/>
    </xf>
    <xf numFmtId="1" fontId="70" fillId="0" borderId="58" xfId="3" applyNumberFormat="1" applyFont="1" applyBorder="1" applyAlignment="1">
      <alignment horizontal="center" vertical="center" wrapText="1"/>
    </xf>
    <xf numFmtId="0" fontId="70" fillId="0" borderId="58" xfId="3" applyFont="1" applyBorder="1" applyAlignment="1">
      <alignment horizontal="center" vertical="center" wrapText="1"/>
    </xf>
    <xf numFmtId="0" fontId="26" fillId="17" borderId="58" xfId="3" applyFont="1" applyFill="1" applyBorder="1" applyAlignment="1">
      <alignment horizontal="center" vertical="center"/>
    </xf>
    <xf numFmtId="0" fontId="26" fillId="17" borderId="58" xfId="3" applyFont="1" applyFill="1" applyBorder="1" applyAlignment="1">
      <alignment horizontal="center" vertical="center" wrapText="1"/>
    </xf>
    <xf numFmtId="0" fontId="46" fillId="35" borderId="71" xfId="3" quotePrefix="1" applyFont="1" applyFill="1" applyBorder="1" applyAlignment="1">
      <alignment horizontal="center" vertical="top" wrapText="1"/>
    </xf>
    <xf numFmtId="0" fontId="27" fillId="17" borderId="60" xfId="3" applyFont="1" applyFill="1" applyBorder="1" applyAlignment="1">
      <alignment horizontal="center" vertical="center" wrapText="1"/>
    </xf>
    <xf numFmtId="0" fontId="26" fillId="18" borderId="60" xfId="3" applyFont="1" applyFill="1" applyBorder="1" applyAlignment="1">
      <alignment horizontal="center" vertical="center" wrapText="1"/>
    </xf>
    <xf numFmtId="1" fontId="36" fillId="19" borderId="60" xfId="3" applyNumberFormat="1" applyFont="1" applyFill="1" applyBorder="1" applyAlignment="1">
      <alignment horizontal="center" vertical="center" wrapText="1"/>
    </xf>
    <xf numFmtId="0" fontId="26" fillId="17" borderId="60" xfId="3" applyFont="1" applyFill="1" applyBorder="1" applyAlignment="1">
      <alignment horizontal="center" vertical="center"/>
    </xf>
    <xf numFmtId="0" fontId="26" fillId="17" borderId="60" xfId="3" applyFont="1" applyFill="1" applyBorder="1" applyAlignment="1">
      <alignment horizontal="center" vertical="center" wrapText="1"/>
    </xf>
    <xf numFmtId="0" fontId="67" fillId="16" borderId="50" xfId="3" applyFont="1" applyFill="1" applyBorder="1" applyAlignment="1">
      <alignment horizontal="center" vertical="center" wrapText="1"/>
    </xf>
    <xf numFmtId="0" fontId="46" fillId="16" borderId="71" xfId="3" quotePrefix="1" applyFont="1" applyFill="1" applyBorder="1" applyAlignment="1">
      <alignment horizontal="center" vertical="top"/>
    </xf>
    <xf numFmtId="0" fontId="73" fillId="27" borderId="72" xfId="3" applyFont="1" applyFill="1" applyBorder="1" applyAlignment="1">
      <alignment horizontal="center" vertical="center" textRotation="90" wrapText="1"/>
    </xf>
    <xf numFmtId="0" fontId="73" fillId="27" borderId="79" xfId="3" applyFont="1" applyFill="1" applyBorder="1" applyAlignment="1">
      <alignment horizontal="center" vertical="center" textRotation="90" wrapText="1"/>
    </xf>
    <xf numFmtId="0" fontId="55" fillId="0" borderId="47" xfId="3" applyFont="1" applyBorder="1" applyAlignment="1">
      <alignment horizontal="center" vertical="center" wrapText="1"/>
    </xf>
    <xf numFmtId="0" fontId="75" fillId="33" borderId="88" xfId="3" applyFont="1" applyFill="1" applyBorder="1" applyAlignment="1">
      <alignment horizontal="center" vertical="center" wrapText="1"/>
    </xf>
    <xf numFmtId="0" fontId="44" fillId="31" borderId="85" xfId="3" applyFont="1" applyFill="1" applyBorder="1" applyAlignment="1">
      <alignment horizontal="center" vertical="center" wrapText="1"/>
    </xf>
    <xf numFmtId="0" fontId="44" fillId="30" borderId="85" xfId="3" applyFont="1" applyFill="1" applyBorder="1" applyAlignment="1">
      <alignment horizontal="center" vertical="center" wrapText="1"/>
    </xf>
    <xf numFmtId="0" fontId="73" fillId="30" borderId="79" xfId="3" applyFont="1" applyFill="1" applyBorder="1" applyAlignment="1">
      <alignment horizontal="center" vertical="center" wrapText="1"/>
    </xf>
    <xf numFmtId="0" fontId="73" fillId="27" borderId="79" xfId="3" applyFont="1" applyFill="1" applyBorder="1" applyAlignment="1">
      <alignment horizontal="center" vertical="center" wrapText="1"/>
    </xf>
    <xf numFmtId="0" fontId="64" fillId="0" borderId="47" xfId="3" applyFont="1" applyBorder="1" applyAlignment="1">
      <alignment horizontal="center" vertical="center" wrapText="1"/>
    </xf>
    <xf numFmtId="0" fontId="63" fillId="17" borderId="60" xfId="3" applyFont="1" applyFill="1" applyBorder="1" applyAlignment="1">
      <alignment horizontal="center" vertical="center" wrapText="1"/>
    </xf>
    <xf numFmtId="0" fontId="66" fillId="17" borderId="58" xfId="3" applyFont="1" applyFill="1" applyBorder="1" applyAlignment="1">
      <alignment horizontal="center" vertical="center" wrapText="1"/>
    </xf>
    <xf numFmtId="0" fontId="35" fillId="16" borderId="60" xfId="3" applyFont="1" applyFill="1" applyBorder="1" applyAlignment="1">
      <alignment horizontal="center" vertical="center" wrapText="1"/>
    </xf>
    <xf numFmtId="0" fontId="35" fillId="0" borderId="50" xfId="3" applyFont="1" applyBorder="1" applyAlignment="1">
      <alignment horizontal="left" vertical="center" wrapText="1"/>
    </xf>
    <xf numFmtId="0" fontId="46" fillId="25" borderId="50" xfId="3" applyFont="1" applyFill="1" applyBorder="1" applyAlignment="1">
      <alignment horizontal="center" vertical="center" wrapText="1"/>
    </xf>
    <xf numFmtId="0" fontId="51" fillId="28" borderId="70" xfId="3" applyFont="1" applyFill="1" applyBorder="1" applyAlignment="1">
      <alignment horizontal="center" vertical="top" wrapText="1"/>
    </xf>
    <xf numFmtId="0" fontId="59" fillId="0" borderId="50" xfId="3" applyFont="1" applyBorder="1" applyAlignment="1">
      <alignment horizontal="center" vertical="center" wrapText="1"/>
    </xf>
    <xf numFmtId="0" fontId="59" fillId="0" borderId="72" xfId="3" applyFont="1" applyBorder="1" applyAlignment="1">
      <alignment horizontal="center" vertical="center" wrapText="1"/>
    </xf>
    <xf numFmtId="0" fontId="32" fillId="0" borderId="71" xfId="3" quotePrefix="1" applyFont="1" applyBorder="1" applyAlignment="1">
      <alignment vertical="top"/>
    </xf>
    <xf numFmtId="0" fontId="35" fillId="0" borderId="51" xfId="3" applyFont="1" applyBorder="1" applyAlignment="1">
      <alignment horizontal="center" vertical="center" wrapText="1"/>
    </xf>
    <xf numFmtId="1" fontId="27" fillId="0" borderId="60" xfId="3" applyNumberFormat="1" applyFont="1" applyBorder="1" applyAlignment="1">
      <alignment horizontal="center" vertical="center" wrapText="1"/>
    </xf>
    <xf numFmtId="0" fontId="27" fillId="0" borderId="60" xfId="3" applyFont="1" applyBorder="1" applyAlignment="1">
      <alignment horizontal="center" vertical="center" wrapText="1"/>
    </xf>
    <xf numFmtId="1" fontId="26" fillId="19" borderId="60" xfId="3" applyNumberFormat="1" applyFont="1" applyFill="1" applyBorder="1" applyAlignment="1">
      <alignment horizontal="center" vertical="center" wrapText="1"/>
    </xf>
    <xf numFmtId="0" fontId="26" fillId="0" borderId="60" xfId="3" applyFont="1" applyBorder="1" applyAlignment="1">
      <alignment horizontal="center" vertical="center"/>
    </xf>
    <xf numFmtId="0" fontId="26" fillId="0" borderId="60" xfId="3" applyFont="1" applyBorder="1" applyAlignment="1">
      <alignment horizontal="center" vertical="center" wrapText="1"/>
    </xf>
    <xf numFmtId="0" fontId="55" fillId="25" borderId="90" xfId="3" applyFont="1" applyFill="1" applyBorder="1" applyAlignment="1">
      <alignment horizontal="center" vertical="center" wrapText="1"/>
    </xf>
    <xf numFmtId="0" fontId="26" fillId="19" borderId="60" xfId="3" applyFont="1" applyFill="1" applyBorder="1" applyAlignment="1">
      <alignment horizontal="center" vertical="center" wrapText="1"/>
    </xf>
    <xf numFmtId="0" fontId="86" fillId="26" borderId="72" xfId="3" applyFont="1" applyFill="1" applyBorder="1" applyAlignment="1">
      <alignment horizontal="center" vertical="center" wrapText="1"/>
    </xf>
    <xf numFmtId="0" fontId="85" fillId="25" borderId="72" xfId="3" applyFont="1" applyFill="1" applyBorder="1" applyAlignment="1">
      <alignment horizontal="center" vertical="center" wrapText="1"/>
    </xf>
    <xf numFmtId="0" fontId="86" fillId="31" borderId="85" xfId="3" applyFont="1" applyFill="1" applyBorder="1" applyAlignment="1">
      <alignment horizontal="center" vertical="center" wrapText="1"/>
    </xf>
    <xf numFmtId="0" fontId="86" fillId="30" borderId="85" xfId="3" applyFont="1" applyFill="1" applyBorder="1" applyAlignment="1">
      <alignment horizontal="center" vertical="center" wrapText="1"/>
    </xf>
    <xf numFmtId="0" fontId="88" fillId="33" borderId="88" xfId="3" applyFont="1" applyFill="1" applyBorder="1" applyAlignment="1">
      <alignment horizontal="center" vertical="center" wrapText="1"/>
    </xf>
    <xf numFmtId="0" fontId="86" fillId="32" borderId="65" xfId="3" applyFont="1" applyFill="1" applyBorder="1" applyAlignment="1">
      <alignment horizontal="center" vertical="center" wrapText="1"/>
    </xf>
    <xf numFmtId="0" fontId="86" fillId="27" borderId="88" xfId="3" applyFont="1" applyFill="1" applyBorder="1" applyAlignment="1">
      <alignment horizontal="center" vertical="center" wrapText="1"/>
    </xf>
    <xf numFmtId="0" fontId="86" fillId="29" borderId="80" xfId="3" applyFont="1" applyFill="1" applyBorder="1" applyAlignment="1">
      <alignment horizontal="center" vertical="center" wrapText="1"/>
    </xf>
    <xf numFmtId="0" fontId="86" fillId="27" borderId="72" xfId="3" applyFont="1" applyFill="1" applyBorder="1" applyAlignment="1">
      <alignment horizontal="center" vertical="center" wrapText="1"/>
    </xf>
    <xf numFmtId="0" fontId="26" fillId="16" borderId="61" xfId="3" applyFont="1" applyFill="1" applyBorder="1" applyAlignment="1">
      <alignment horizontal="center" vertical="center"/>
    </xf>
    <xf numFmtId="1" fontId="26" fillId="19" borderId="58" xfId="3" applyNumberFormat="1" applyFont="1" applyFill="1" applyBorder="1" applyAlignment="1">
      <alignment horizontal="center" vertical="center" wrapText="1"/>
    </xf>
    <xf numFmtId="0" fontId="26" fillId="19" borderId="60" xfId="3" applyFont="1" applyFill="1" applyBorder="1" applyAlignment="1">
      <alignment horizontal="center" vertical="center"/>
    </xf>
    <xf numFmtId="1" fontId="69" fillId="0" borderId="60" xfId="3" applyNumberFormat="1" applyFont="1" applyBorder="1" applyAlignment="1">
      <alignment horizontal="center" vertical="center" wrapText="1"/>
    </xf>
    <xf numFmtId="0" fontId="26" fillId="19" borderId="58" xfId="3" applyFont="1" applyFill="1" applyBorder="1" applyAlignment="1">
      <alignment horizontal="center" vertical="center"/>
    </xf>
    <xf numFmtId="0" fontId="26" fillId="19" borderId="58" xfId="3" applyFont="1" applyFill="1" applyBorder="1" applyAlignment="1">
      <alignment horizontal="center" vertical="center" wrapText="1"/>
    </xf>
    <xf numFmtId="0" fontId="27" fillId="22" borderId="90" xfId="3" applyFont="1" applyFill="1" applyBorder="1" applyAlignment="1">
      <alignment horizontal="center" vertical="center" wrapText="1"/>
    </xf>
    <xf numFmtId="0" fontId="69" fillId="17" borderId="60" xfId="3" applyFont="1" applyFill="1" applyBorder="1" applyAlignment="1">
      <alignment horizontal="center" vertical="center" wrapText="1"/>
    </xf>
    <xf numFmtId="0" fontId="69" fillId="0" borderId="60" xfId="3" applyFont="1" applyBorder="1" applyAlignment="1">
      <alignment horizontal="center" vertical="center" wrapText="1"/>
    </xf>
    <xf numFmtId="0" fontId="17" fillId="18" borderId="89" xfId="3" applyFont="1" applyFill="1" applyBorder="1" applyAlignment="1">
      <alignment horizontal="left" vertical="top" wrapText="1"/>
    </xf>
    <xf numFmtId="0" fontId="18" fillId="12" borderId="36" xfId="0" applyFont="1" applyFill="1" applyBorder="1" applyAlignment="1" applyProtection="1">
      <alignment horizontal="center" vertical="center"/>
      <protection locked="0"/>
    </xf>
    <xf numFmtId="0" fontId="18" fillId="13" borderId="36" xfId="0" applyFont="1" applyFill="1" applyBorder="1" applyAlignment="1">
      <alignment horizontal="center" vertical="center" wrapText="1"/>
    </xf>
    <xf numFmtId="0" fontId="5" fillId="0" borderId="35"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1" xfId="0" applyFont="1" applyBorder="1" applyAlignment="1">
      <alignment horizontal="center" vertical="center" wrapText="1"/>
    </xf>
    <xf numFmtId="0" fontId="13" fillId="5" borderId="9" xfId="0" applyFont="1" applyFill="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wrapText="1"/>
      <protection locked="0"/>
    </xf>
    <xf numFmtId="0" fontId="19" fillId="0" borderId="96" xfId="0" applyFont="1" applyBorder="1" applyAlignment="1" applyProtection="1">
      <alignment horizontal="center" vertical="center" wrapText="1"/>
      <protection locked="0"/>
    </xf>
    <xf numFmtId="0" fontId="21" fillId="0" borderId="97" xfId="0" applyFont="1" applyBorder="1" applyAlignment="1" applyProtection="1">
      <alignment horizontal="center" vertical="center" wrapText="1"/>
      <protection locked="0"/>
    </xf>
    <xf numFmtId="0" fontId="21" fillId="0" borderId="101" xfId="0" applyFont="1" applyBorder="1" applyAlignment="1" applyProtection="1">
      <alignment horizontal="center" vertical="center" wrapText="1"/>
      <protection locked="0"/>
    </xf>
    <xf numFmtId="0" fontId="21" fillId="0" borderId="102" xfId="0" applyFont="1" applyBorder="1" applyAlignment="1" applyProtection="1">
      <alignment horizontal="center" vertical="center" wrapText="1"/>
      <protection locked="0"/>
    </xf>
    <xf numFmtId="0" fontId="19" fillId="0" borderId="102" xfId="0" applyFont="1" applyBorder="1" applyAlignment="1" applyProtection="1">
      <alignment horizontal="center" vertical="center" wrapText="1"/>
      <protection locked="0"/>
    </xf>
    <xf numFmtId="0" fontId="11" fillId="4" borderId="2" xfId="0" applyFont="1" applyFill="1" applyBorder="1" applyAlignment="1" applyProtection="1">
      <alignment horizontal="center" vertical="center" wrapText="1"/>
      <protection locked="0"/>
    </xf>
    <xf numFmtId="0" fontId="11" fillId="4" borderId="3" xfId="0" applyFont="1" applyFill="1" applyBorder="1" applyAlignment="1" applyProtection="1">
      <alignment horizontal="center" vertical="center" wrapText="1"/>
      <protection locked="0"/>
    </xf>
    <xf numFmtId="0" fontId="12" fillId="0" borderId="8" xfId="0" applyFont="1" applyBorder="1" applyAlignment="1" applyProtection="1">
      <alignment horizontal="center" vertical="center" wrapText="1"/>
      <protection locked="0"/>
    </xf>
    <xf numFmtId="0" fontId="12" fillId="0" borderId="13" xfId="0" applyFont="1" applyBorder="1" applyAlignment="1" applyProtection="1">
      <alignment horizontal="center" vertical="center" wrapText="1"/>
      <protection locked="0"/>
    </xf>
    <xf numFmtId="0" fontId="11" fillId="4" borderId="17" xfId="0" applyFont="1" applyFill="1" applyBorder="1" applyAlignment="1" applyProtection="1">
      <alignment horizontal="center" vertical="center" wrapText="1"/>
      <protection locked="0"/>
    </xf>
    <xf numFmtId="0" fontId="11" fillId="4" borderId="0" xfId="0" applyFont="1" applyFill="1" applyBorder="1" applyAlignment="1" applyProtection="1">
      <alignment horizontal="center" vertical="center" wrapText="1"/>
      <protection locked="0"/>
    </xf>
    <xf numFmtId="0" fontId="13" fillId="9" borderId="13" xfId="0" applyFont="1" applyFill="1" applyBorder="1" applyAlignment="1" applyProtection="1">
      <alignment horizontal="center" vertical="center" wrapText="1"/>
      <protection locked="0"/>
    </xf>
    <xf numFmtId="0" fontId="13" fillId="9" borderId="103" xfId="0" applyFont="1" applyFill="1" applyBorder="1" applyAlignment="1" applyProtection="1">
      <alignment horizontal="center" vertical="center" wrapText="1"/>
      <protection locked="0"/>
    </xf>
    <xf numFmtId="1" fontId="19" fillId="0" borderId="104" xfId="0" applyNumberFormat="1" applyFont="1" applyBorder="1" applyAlignment="1" applyProtection="1">
      <alignment horizontal="center" vertical="center" wrapText="1"/>
      <protection locked="0"/>
    </xf>
    <xf numFmtId="1" fontId="19" fillId="0" borderId="105" xfId="0" applyNumberFormat="1" applyFont="1" applyBorder="1" applyAlignment="1" applyProtection="1">
      <alignment horizontal="center" vertical="center" wrapText="1"/>
      <protection locked="0"/>
    </xf>
    <xf numFmtId="1" fontId="19" fillId="0" borderId="106" xfId="0" applyNumberFormat="1" applyFont="1" applyBorder="1" applyAlignment="1" applyProtection="1">
      <alignment horizontal="center" vertical="center" wrapText="1"/>
      <protection locked="0"/>
    </xf>
    <xf numFmtId="0" fontId="26" fillId="16" borderId="107" xfId="0" applyFont="1" applyFill="1" applyBorder="1" applyAlignment="1">
      <alignment horizontal="center" vertical="center"/>
    </xf>
    <xf numFmtId="0" fontId="26" fillId="16" borderId="17" xfId="0" applyFont="1" applyFill="1" applyBorder="1" applyAlignment="1">
      <alignment horizontal="center" vertical="center"/>
    </xf>
    <xf numFmtId="0" fontId="26" fillId="16" borderId="108" xfId="0" applyFont="1" applyFill="1" applyBorder="1" applyAlignment="1">
      <alignment horizontal="center" vertical="center"/>
    </xf>
    <xf numFmtId="1" fontId="21" fillId="0" borderId="109" xfId="0" applyNumberFormat="1" applyFont="1" applyBorder="1" applyAlignment="1" applyProtection="1">
      <alignment horizontal="center" vertical="center" wrapText="1"/>
      <protection locked="0"/>
    </xf>
    <xf numFmtId="1" fontId="21" fillId="0" borderId="105" xfId="0" applyNumberFormat="1" applyFont="1" applyBorder="1" applyAlignment="1" applyProtection="1">
      <alignment horizontal="center" vertical="center" wrapText="1"/>
      <protection locked="0"/>
    </xf>
    <xf numFmtId="1" fontId="21" fillId="0" borderId="110" xfId="0" applyNumberFormat="1" applyFont="1" applyBorder="1" applyAlignment="1" applyProtection="1">
      <alignment horizontal="center" vertical="center" wrapText="1"/>
      <protection locked="0"/>
    </xf>
    <xf numFmtId="1" fontId="19" fillId="0" borderId="110" xfId="0" applyNumberFormat="1" applyFont="1" applyBorder="1" applyAlignment="1" applyProtection="1">
      <alignment horizontal="center" vertical="center" wrapText="1"/>
      <protection locked="0"/>
    </xf>
    <xf numFmtId="0" fontId="13" fillId="5" borderId="21" xfId="0" applyFont="1" applyFill="1" applyBorder="1" applyAlignment="1" applyProtection="1">
      <alignment horizontal="center" vertical="center" wrapText="1"/>
      <protection locked="0"/>
    </xf>
    <xf numFmtId="0" fontId="18" fillId="0" borderId="39"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98" xfId="0" applyFont="1" applyBorder="1" applyAlignment="1">
      <alignment horizontal="center" vertical="center" wrapText="1"/>
    </xf>
    <xf numFmtId="0" fontId="18" fillId="0" borderId="41" xfId="0" applyFont="1" applyBorder="1" applyAlignment="1">
      <alignment horizontal="center" vertical="center" wrapText="1"/>
    </xf>
    <xf numFmtId="0" fontId="18" fillId="0" borderId="40" xfId="0" applyFont="1" applyBorder="1" applyAlignment="1">
      <alignment horizontal="center" vertical="center" wrapText="1"/>
    </xf>
    <xf numFmtId="0" fontId="13" fillId="6" borderId="111" xfId="0" applyFont="1" applyFill="1" applyBorder="1" applyAlignment="1" applyProtection="1">
      <alignment horizontal="center" vertical="center" wrapText="1"/>
      <protection locked="0"/>
    </xf>
    <xf numFmtId="0" fontId="13" fillId="6" borderId="20" xfId="0" applyFont="1" applyFill="1" applyBorder="1" applyAlignment="1" applyProtection="1">
      <alignment horizontal="center" vertical="center" wrapText="1"/>
      <protection locked="0"/>
    </xf>
    <xf numFmtId="0" fontId="13" fillId="10" borderId="20" xfId="0" applyFont="1" applyFill="1" applyBorder="1" applyAlignment="1" applyProtection="1">
      <alignment horizontal="center" vertical="center" wrapText="1"/>
      <protection locked="0"/>
    </xf>
    <xf numFmtId="2" fontId="7" fillId="3" borderId="100" xfId="0" applyNumberFormat="1" applyFont="1" applyFill="1" applyBorder="1" applyAlignment="1" applyProtection="1">
      <alignment horizontal="center" vertical="center"/>
      <protection locked="0"/>
    </xf>
    <xf numFmtId="2" fontId="7" fillId="3" borderId="101" xfId="0" applyNumberFormat="1" applyFont="1" applyFill="1" applyBorder="1" applyAlignment="1" applyProtection="1">
      <alignment horizontal="center" vertical="center"/>
      <protection locked="0"/>
    </xf>
    <xf numFmtId="2" fontId="7" fillId="3" borderId="96" xfId="0" applyNumberFormat="1" applyFont="1" applyFill="1" applyBorder="1" applyAlignment="1" applyProtection="1">
      <alignment horizontal="center" vertical="center"/>
      <protection locked="0"/>
    </xf>
    <xf numFmtId="2" fontId="22" fillId="3" borderId="97" xfId="0" applyNumberFormat="1" applyFont="1" applyFill="1" applyBorder="1" applyAlignment="1" applyProtection="1">
      <alignment horizontal="center" vertical="center"/>
      <protection locked="0"/>
    </xf>
    <xf numFmtId="2" fontId="22" fillId="3" borderId="101" xfId="0" applyNumberFormat="1" applyFont="1" applyFill="1" applyBorder="1" applyAlignment="1" applyProtection="1">
      <alignment horizontal="center" vertical="center"/>
      <protection locked="0"/>
    </xf>
    <xf numFmtId="2" fontId="23" fillId="3" borderId="101" xfId="0" applyNumberFormat="1" applyFont="1" applyFill="1" applyBorder="1" applyAlignment="1" applyProtection="1">
      <alignment horizontal="center" vertical="center"/>
      <protection locked="0"/>
    </xf>
    <xf numFmtId="2" fontId="7" fillId="3" borderId="102" xfId="0" applyNumberFormat="1" applyFont="1" applyFill="1" applyBorder="1" applyAlignment="1" applyProtection="1">
      <alignment horizontal="center" vertical="center"/>
      <protection locked="0"/>
    </xf>
    <xf numFmtId="0" fontId="11" fillId="6" borderId="12" xfId="0" applyFont="1" applyFill="1" applyBorder="1" applyAlignment="1" applyProtection="1">
      <alignment horizontal="center" vertical="center" wrapText="1"/>
      <protection locked="0"/>
    </xf>
    <xf numFmtId="0" fontId="11" fillId="6" borderId="13" xfId="0" applyFont="1" applyFill="1" applyBorder="1" applyAlignment="1" applyProtection="1">
      <alignment horizontal="center" vertical="center" wrapText="1"/>
      <protection locked="0"/>
    </xf>
    <xf numFmtId="0" fontId="11" fillId="6" borderId="6" xfId="0" applyFont="1" applyFill="1" applyBorder="1" applyAlignment="1" applyProtection="1">
      <alignment horizontal="center" vertical="center" wrapText="1"/>
      <protection locked="0"/>
    </xf>
    <xf numFmtId="0" fontId="11" fillId="6" borderId="112" xfId="0" applyFont="1" applyFill="1" applyBorder="1" applyAlignment="1" applyProtection="1">
      <alignment horizontal="center" vertical="center" wrapText="1"/>
      <protection locked="0"/>
    </xf>
    <xf numFmtId="0" fontId="16" fillId="6" borderId="23" xfId="0" applyFont="1" applyFill="1" applyBorder="1" applyAlignment="1" applyProtection="1">
      <alignment horizontal="center" vertical="center" wrapText="1"/>
      <protection locked="0"/>
    </xf>
    <xf numFmtId="0" fontId="13" fillId="6" borderId="24" xfId="0" applyFont="1" applyFill="1" applyBorder="1" applyAlignment="1" applyProtection="1">
      <alignment horizontal="center" vertical="center" wrapText="1"/>
      <protection locked="0"/>
    </xf>
    <xf numFmtId="0" fontId="16" fillId="6" borderId="29" xfId="0" applyFont="1" applyFill="1" applyBorder="1" applyAlignment="1" applyProtection="1">
      <alignment horizontal="center" vertical="center" wrapText="1"/>
      <protection locked="0"/>
    </xf>
    <xf numFmtId="0" fontId="13" fillId="6" borderId="28" xfId="0" applyFont="1" applyFill="1" applyBorder="1" applyAlignment="1" applyProtection="1">
      <alignment horizontal="center" vertical="center" wrapText="1"/>
      <protection locked="0"/>
    </xf>
    <xf numFmtId="0" fontId="19" fillId="13" borderId="23" xfId="0" applyFont="1" applyFill="1" applyBorder="1" applyAlignment="1" applyProtection="1">
      <alignment horizontal="center" vertical="top" wrapText="1"/>
      <protection locked="0"/>
    </xf>
    <xf numFmtId="0" fontId="19" fillId="0" borderId="24" xfId="0" applyFont="1" applyBorder="1" applyAlignment="1" applyProtection="1">
      <alignment horizontal="center" vertical="center" wrapText="1"/>
      <protection locked="0"/>
    </xf>
    <xf numFmtId="0" fontId="19" fillId="13" borderId="99" xfId="0" applyFont="1" applyFill="1" applyBorder="1" applyAlignment="1" applyProtection="1">
      <alignment horizontal="center" vertical="top" wrapText="1"/>
      <protection locked="0"/>
    </xf>
    <xf numFmtId="0" fontId="19" fillId="0" borderId="103" xfId="0" applyFont="1" applyBorder="1" applyAlignment="1" applyProtection="1">
      <alignment horizontal="center" vertical="center" wrapText="1"/>
      <protection locked="0"/>
    </xf>
    <xf numFmtId="0" fontId="19" fillId="13" borderId="29" xfId="0" applyFont="1" applyFill="1" applyBorder="1" applyAlignment="1" applyProtection="1">
      <alignment horizontal="center" vertical="top" wrapText="1"/>
      <protection locked="0"/>
    </xf>
    <xf numFmtId="0" fontId="19" fillId="0" borderId="28" xfId="0" applyFont="1" applyBorder="1" applyAlignment="1" applyProtection="1">
      <alignment horizontal="center" vertical="center" wrapText="1"/>
      <protection locked="0"/>
    </xf>
    <xf numFmtId="0" fontId="19" fillId="13" borderId="30" xfId="0" applyFont="1" applyFill="1" applyBorder="1" applyAlignment="1" applyProtection="1">
      <alignment horizontal="justify" vertical="top" wrapText="1"/>
      <protection locked="0"/>
    </xf>
    <xf numFmtId="0" fontId="19" fillId="0" borderId="104" xfId="0" applyFont="1" applyBorder="1" applyAlignment="1" applyProtection="1">
      <alignment horizontal="center" vertical="center" wrapText="1"/>
      <protection locked="0"/>
    </xf>
    <xf numFmtId="0" fontId="17" fillId="13" borderId="32" xfId="0" applyFont="1" applyFill="1" applyBorder="1" applyAlignment="1" applyProtection="1">
      <alignment horizontal="justify" vertical="top" wrapText="1"/>
      <protection locked="0"/>
    </xf>
    <xf numFmtId="0" fontId="19" fillId="0" borderId="105" xfId="0" applyFont="1" applyBorder="1" applyAlignment="1" applyProtection="1">
      <alignment horizontal="center" vertical="center" wrapText="1"/>
      <protection locked="0"/>
    </xf>
    <xf numFmtId="0" fontId="17" fillId="13" borderId="32" xfId="0" applyFont="1" applyFill="1" applyBorder="1" applyAlignment="1" applyProtection="1">
      <alignment horizontal="justify" vertical="top"/>
      <protection locked="0"/>
    </xf>
    <xf numFmtId="0" fontId="17" fillId="13" borderId="33" xfId="0" applyFont="1" applyFill="1" applyBorder="1" applyAlignment="1" applyProtection="1">
      <alignment horizontal="justify" vertical="top"/>
      <protection locked="0"/>
    </xf>
    <xf numFmtId="0" fontId="19" fillId="0" borderId="110" xfId="0" applyFont="1" applyBorder="1" applyAlignment="1" applyProtection="1">
      <alignment horizontal="center" vertical="center" wrapText="1"/>
      <protection locked="0"/>
    </xf>
    <xf numFmtId="1" fontId="8" fillId="19" borderId="60" xfId="0" applyNumberFormat="1" applyFont="1" applyFill="1" applyBorder="1" applyAlignment="1">
      <alignment horizontal="center" vertical="center" wrapText="1"/>
    </xf>
    <xf numFmtId="0" fontId="7" fillId="0" borderId="44" xfId="0" applyFont="1" applyBorder="1" applyAlignment="1">
      <alignment horizontal="center" vertical="center" wrapText="1"/>
    </xf>
    <xf numFmtId="0" fontId="8" fillId="19" borderId="60" xfId="0" applyFont="1" applyFill="1" applyBorder="1" applyAlignment="1">
      <alignment horizontal="center" vertical="center"/>
    </xf>
    <xf numFmtId="0" fontId="8" fillId="19" borderId="60" xfId="0" applyFont="1" applyFill="1" applyBorder="1" applyAlignment="1">
      <alignment horizontal="center" vertical="center" wrapText="1"/>
    </xf>
    <xf numFmtId="0" fontId="8" fillId="17" borderId="60" xfId="0" applyFont="1" applyFill="1" applyBorder="1" applyAlignment="1">
      <alignment horizontal="center" vertical="center" wrapText="1"/>
    </xf>
    <xf numFmtId="0" fontId="7" fillId="0" borderId="44" xfId="0" applyFont="1" applyBorder="1" applyAlignment="1">
      <alignment horizontal="left" vertical="center" wrapText="1"/>
    </xf>
    <xf numFmtId="164" fontId="7" fillId="0" borderId="44" xfId="0" applyNumberFormat="1" applyFont="1" applyBorder="1" applyAlignment="1">
      <alignment horizontal="center" vertical="center" wrapText="1"/>
    </xf>
    <xf numFmtId="0" fontId="33" fillId="0" borderId="58" xfId="0" applyFont="1" applyBorder="1" applyAlignment="1"/>
    <xf numFmtId="0" fontId="7" fillId="18" borderId="46" xfId="0" applyFont="1" applyFill="1" applyBorder="1" applyAlignment="1">
      <alignment horizontal="center" vertical="center" wrapText="1"/>
    </xf>
    <xf numFmtId="0" fontId="7" fillId="0" borderId="46" xfId="0" applyFont="1" applyBorder="1" applyAlignment="1">
      <alignment horizontal="center" vertical="center"/>
    </xf>
    <xf numFmtId="0" fontId="7" fillId="0" borderId="46" xfId="0" applyFont="1" applyBorder="1" applyAlignment="1">
      <alignment horizontal="center" vertical="center" wrapText="1"/>
    </xf>
    <xf numFmtId="2" fontId="7" fillId="20" borderId="46" xfId="0" applyNumberFormat="1" applyFont="1" applyFill="1" applyBorder="1" applyAlignment="1">
      <alignment horizontal="center" vertical="center"/>
    </xf>
    <xf numFmtId="0" fontId="90" fillId="0" borderId="46" xfId="0" applyFont="1" applyBorder="1" applyAlignment="1">
      <alignment horizontal="left" vertical="center" wrapText="1"/>
    </xf>
    <xf numFmtId="0" fontId="90" fillId="0" borderId="46" xfId="0" applyFont="1" applyBorder="1" applyAlignment="1">
      <alignment horizontal="center" vertical="center" wrapText="1"/>
    </xf>
    <xf numFmtId="0" fontId="91" fillId="0" borderId="46" xfId="0" applyFont="1" applyBorder="1" applyAlignment="1"/>
    <xf numFmtId="0" fontId="33" fillId="0" borderId="56" xfId="0" applyFont="1" applyBorder="1" applyAlignment="1"/>
    <xf numFmtId="0" fontId="91" fillId="0" borderId="55" xfId="0" applyFont="1" applyBorder="1" applyAlignment="1"/>
    <xf numFmtId="0" fontId="33" fillId="0" borderId="66" xfId="0" applyFont="1" applyBorder="1" applyAlignment="1"/>
    <xf numFmtId="0" fontId="33" fillId="0" borderId="75" xfId="0" applyFont="1" applyBorder="1" applyAlignment="1"/>
    <xf numFmtId="0" fontId="26" fillId="17" borderId="1" xfId="0" applyFont="1" applyFill="1" applyBorder="1" applyAlignment="1">
      <alignment horizontal="center" vertical="center" wrapText="1"/>
    </xf>
    <xf numFmtId="0" fontId="27" fillId="17" borderId="1" xfId="0" applyFont="1" applyFill="1" applyBorder="1" applyAlignment="1">
      <alignment horizontal="center" vertical="center" wrapText="1"/>
    </xf>
    <xf numFmtId="0" fontId="26" fillId="17" borderId="30" xfId="0" applyFont="1" applyFill="1" applyBorder="1" applyAlignment="1">
      <alignment horizontal="center" vertical="center"/>
    </xf>
    <xf numFmtId="0" fontId="26" fillId="17" borderId="5" xfId="0" applyFont="1" applyFill="1" applyBorder="1" applyAlignment="1">
      <alignment horizontal="center" vertical="center" wrapText="1"/>
    </xf>
    <xf numFmtId="0" fontId="27" fillId="17" borderId="5" xfId="0" applyFont="1" applyFill="1" applyBorder="1" applyAlignment="1">
      <alignment horizontal="center" vertical="center" wrapText="1"/>
    </xf>
    <xf numFmtId="0" fontId="7" fillId="17" borderId="113" xfId="0" applyFont="1" applyFill="1" applyBorder="1" applyAlignment="1">
      <alignment horizontal="center" vertical="center" wrapText="1"/>
    </xf>
    <xf numFmtId="0" fontId="7" fillId="17" borderId="114" xfId="0" applyFont="1" applyFill="1" applyBorder="1" applyAlignment="1">
      <alignment horizontal="center" vertical="center" wrapText="1"/>
    </xf>
    <xf numFmtId="0" fontId="8" fillId="18" borderId="114" xfId="0" applyFont="1" applyFill="1" applyBorder="1" applyAlignment="1">
      <alignment horizontal="center" vertical="center" wrapText="1"/>
    </xf>
    <xf numFmtId="0" fontId="7" fillId="0" borderId="114" xfId="0" applyFont="1" applyBorder="1" applyAlignment="1">
      <alignment horizontal="center" vertical="center" wrapText="1"/>
    </xf>
    <xf numFmtId="1" fontId="7" fillId="0" borderId="114" xfId="0" applyNumberFormat="1" applyFont="1" applyBorder="1" applyAlignment="1">
      <alignment horizontal="center" vertical="center" wrapText="1"/>
    </xf>
    <xf numFmtId="1" fontId="7" fillId="0" borderId="115" xfId="0" applyNumberFormat="1" applyFont="1" applyBorder="1" applyAlignment="1">
      <alignment horizontal="center" vertical="center" wrapText="1"/>
    </xf>
    <xf numFmtId="0" fontId="26" fillId="17" borderId="32" xfId="0" applyFont="1" applyFill="1" applyBorder="1" applyAlignment="1">
      <alignment horizontal="center" vertical="center"/>
    </xf>
    <xf numFmtId="0" fontId="33" fillId="0" borderId="116" xfId="0" applyFont="1" applyBorder="1" applyAlignment="1"/>
    <xf numFmtId="0" fontId="26" fillId="17" borderId="33" xfId="0" applyFont="1" applyFill="1" applyBorder="1" applyAlignment="1">
      <alignment horizontal="center" vertical="center"/>
    </xf>
    <xf numFmtId="0" fontId="26" fillId="17" borderId="34" xfId="0" applyFont="1" applyFill="1" applyBorder="1" applyAlignment="1">
      <alignment horizontal="center" vertical="center" wrapText="1"/>
    </xf>
    <xf numFmtId="0" fontId="27" fillId="17" borderId="34" xfId="0" applyFont="1" applyFill="1" applyBorder="1" applyAlignment="1">
      <alignment horizontal="center" vertical="center" wrapText="1"/>
    </xf>
    <xf numFmtId="0" fontId="33" fillId="0" borderId="117" xfId="0" applyFont="1" applyBorder="1" applyAlignment="1"/>
    <xf numFmtId="0" fontId="33" fillId="0" borderId="118" xfId="0" applyFont="1" applyBorder="1" applyAlignment="1"/>
    <xf numFmtId="0" fontId="33" fillId="0" borderId="119" xfId="0" applyFont="1" applyBorder="1" applyAlignment="1"/>
    <xf numFmtId="0" fontId="7" fillId="0" borderId="120" xfId="0" applyFont="1" applyBorder="1" applyAlignment="1">
      <alignment horizontal="center" vertical="center" wrapText="1"/>
    </xf>
    <xf numFmtId="1" fontId="8" fillId="19" borderId="114" xfId="0" applyNumberFormat="1" applyFont="1" applyFill="1" applyBorder="1" applyAlignment="1">
      <alignment horizontal="center" vertical="center" wrapText="1"/>
    </xf>
    <xf numFmtId="0" fontId="8" fillId="0" borderId="114" xfId="0" applyFont="1" applyBorder="1" applyAlignment="1">
      <alignment horizontal="center" vertical="center"/>
    </xf>
    <xf numFmtId="0" fontId="8" fillId="0" borderId="115" xfId="0" applyFont="1" applyBorder="1" applyAlignment="1">
      <alignment horizontal="center" vertical="center" wrapText="1"/>
    </xf>
    <xf numFmtId="0" fontId="33" fillId="0" borderId="121" xfId="0" applyFont="1" applyBorder="1" applyAlignment="1"/>
    <xf numFmtId="0" fontId="33" fillId="0" borderId="122" xfId="0" applyFont="1" applyBorder="1" applyAlignment="1"/>
    <xf numFmtId="1" fontId="8" fillId="19" borderId="78" xfId="0" applyNumberFormat="1" applyFont="1" applyFill="1" applyBorder="1" applyAlignment="1">
      <alignment horizontal="center" vertical="center" wrapText="1"/>
    </xf>
    <xf numFmtId="0" fontId="7" fillId="18" borderId="123" xfId="0" applyFont="1" applyFill="1" applyBorder="1" applyAlignment="1">
      <alignment horizontal="left" vertical="top" wrapText="1"/>
    </xf>
    <xf numFmtId="0" fontId="7" fillId="18" borderId="124" xfId="0" applyFont="1" applyFill="1" applyBorder="1" applyAlignment="1">
      <alignment horizontal="center" vertical="center" wrapText="1"/>
    </xf>
    <xf numFmtId="0" fontId="7" fillId="0" borderId="124" xfId="0" applyFont="1" applyBorder="1" applyAlignment="1">
      <alignment horizontal="center" vertical="center"/>
    </xf>
    <xf numFmtId="0" fontId="7" fillId="0" borderId="124" xfId="0" applyFont="1" applyBorder="1" applyAlignment="1">
      <alignment horizontal="center" vertical="center" wrapText="1"/>
    </xf>
    <xf numFmtId="2" fontId="7" fillId="20" borderId="124" xfId="0" applyNumberFormat="1" applyFont="1" applyFill="1" applyBorder="1" applyAlignment="1">
      <alignment horizontal="center" vertical="center"/>
    </xf>
    <xf numFmtId="2" fontId="7" fillId="20" borderId="125" xfId="0" applyNumberFormat="1" applyFont="1" applyFill="1" applyBorder="1" applyAlignment="1">
      <alignment horizontal="center" vertical="center"/>
    </xf>
    <xf numFmtId="0" fontId="7" fillId="18" borderId="126" xfId="0" applyFont="1" applyFill="1" applyBorder="1" applyAlignment="1">
      <alignment horizontal="left" vertical="top" wrapText="1"/>
    </xf>
    <xf numFmtId="2" fontId="7" fillId="20" borderId="127" xfId="0" applyNumberFormat="1" applyFont="1" applyFill="1" applyBorder="1" applyAlignment="1">
      <alignment horizontal="center" vertical="center"/>
    </xf>
    <xf numFmtId="0" fontId="7" fillId="18" borderId="128" xfId="0" applyFont="1" applyFill="1" applyBorder="1" applyAlignment="1">
      <alignment horizontal="left" vertical="top"/>
    </xf>
    <xf numFmtId="0" fontId="7" fillId="18" borderId="129" xfId="0" applyFont="1" applyFill="1" applyBorder="1" applyAlignment="1">
      <alignment horizontal="center" vertical="center" wrapText="1"/>
    </xf>
    <xf numFmtId="0" fontId="7" fillId="0" borderId="129" xfId="0" applyFont="1" applyBorder="1" applyAlignment="1">
      <alignment horizontal="center" vertical="center"/>
    </xf>
    <xf numFmtId="0" fontId="7" fillId="0" borderId="129" xfId="0" applyFont="1" applyBorder="1" applyAlignment="1">
      <alignment horizontal="center" vertical="center" wrapText="1"/>
    </xf>
    <xf numFmtId="2" fontId="7" fillId="20" borderId="129" xfId="0" applyNumberFormat="1" applyFont="1" applyFill="1" applyBorder="1" applyAlignment="1">
      <alignment horizontal="center" vertical="center"/>
    </xf>
    <xf numFmtId="2" fontId="7" fillId="20" borderId="130" xfId="0" applyNumberFormat="1" applyFont="1" applyFill="1" applyBorder="1" applyAlignment="1">
      <alignment horizontal="center" vertical="center"/>
    </xf>
    <xf numFmtId="0" fontId="7" fillId="0" borderId="131" xfId="0" applyFont="1" applyBorder="1" applyAlignment="1">
      <alignment horizontal="center" vertical="center" wrapText="1"/>
    </xf>
    <xf numFmtId="0" fontId="90" fillId="0" borderId="47" xfId="0" applyFont="1" applyBorder="1" applyAlignment="1">
      <alignment horizontal="center" vertical="center" wrapText="1"/>
    </xf>
    <xf numFmtId="0" fontId="91" fillId="0" borderId="47" xfId="0" applyFont="1" applyBorder="1" applyAlignment="1"/>
    <xf numFmtId="0" fontId="91" fillId="0" borderId="132" xfId="0" applyFont="1" applyBorder="1" applyAlignment="1"/>
    <xf numFmtId="0" fontId="5" fillId="15" borderId="30" xfId="0" applyFont="1" applyFill="1" applyBorder="1" applyAlignment="1" applyProtection="1">
      <alignment horizontal="center" vertical="center" wrapText="1"/>
      <protection locked="0"/>
    </xf>
    <xf numFmtId="0" fontId="5" fillId="15" borderId="5" xfId="0" applyFont="1" applyFill="1" applyBorder="1" applyAlignment="1" applyProtection="1">
      <alignment horizontal="center" vertical="center" wrapText="1"/>
      <protection locked="0"/>
    </xf>
    <xf numFmtId="0" fontId="5" fillId="15" borderId="104" xfId="0" applyFont="1" applyFill="1" applyBorder="1" applyAlignment="1" applyProtection="1">
      <alignment horizontal="center" vertical="center" wrapText="1"/>
      <protection locked="0"/>
    </xf>
    <xf numFmtId="0" fontId="5" fillId="15" borderId="32" xfId="0" applyFont="1" applyFill="1" applyBorder="1" applyAlignment="1">
      <alignment horizontal="center" vertical="center" wrapText="1"/>
    </xf>
    <xf numFmtId="0" fontId="5" fillId="15" borderId="105" xfId="0" applyFont="1" applyFill="1" applyBorder="1" applyAlignment="1">
      <alignment horizontal="center" vertical="center"/>
    </xf>
    <xf numFmtId="0" fontId="5" fillId="15" borderId="32" xfId="0" applyFont="1" applyFill="1" applyBorder="1" applyAlignment="1">
      <alignment horizontal="center" vertical="center" textRotation="90" wrapText="1"/>
    </xf>
    <xf numFmtId="0" fontId="25" fillId="0" borderId="106" xfId="0" applyFont="1" applyBorder="1" applyAlignment="1" applyProtection="1">
      <alignment horizontal="justify" vertical="center" wrapText="1"/>
      <protection locked="0"/>
    </xf>
    <xf numFmtId="0" fontId="25" fillId="0" borderId="103" xfId="0" applyFont="1" applyBorder="1" applyAlignment="1" applyProtection="1">
      <alignment horizontal="justify" vertical="center" wrapText="1"/>
      <protection locked="0"/>
    </xf>
    <xf numFmtId="0" fontId="25" fillId="0" borderId="109" xfId="0" applyFont="1" applyBorder="1" applyAlignment="1" applyProtection="1">
      <alignment horizontal="justify" vertical="center" wrapText="1"/>
      <protection locked="0"/>
    </xf>
    <xf numFmtId="0" fontId="27" fillId="0" borderId="107" xfId="0" applyFont="1" applyBorder="1">
      <alignment wrapText="1"/>
    </xf>
    <xf numFmtId="0" fontId="0" fillId="0" borderId="17" xfId="0" applyBorder="1" applyProtection="1">
      <alignment wrapText="1"/>
      <protection locked="0"/>
    </xf>
    <xf numFmtId="0" fontId="0" fillId="0" borderId="108" xfId="0" applyBorder="1" applyProtection="1">
      <alignment wrapText="1"/>
      <protection locked="0"/>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25" fillId="0" borderId="26" xfId="0" applyFont="1" applyBorder="1" applyAlignment="1" applyProtection="1">
      <alignment horizontal="justify" vertical="center" wrapText="1"/>
      <protection locked="0"/>
    </xf>
    <xf numFmtId="0" fontId="25" fillId="0" borderId="28" xfId="0" applyFont="1" applyBorder="1" applyAlignment="1" applyProtection="1">
      <alignment horizontal="justify" vertical="center" wrapText="1"/>
      <protection locked="0"/>
    </xf>
    <xf numFmtId="0" fontId="5" fillId="10" borderId="1" xfId="0" applyFont="1" applyFill="1" applyBorder="1" applyAlignment="1">
      <alignment horizontal="center" vertical="center" wrapText="1"/>
    </xf>
    <xf numFmtId="0" fontId="5" fillId="10" borderId="31" xfId="0" applyFont="1" applyFill="1" applyBorder="1" applyAlignment="1">
      <alignment horizontal="center" vertical="center" wrapText="1"/>
    </xf>
  </cellXfs>
  <cellStyles count="4">
    <cellStyle name="Millares" xfId="1" builtinId="3"/>
    <cellStyle name="Normal" xfId="0" builtinId="0" customBuiltin="1"/>
    <cellStyle name="Normal 2" xfId="2" xr:uid="{0CDE0134-0FAB-464F-A6A6-B2D9625A62BB}"/>
    <cellStyle name="Normal 3" xfId="3" xr:uid="{4F219065-ED5B-459B-A39F-5C7DB13ABD13}"/>
  </cellStyles>
  <dxfs count="713">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CE33"/>
          <bgColor rgb="FFFFCE33"/>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ont>
        <b/>
      </font>
      <fill>
        <patternFill patternType="solid">
          <fgColor rgb="FFC00000"/>
          <bgColor rgb="FFC00000"/>
        </patternFill>
      </fill>
    </dxf>
    <dxf>
      <font>
        <b/>
      </font>
      <fill>
        <patternFill patternType="solid">
          <fgColor rgb="FFFF9900"/>
          <bgColor rgb="FFFF9900"/>
        </patternFill>
      </fill>
    </dxf>
    <dxf>
      <font>
        <b/>
      </font>
      <fill>
        <patternFill patternType="solid">
          <fgColor rgb="FFFFFF00"/>
          <bgColor rgb="FFFFFF00"/>
        </patternFill>
      </fill>
    </dxf>
    <dxf>
      <font>
        <b/>
      </font>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14A713C3-FFEE-4B66-9BA8-D026FFC071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6074" y="0"/>
          <a:ext cx="5401064" cy="9684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47625</xdr:colOff>
      <xdr:row>0</xdr:row>
      <xdr:rowOff>0</xdr:rowOff>
    </xdr:from>
    <xdr:ext cx="6248400" cy="981075"/>
    <xdr:pic>
      <xdr:nvPicPr>
        <xdr:cNvPr id="2" name="image1.png">
          <a:extLst>
            <a:ext uri="{FF2B5EF4-FFF2-40B4-BE49-F238E27FC236}">
              <a16:creationId xmlns:a16="http://schemas.microsoft.com/office/drawing/2014/main" id="{49A9B25F-1451-46A3-BA11-DB85595E07CF}"/>
            </a:ext>
          </a:extLst>
        </xdr:cNvPr>
        <xdr:cNvPicPr preferRelativeResize="0"/>
      </xdr:nvPicPr>
      <xdr:blipFill>
        <a:blip xmlns:r="http://schemas.openxmlformats.org/officeDocument/2006/relationships" r:embed="rId1" cstate="print"/>
        <a:stretch>
          <a:fillRect/>
        </a:stretch>
      </xdr:blipFill>
      <xdr:spPr>
        <a:xfrm>
          <a:off x="3023738" y="0"/>
          <a:ext cx="6248400" cy="9810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47625</xdr:colOff>
      <xdr:row>0</xdr:row>
      <xdr:rowOff>0</xdr:rowOff>
    </xdr:from>
    <xdr:ext cx="5505450" cy="981075"/>
    <xdr:pic>
      <xdr:nvPicPr>
        <xdr:cNvPr id="2" name="image1.png">
          <a:extLst>
            <a:ext uri="{FF2B5EF4-FFF2-40B4-BE49-F238E27FC236}">
              <a16:creationId xmlns:a16="http://schemas.microsoft.com/office/drawing/2014/main" id="{1868B360-F733-4DC4-B9F2-7C1F93F2C431}"/>
            </a:ext>
          </a:extLst>
        </xdr:cNvPr>
        <xdr:cNvPicPr preferRelativeResize="0"/>
      </xdr:nvPicPr>
      <xdr:blipFill>
        <a:blip xmlns:r="http://schemas.openxmlformats.org/officeDocument/2006/relationships" r:embed="rId1" cstate="print"/>
        <a:stretch>
          <a:fillRect/>
        </a:stretch>
      </xdr:blipFill>
      <xdr:spPr>
        <a:xfrm>
          <a:off x="3023738" y="0"/>
          <a:ext cx="5505450" cy="9810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5495925" cy="885825"/>
    <xdr:pic>
      <xdr:nvPicPr>
        <xdr:cNvPr id="2" name="image3.png" title="Imagen">
          <a:extLst>
            <a:ext uri="{FF2B5EF4-FFF2-40B4-BE49-F238E27FC236}">
              <a16:creationId xmlns:a16="http://schemas.microsoft.com/office/drawing/2014/main" id="{FB8392B8-9F3F-4AA9-9DDE-6F37606BBFFB}"/>
            </a:ext>
          </a:extLst>
        </xdr:cNvPr>
        <xdr:cNvPicPr preferRelativeResize="0"/>
      </xdr:nvPicPr>
      <xdr:blipFill>
        <a:blip xmlns:r="http://schemas.openxmlformats.org/officeDocument/2006/relationships" r:embed="rId1" cstate="print"/>
        <a:stretch>
          <a:fillRect/>
        </a:stretch>
      </xdr:blipFill>
      <xdr:spPr>
        <a:xfrm>
          <a:off x="2031700" y="0"/>
          <a:ext cx="5495925" cy="88582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3</xdr:col>
      <xdr:colOff>47625</xdr:colOff>
      <xdr:row>0</xdr:row>
      <xdr:rowOff>0</xdr:rowOff>
    </xdr:from>
    <xdr:ext cx="5505450" cy="981075"/>
    <xdr:pic>
      <xdr:nvPicPr>
        <xdr:cNvPr id="2" name="image2.png">
          <a:extLst>
            <a:ext uri="{FF2B5EF4-FFF2-40B4-BE49-F238E27FC236}">
              <a16:creationId xmlns:a16="http://schemas.microsoft.com/office/drawing/2014/main" id="{F6B1C6C9-6A2E-45C0-BB96-E5FF568A7946}"/>
            </a:ext>
          </a:extLst>
        </xdr:cNvPr>
        <xdr:cNvPicPr preferRelativeResize="0"/>
      </xdr:nvPicPr>
      <xdr:blipFill>
        <a:blip xmlns:r="http://schemas.openxmlformats.org/officeDocument/2006/relationships" r:embed="rId1" cstate="print"/>
        <a:stretch>
          <a:fillRect/>
        </a:stretch>
      </xdr:blipFill>
      <xdr:spPr>
        <a:xfrm>
          <a:off x="3023738" y="0"/>
          <a:ext cx="5505450" cy="9810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47625</xdr:colOff>
      <xdr:row>0</xdr:row>
      <xdr:rowOff>0</xdr:rowOff>
    </xdr:from>
    <xdr:ext cx="5505450" cy="1009650"/>
    <xdr:pic>
      <xdr:nvPicPr>
        <xdr:cNvPr id="2" name="image2.png">
          <a:extLst>
            <a:ext uri="{FF2B5EF4-FFF2-40B4-BE49-F238E27FC236}">
              <a16:creationId xmlns:a16="http://schemas.microsoft.com/office/drawing/2014/main" id="{2B5B1888-DAE6-4ECF-9A9C-C02641B008CD}"/>
            </a:ext>
          </a:extLst>
        </xdr:cNvPr>
        <xdr:cNvPicPr preferRelativeResize="0"/>
      </xdr:nvPicPr>
      <xdr:blipFill>
        <a:blip xmlns:r="http://schemas.openxmlformats.org/officeDocument/2006/relationships" r:embed="rId1" cstate="print"/>
        <a:stretch>
          <a:fillRect/>
        </a:stretch>
      </xdr:blipFill>
      <xdr:spPr>
        <a:xfrm>
          <a:off x="3023738" y="0"/>
          <a:ext cx="5505450" cy="10096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47625</xdr:colOff>
      <xdr:row>0</xdr:row>
      <xdr:rowOff>0</xdr:rowOff>
    </xdr:from>
    <xdr:ext cx="5857875" cy="981075"/>
    <xdr:pic>
      <xdr:nvPicPr>
        <xdr:cNvPr id="2" name="image1.png">
          <a:extLst>
            <a:ext uri="{FF2B5EF4-FFF2-40B4-BE49-F238E27FC236}">
              <a16:creationId xmlns:a16="http://schemas.microsoft.com/office/drawing/2014/main" id="{15862B7A-D629-45B6-8402-AB5D7D8E70F7}"/>
            </a:ext>
          </a:extLst>
        </xdr:cNvPr>
        <xdr:cNvPicPr preferRelativeResize="0"/>
      </xdr:nvPicPr>
      <xdr:blipFill>
        <a:blip xmlns:r="http://schemas.openxmlformats.org/officeDocument/2006/relationships" r:embed="rId1" cstate="print"/>
        <a:stretch>
          <a:fillRect/>
        </a:stretch>
      </xdr:blipFill>
      <xdr:spPr>
        <a:xfrm>
          <a:off x="3023738" y="0"/>
          <a:ext cx="5857875" cy="9810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SUS/Downloads/REPORTE_Riesgos_GAD_Monitoreo_IT2026_.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AVID/Downloads/Borrador%20Plan%20de%20Acci&#243;n%20Anual%20(PAA)%202020%20-%20IGA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dhernandez/Downloads/20250821_Matriz_Riesgos_GFC.xlsx" TargetMode="External"/><Relationship Id="rId1" Type="http://schemas.openxmlformats.org/officeDocument/2006/relationships/externalLinkPath" Target="file:///C:/Users/dhernandez/Downloads/20250821_Matriz_Riesgos_GF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SUS/Downloads/20260331_MatrizRiesgos_GFC_CEN_Monitoreo1T20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SUS/Downloads/20260331_MatrizRiesgos_GFC_GTH_Monitoreo1T202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SUS/Downloads/REPORTE_Riesgos_GRFI_Monitoreo_IT_202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SUS/Downloads/20260331_MatrizRiesgos_GFC_GTI_Monitoreo1T202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SUS/Downloads/Copia%20de%2020260331_MatrizRiesgos_GFC_CYE_Monitoreo1T2026.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https://uaecgn-my.sharepoint.com/Users/julieth/Downloads/REPORTE_Riesgos_GAD_Monitoreo3T2025.xlsx" TargetMode="External"/><Relationship Id="rId1" Type="http://schemas.openxmlformats.org/officeDocument/2006/relationships/externalLinkPath" Target="/Users/julieth/Downloads/REPORTE_Riesgos_GAD_Monitoreo3T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sheetName val="Metodología"/>
      <sheetName val="Notas Riesgos"/>
      <sheetName val="Matriz explicativa"/>
      <sheetName val="Probabilidad-Impacto"/>
      <sheetName val="Datos"/>
    </sheetNames>
    <sheetDataSet>
      <sheetData sheetId="0" refreshError="1">
        <row r="11">
          <cell r="C11">
            <v>45818</v>
          </cell>
          <cell r="D11" t="str">
            <v>PI02-FOR01</v>
          </cell>
          <cell r="F11">
            <v>1</v>
          </cell>
          <cell r="H11" t="str">
            <v>1 de 1</v>
          </cell>
        </row>
      </sheetData>
      <sheetData sheetId="1" refreshError="1"/>
      <sheetData sheetId="2" refreshError="1"/>
      <sheetData sheetId="3" refreshError="1"/>
      <sheetData sheetId="4" refreshError="1"/>
      <sheetData sheetId="5" refreshError="1">
        <row r="10">
          <cell r="H10" t="str">
            <v xml:space="preserve">Ausencia de procedimientos o documentos </v>
          </cell>
          <cell r="I10" t="str">
            <v>Fraude interno (corrupción, soborno)</v>
          </cell>
          <cell r="J10" t="str">
            <v>Daño físico de dispositivos electrónicos o digitales</v>
          </cell>
          <cell r="K10" t="str">
            <v>Catástrofes por fenómenos naturales</v>
          </cell>
          <cell r="L10" t="str">
            <v>Suplantación de identidad</v>
          </cell>
        </row>
        <row r="11">
          <cell r="H11" t="str">
            <v>Errores en la ejecución de protocolos, manuales o procedimientos</v>
          </cell>
          <cell r="I11" t="str">
            <v>Hurto de activos físicos o digitales por personal interno</v>
          </cell>
          <cell r="J11" t="str">
            <v>Caída de aplicaciones o redes</v>
          </cell>
          <cell r="K11" t="str">
            <v>Falta de mantenimiento o adecuación</v>
          </cell>
          <cell r="L11" t="str">
            <v>Vandalismo o crimen organizado</v>
          </cell>
        </row>
        <row r="12">
          <cell r="H12" t="str">
            <v>Errores en la grabación de información o autorizaciones</v>
          </cell>
          <cell r="I12" t="str">
            <v>Comportamiento anti-ético</v>
          </cell>
          <cell r="J12" t="str">
            <v>Errores en el software</v>
          </cell>
          <cell r="K12" t="str">
            <v>Daño de activos fijos</v>
          </cell>
          <cell r="L12" t="str">
            <v>Atentados o hechos de orden público</v>
          </cell>
        </row>
        <row r="13">
          <cell r="H13" t="str">
            <v>Falta de capacitación del personal que opera el proceso</v>
          </cell>
          <cell r="L13" t="str">
            <v>Cambios macroecnonómicos del país</v>
          </cell>
        </row>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sheetName val="PA_SERVCIUDA"/>
      <sheetName val="Listas"/>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solidado"/>
      <sheetName val="PI"/>
      <sheetName val="CPU"/>
      <sheetName val="NOR"/>
      <sheetName val="CEN"/>
      <sheetName val="CON"/>
      <sheetName val="GTH"/>
      <sheetName val="GAD"/>
      <sheetName val="GFI"/>
      <sheetName val="GTI"/>
      <sheetName val="GJU"/>
      <sheetName val="CYE"/>
      <sheetName val="Control de Cambios"/>
      <sheetName val="Probabilidad-Impacto"/>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sheetName val="Metodología"/>
      <sheetName val="Matriz explicativa"/>
      <sheetName val="Probabilidad-Impacto"/>
      <sheetName val="Datos"/>
    </sheetNames>
    <sheetDataSet>
      <sheetData sheetId="0">
        <row r="11">
          <cell r="C11">
            <v>45818</v>
          </cell>
          <cell r="D11" t="str">
            <v>PI02-FOR01</v>
          </cell>
          <cell r="F11">
            <v>1</v>
          </cell>
          <cell r="H11" t="str">
            <v>1 de 1</v>
          </cell>
        </row>
      </sheetData>
      <sheetData sheetId="1" refreshError="1"/>
      <sheetData sheetId="2" refreshError="1"/>
      <sheetData sheetId="3" refreshError="1"/>
      <sheetData sheetId="4">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sheetName val="Metodología"/>
      <sheetName val="Matriz explicativa"/>
      <sheetName val="Probabilidad-Impacto"/>
      <sheetName val="Datos"/>
    </sheetNames>
    <sheetDataSet>
      <sheetData sheetId="0">
        <row r="11">
          <cell r="C11">
            <v>45818</v>
          </cell>
          <cell r="D11" t="str">
            <v>PI02-FOR01</v>
          </cell>
          <cell r="F11">
            <v>1</v>
          </cell>
          <cell r="H11" t="str">
            <v>1 de 1</v>
          </cell>
        </row>
      </sheetData>
      <sheetData sheetId="1" refreshError="1"/>
      <sheetData sheetId="2" refreshError="1"/>
      <sheetData sheetId="3" refreshError="1"/>
      <sheetData sheetId="4">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sheetName val="Metodología"/>
      <sheetName val="Matriz explicativa"/>
      <sheetName val="Notas Riesgos"/>
      <sheetName val="Probabilidad-Impacto"/>
      <sheetName val="Datos"/>
    </sheetNames>
    <sheetDataSet>
      <sheetData sheetId="0">
        <row r="11">
          <cell r="C11">
            <v>45818</v>
          </cell>
          <cell r="D11" t="str">
            <v>PI02-FOR01</v>
          </cell>
          <cell r="F11">
            <v>1</v>
          </cell>
          <cell r="H11" t="str">
            <v>1 de 1</v>
          </cell>
        </row>
      </sheetData>
      <sheetData sheetId="1" refreshError="1"/>
      <sheetData sheetId="2" refreshError="1"/>
      <sheetData sheetId="3" refreshError="1"/>
      <sheetData sheetId="4" refreshError="1"/>
      <sheetData sheetId="5">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sheetName val="Metodología"/>
      <sheetName val="Matriz explicativa"/>
      <sheetName val="Notas Riesgos"/>
      <sheetName val="Probabilidad-Impacto"/>
      <sheetName val="Datos"/>
    </sheetNames>
    <sheetDataSet>
      <sheetData sheetId="0">
        <row r="11">
          <cell r="C11">
            <v>45818</v>
          </cell>
          <cell r="D11" t="str">
            <v>PI02-FOR01</v>
          </cell>
          <cell r="F11">
            <v>1</v>
          </cell>
          <cell r="H11" t="str">
            <v>1 de 1</v>
          </cell>
        </row>
      </sheetData>
      <sheetData sheetId="1" refreshError="1"/>
      <sheetData sheetId="2" refreshError="1"/>
      <sheetData sheetId="3" refreshError="1"/>
      <sheetData sheetId="4" refreshError="1"/>
      <sheetData sheetId="5">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sheetName val="Metodología"/>
      <sheetName val="Matriz explicativa"/>
      <sheetName val="Probabilidad-Impacto"/>
      <sheetName val="Datos"/>
    </sheetNames>
    <sheetDataSet>
      <sheetData sheetId="0">
        <row r="11">
          <cell r="C11">
            <v>45818</v>
          </cell>
          <cell r="D11" t="str">
            <v>PI02-FOR01</v>
          </cell>
          <cell r="F11">
            <v>1</v>
          </cell>
          <cell r="H11" t="str">
            <v>1 de 1</v>
          </cell>
        </row>
      </sheetData>
      <sheetData sheetId="1" refreshError="1"/>
      <sheetData sheetId="2" refreshError="1"/>
      <sheetData sheetId="3" refreshError="1"/>
      <sheetData sheetId="4">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esentación"/>
      <sheetName val="Metodología"/>
      <sheetName val="Notas Riesgos"/>
      <sheetName val="Matriz explicativa"/>
      <sheetName val="GAD"/>
      <sheetName val="Probabilidad-Impacto"/>
      <sheetName val="Datos"/>
    </sheetNames>
    <sheetDataSet>
      <sheetData sheetId="0"/>
      <sheetData sheetId="1"/>
      <sheetData sheetId="2"/>
      <sheetData sheetId="3"/>
      <sheetData sheetId="4"/>
      <sheetData sheetId="5"/>
      <sheetData sheetId="6">
        <row r="25">
          <cell r="B25" t="str">
            <v>Insignificante - 20%</v>
          </cell>
          <cell r="C25">
            <v>0.2</v>
          </cell>
        </row>
        <row r="26">
          <cell r="B26" t="str">
            <v>Menor - 40%</v>
          </cell>
          <cell r="C26">
            <v>0.4</v>
          </cell>
        </row>
        <row r="27">
          <cell r="B27" t="str">
            <v>Moderado - 60%</v>
          </cell>
          <cell r="C27">
            <v>0.6</v>
          </cell>
        </row>
        <row r="28">
          <cell r="B28" t="str">
            <v>Mayor - 80%</v>
          </cell>
          <cell r="C28">
            <v>0.8</v>
          </cell>
        </row>
        <row r="29">
          <cell r="B29" t="str">
            <v>Catastrófico - 100%</v>
          </cell>
          <cell r="C29">
            <v>1</v>
          </cell>
        </row>
        <row r="32">
          <cell r="B32">
            <v>0.4</v>
          </cell>
          <cell r="C32">
            <v>0.3</v>
          </cell>
          <cell r="D32">
            <v>0.3</v>
          </cell>
        </row>
        <row r="37">
          <cell r="I37">
            <v>11</v>
          </cell>
          <cell r="J37" t="str">
            <v>BAJO</v>
          </cell>
        </row>
        <row r="38">
          <cell r="I38">
            <v>12</v>
          </cell>
          <cell r="J38" t="str">
            <v>BAJO</v>
          </cell>
        </row>
        <row r="39">
          <cell r="I39">
            <v>21</v>
          </cell>
          <cell r="J39" t="str">
            <v>BAJO</v>
          </cell>
        </row>
        <row r="40">
          <cell r="I40">
            <v>41</v>
          </cell>
          <cell r="J40" t="str">
            <v>MODERADO</v>
          </cell>
        </row>
        <row r="41">
          <cell r="I41">
            <v>31</v>
          </cell>
          <cell r="J41" t="str">
            <v>MODERADO</v>
          </cell>
        </row>
        <row r="42">
          <cell r="I42">
            <v>42</v>
          </cell>
          <cell r="J42" t="str">
            <v>MODERADO</v>
          </cell>
        </row>
        <row r="43">
          <cell r="I43">
            <v>32</v>
          </cell>
          <cell r="J43" t="str">
            <v>MODERADO</v>
          </cell>
        </row>
        <row r="44">
          <cell r="I44">
            <v>22</v>
          </cell>
          <cell r="J44" t="str">
            <v>MODERADO</v>
          </cell>
        </row>
        <row r="45">
          <cell r="I45">
            <v>33</v>
          </cell>
          <cell r="J45" t="str">
            <v>MODERADO</v>
          </cell>
        </row>
        <row r="46">
          <cell r="I46">
            <v>23</v>
          </cell>
          <cell r="J46" t="str">
            <v>MODERADO</v>
          </cell>
        </row>
        <row r="47">
          <cell r="I47">
            <v>13</v>
          </cell>
          <cell r="J47" t="str">
            <v>MODERADO</v>
          </cell>
        </row>
        <row r="48">
          <cell r="I48">
            <v>51</v>
          </cell>
          <cell r="J48" t="str">
            <v>ALTO</v>
          </cell>
        </row>
        <row r="49">
          <cell r="I49">
            <v>52</v>
          </cell>
          <cell r="J49" t="str">
            <v>ALTO</v>
          </cell>
        </row>
        <row r="50">
          <cell r="I50">
            <v>53</v>
          </cell>
          <cell r="J50" t="str">
            <v>ALTO</v>
          </cell>
        </row>
        <row r="51">
          <cell r="I51">
            <v>54</v>
          </cell>
          <cell r="J51" t="str">
            <v>ALTO</v>
          </cell>
        </row>
        <row r="52">
          <cell r="I52">
            <v>43</v>
          </cell>
          <cell r="J52" t="str">
            <v>ALTO</v>
          </cell>
        </row>
        <row r="53">
          <cell r="I53">
            <v>44</v>
          </cell>
          <cell r="J53" t="str">
            <v>ALTO</v>
          </cell>
        </row>
        <row r="54">
          <cell r="I54">
            <v>34</v>
          </cell>
          <cell r="J54" t="str">
            <v>ALTO</v>
          </cell>
        </row>
        <row r="55">
          <cell r="I55">
            <v>24</v>
          </cell>
          <cell r="J55" t="str">
            <v>ALTO</v>
          </cell>
        </row>
        <row r="56">
          <cell r="I56">
            <v>14</v>
          </cell>
          <cell r="J56" t="str">
            <v>ALTO</v>
          </cell>
        </row>
        <row r="57">
          <cell r="I57">
            <v>15</v>
          </cell>
          <cell r="J57" t="str">
            <v>EXTREMO</v>
          </cell>
        </row>
        <row r="58">
          <cell r="I58">
            <v>25</v>
          </cell>
          <cell r="J58" t="str">
            <v>EXTREMO</v>
          </cell>
        </row>
        <row r="59">
          <cell r="I59">
            <v>35</v>
          </cell>
          <cell r="J59" t="str">
            <v>EXTREMO</v>
          </cell>
        </row>
        <row r="60">
          <cell r="I60">
            <v>45</v>
          </cell>
          <cell r="J60" t="str">
            <v>EXTREMO</v>
          </cell>
        </row>
        <row r="61">
          <cell r="I61">
            <v>55</v>
          </cell>
          <cell r="J61" t="str">
            <v>EXTREMO</v>
          </cell>
        </row>
        <row r="63">
          <cell r="C63" t="str">
            <v>Preventivo</v>
          </cell>
          <cell r="D63" t="str">
            <v>Automático</v>
          </cell>
          <cell r="E63" t="str">
            <v>SI</v>
          </cell>
          <cell r="G63" t="str">
            <v>Completa</v>
          </cell>
        </row>
        <row r="64">
          <cell r="C64" t="str">
            <v>Detectivo</v>
          </cell>
          <cell r="D64" t="str">
            <v>Manual</v>
          </cell>
          <cell r="E64" t="str">
            <v>NO</v>
          </cell>
          <cell r="G64" t="str">
            <v>Incompleta</v>
          </cell>
        </row>
        <row r="65">
          <cell r="C65" t="str">
            <v>Correctivo</v>
          </cell>
          <cell r="G65" t="str">
            <v>No existe</v>
          </cell>
        </row>
        <row r="73">
          <cell r="C73">
            <v>0.25</v>
          </cell>
          <cell r="D73">
            <v>0.25</v>
          </cell>
          <cell r="E73">
            <v>0.15</v>
          </cell>
          <cell r="G73">
            <v>0.1</v>
          </cell>
        </row>
        <row r="74">
          <cell r="C74">
            <v>0.15</v>
          </cell>
          <cell r="D74">
            <v>0.15</v>
          </cell>
          <cell r="E74">
            <v>0</v>
          </cell>
          <cell r="G74">
            <v>0.05</v>
          </cell>
        </row>
        <row r="75">
          <cell r="C75">
            <v>0.1</v>
          </cell>
          <cell r="G75">
            <v>0</v>
          </cell>
        </row>
      </sheetData>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drive.google.com/drive/folders/1S2Otb5eLWJLkQL835HZeKg7lKRqIOp9F" TargetMode="External"/><Relationship Id="rId2" Type="http://schemas.openxmlformats.org/officeDocument/2006/relationships/hyperlink" Target="https://drive.google.com/drive/folders/1LBeYACpt9bpXgMfCEg-mOf_YGDN_DTIE" TargetMode="External"/><Relationship Id="rId1" Type="http://schemas.openxmlformats.org/officeDocument/2006/relationships/hyperlink" Target="https://drive.google.com/drive/folders/1bQ08we-kuyCy88bjFVZI18o1Jo8GBy7d"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reinducciones.se/" TargetMode="External"/><Relationship Id="rId3" Type="http://schemas.openxmlformats.org/officeDocument/2006/relationships/hyperlink" Target="https://drive.google.com/drive/folders/11tGp9l4ZWterGzgemaAIg11Xn99Og3JP" TargetMode="External"/><Relationship Id="rId7" Type="http://schemas.openxmlformats.org/officeDocument/2006/relationships/hyperlink" Target="https://drive.google.com/drive/folders/1DIBPw8zrn-wg7nKJvA5M9_L1MvJucCJB" TargetMode="External"/><Relationship Id="rId2" Type="http://schemas.openxmlformats.org/officeDocument/2006/relationships/hyperlink" Target="https://drive.google.com/drive/folders/11wPKSSLcZ593or3YR3H4J_gCIAGr_zz-" TargetMode="External"/><Relationship Id="rId1" Type="http://schemas.openxmlformats.org/officeDocument/2006/relationships/hyperlink" Target="https://drive.google.com/drive/folders/1RZyaFIHAzu7jWRLWlsfzE_R6l6Hzs3IW" TargetMode="External"/><Relationship Id="rId6" Type="http://schemas.openxmlformats.org/officeDocument/2006/relationships/hyperlink" Target="https://drive.google.com/drive/folders/1F6g9d0EcCc9oUklpdKOto1tmgpDE66i0" TargetMode="External"/><Relationship Id="rId5" Type="http://schemas.openxmlformats.org/officeDocument/2006/relationships/hyperlink" Target="https://drive.google.com/drive/folders/1hVrER21VqkfjJC1ud-iuxxMoBnLCorQB" TargetMode="External"/><Relationship Id="rId10" Type="http://schemas.openxmlformats.org/officeDocument/2006/relationships/drawing" Target="../drawings/drawing3.xml"/><Relationship Id="rId4" Type="http://schemas.openxmlformats.org/officeDocument/2006/relationships/hyperlink" Target="https://drive.google.com/drive/folders/1l0c-Mk9kM2XRNOZQeUFMd1-IlAsNXvU6" TargetMode="External"/><Relationship Id="rId9" Type="http://schemas.openxmlformats.org/officeDocument/2006/relationships/hyperlink" Target="https://drive.google.com/drive/folders/1CP0kxZJPnK-yefTM1UzRkbI4viSMxGJK"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drive.google.com/file/d/1K90cWYPR_3AcvQWS-T4XlMJGOqAs3QYG/view?usp=drive_link" TargetMode="External"/><Relationship Id="rId2" Type="http://schemas.openxmlformats.org/officeDocument/2006/relationships/hyperlink" Target="https://drive.google.com/drive/folders/1hRi03zOqmRq7AQWNA23Mzxk46537ljRA" TargetMode="External"/><Relationship Id="rId1" Type="http://schemas.openxmlformats.org/officeDocument/2006/relationships/hyperlink" Target="https://drive.google.com/drive/folders/1XBWHUztF-yVavw-pKu4ziunh5DPE-sEo?usp=drive_link" TargetMode="External"/><Relationship Id="rId5" Type="http://schemas.openxmlformats.org/officeDocument/2006/relationships/drawing" Target="../drawings/drawing4.xml"/><Relationship Id="rId4" Type="http://schemas.openxmlformats.org/officeDocument/2006/relationships/hyperlink" Target="https://drive.google.com/drive/folders/1G3ZOhwtpCFfMx_MRVOj3pyZX8fjOi1tH?usp=drive_link"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contaduria.gov.co/web/intranet/sigi/-/document_library/PZav0116iHoV/view/2150044?_com_liferay_document_library_web_portlet_DLPortlet_INSTANCE_PZav0116iHoV_redirect=https%3A%2F%2Fwww.contaduria.gov.co%3A443%2Fweb%2Fintranet%2Fsigi%2F-%2Fdocument_library%2FPZav0116iHoV%2Fview%2F2149852%3F_com_liferay_document_library_web_portlet_DLPortlet_INSTANCE_PZav0116iHoV_redirect%3Dhttps%253A%252F%252Fwww.contaduria.gov.co%253A443%252Fweb%252Fintranet%252Fsigi%252F-%252Fdocument_library%252FPZav0116iHoV%252Fview%252F2146984%253F_com_liferay_document_library_web_portlet_DLPortlet_INSTANCE_PZav0116iHoV_redirect%253Dhttps%25253A%25252F%25252Fwww.contaduria.gov.co%25253A443%25252Fweb%25252Fintranet%25252Fsigi%25253Fp_p_id%25253Dcom_liferay_document_library_web_portlet_DLPortlet_INSTANCE_PZav0116iHoV%252526p_p_lifecycle%25253D0%252526p_p_state%25253Dnormal%252526p_p_mode%25253Dview" TargetMode="External"/><Relationship Id="rId3" Type="http://schemas.openxmlformats.org/officeDocument/2006/relationships/hyperlink" Target="https://nextcloud.com/es/files/" TargetMode="External"/><Relationship Id="rId7" Type="http://schemas.openxmlformats.org/officeDocument/2006/relationships/hyperlink" Target="https://drive.google.com/drive/folders/1g5xLWVCwxlCOqjNJjPb60UKt4WvxWzI8?usp=sharing" TargetMode="External"/><Relationship Id="rId2" Type="http://schemas.openxmlformats.org/officeDocument/2006/relationships/hyperlink" Target="https://drive.google.com/drive/folders/17Cdcbwc7y_Y28mf8k3f3MHdNIBYiIzYo?usp=sharing" TargetMode="External"/><Relationship Id="rId1" Type="http://schemas.openxmlformats.org/officeDocument/2006/relationships/hyperlink" Target="https://drive.google.com/drive/folders/17Cdcbwc7y_Y28mf8k3f3MHdNIBYiIzYo?usp=sharing" TargetMode="External"/><Relationship Id="rId6" Type="http://schemas.openxmlformats.org/officeDocument/2006/relationships/hyperlink" Target="https://drive.google.com/drive/folders/1KCsI-fBwvc_DgeY-eu1b5L7S0UPL_ojm?usp=drive_link" TargetMode="External"/><Relationship Id="rId5" Type="http://schemas.openxmlformats.org/officeDocument/2006/relationships/hyperlink" Target="https://docs.google.com/spreadsheets/d/10iM3K8f5xSltepAMMAHerAsxqnJak66y/edit?usp=drive_link&amp;ouid=100258792447647685028&amp;rtpof=true&amp;sd=true" TargetMode="External"/><Relationship Id="rId4" Type="http://schemas.openxmlformats.org/officeDocument/2006/relationships/hyperlink" Target="https://docs.google.com/spreadsheets/d/137XaD-sJNQhQBHQFjMuVsCoNuUT78bTw/edit?usp=drive_link&amp;ouid=100258792447647685028&amp;rtpof=true&amp;sd=true" TargetMode="External"/><Relationship Id="rId9"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88A3D-36AD-4A31-A241-A950900BE618}">
  <dimension ref="A1:CE44"/>
  <sheetViews>
    <sheetView tabSelected="1" zoomScale="59" zoomScaleNormal="63" workbookViewId="0">
      <pane xSplit="1" ySplit="16" topLeftCell="B17" activePane="bottomRight" state="frozen"/>
      <selection pane="topRight" activeCell="B1" sqref="B1"/>
      <selection pane="bottomLeft" activeCell="A17" sqref="A17"/>
      <selection pane="bottomRight" activeCell="CC29" sqref="CC29:CC32"/>
    </sheetView>
  </sheetViews>
  <sheetFormatPr baseColWidth="10" defaultColWidth="11.5" defaultRowHeight="14.5" customHeight="1" x14ac:dyDescent="0.2"/>
  <cols>
    <col min="1" max="1" width="3.33203125" style="58" bestFit="1" customWidth="1"/>
    <col min="2" max="2" width="31.5" style="58" bestFit="1" customWidth="1"/>
    <col min="3" max="3" width="22.6640625" style="58" customWidth="1"/>
    <col min="4" max="4" width="29" style="58" customWidth="1"/>
    <col min="5" max="5" width="16.5" style="58" customWidth="1"/>
    <col min="6" max="6" width="48.1640625" style="58" customWidth="1"/>
    <col min="7" max="9" width="19" style="58" customWidth="1"/>
    <col min="10" max="10" width="21.6640625" style="58" customWidth="1"/>
    <col min="11" max="11" width="41.83203125" style="58" customWidth="1"/>
    <col min="12" max="12" width="71.83203125" style="58" customWidth="1"/>
    <col min="13" max="15" width="22.5" style="58" customWidth="1"/>
    <col min="16" max="37" width="16.5" style="58" customWidth="1"/>
    <col min="38" max="38" width="21.5" style="58" customWidth="1"/>
    <col min="39" max="39" width="37.83203125" style="58" customWidth="1"/>
    <col min="40" max="40" width="16.5" style="58" hidden="1" customWidth="1"/>
    <col min="41" max="41" width="15" style="58" hidden="1" customWidth="1"/>
    <col min="42" max="42" width="18.5" style="58" customWidth="1"/>
    <col min="43" max="43" width="18.5" style="58" hidden="1" customWidth="1"/>
    <col min="44" max="44" width="18.5" style="58" customWidth="1"/>
    <col min="45" max="45" width="27.33203125" style="58" hidden="1" customWidth="1"/>
    <col min="46" max="46" width="15.83203125" style="58" customWidth="1"/>
    <col min="47" max="47" width="71.6640625" style="58" customWidth="1"/>
    <col min="48" max="48" width="35.6640625" style="58" customWidth="1"/>
    <col min="49" max="49" width="46.5" style="58" customWidth="1"/>
    <col min="50" max="50" width="54.83203125" style="58" customWidth="1"/>
    <col min="51" max="51" width="26.1640625" style="58" customWidth="1"/>
    <col min="52" max="52" width="19.5" style="58" customWidth="1"/>
    <col min="53" max="53" width="19.83203125" style="58" customWidth="1"/>
    <col min="54" max="54" width="16.1640625" style="58" customWidth="1"/>
    <col min="55" max="55" width="17.1640625" style="58" hidden="1" customWidth="1"/>
    <col min="56" max="57" width="13.1640625" style="58" hidden="1" customWidth="1"/>
    <col min="58" max="58" width="14.83203125" style="58" customWidth="1"/>
    <col min="59" max="59" width="16.6640625" style="58" customWidth="1"/>
    <col min="60" max="63" width="14.83203125" style="58" customWidth="1"/>
    <col min="64" max="64" width="20.5" style="58" customWidth="1"/>
    <col min="65" max="65" width="47.6640625" style="58" customWidth="1"/>
    <col min="66" max="69" width="40.5" style="58" customWidth="1"/>
    <col min="70" max="70" width="6.83203125" style="58" customWidth="1"/>
    <col min="71" max="81" width="11.5" style="58" customWidth="1"/>
    <col min="82" max="82" width="61.6640625" style="58" customWidth="1"/>
    <col min="83" max="83" width="57.5" style="58" customWidth="1"/>
    <col min="84" max="16384" width="11.5" style="58"/>
  </cols>
  <sheetData>
    <row r="1" spans="1:83" s="1" customFormat="1" ht="14" x14ac:dyDescent="0.15">
      <c r="B1" s="2"/>
      <c r="C1" s="3"/>
      <c r="D1" s="3"/>
      <c r="E1" s="3"/>
      <c r="F1" s="3"/>
    </row>
    <row r="2" spans="1:83" s="1" customFormat="1" ht="14" customHeight="1" x14ac:dyDescent="0.15"/>
    <row r="3" spans="1:83" s="1" customFormat="1" ht="13.5" customHeight="1" x14ac:dyDescent="0.15"/>
    <row r="4" spans="1:83" s="1" customFormat="1" ht="27.75" customHeight="1" x14ac:dyDescent="0.15"/>
    <row r="5" spans="1:83" s="1" customFormat="1" ht="27.75" customHeight="1" x14ac:dyDescent="0.15">
      <c r="B5" s="422" t="s">
        <v>0</v>
      </c>
      <c r="C5" s="422"/>
      <c r="D5" s="422"/>
      <c r="E5" s="422"/>
      <c r="F5" s="422"/>
      <c r="G5" s="422"/>
      <c r="H5" s="422"/>
    </row>
    <row r="6" spans="1:83" s="1" customFormat="1" ht="27.75" customHeight="1" x14ac:dyDescent="0.15">
      <c r="B6" s="4" t="s">
        <v>1</v>
      </c>
      <c r="C6" s="423" t="s">
        <v>2</v>
      </c>
      <c r="D6" s="423"/>
      <c r="E6" s="423"/>
      <c r="F6" s="423"/>
      <c r="G6" s="423"/>
      <c r="H6" s="423"/>
    </row>
    <row r="7" spans="1:83" s="1" customFormat="1" ht="27.75" customHeight="1" x14ac:dyDescent="0.15">
      <c r="B7" s="4" t="s">
        <v>3</v>
      </c>
      <c r="C7" s="423" t="s">
        <v>4</v>
      </c>
      <c r="D7" s="423"/>
      <c r="E7" s="423"/>
      <c r="F7" s="423"/>
      <c r="G7" s="423"/>
      <c r="H7" s="423"/>
    </row>
    <row r="8" spans="1:83" s="1" customFormat="1" ht="27.75" customHeight="1" x14ac:dyDescent="0.15">
      <c r="B8" s="4" t="s">
        <v>5</v>
      </c>
      <c r="C8" s="422" t="s">
        <v>6</v>
      </c>
      <c r="D8" s="422"/>
      <c r="E8" s="422" t="s">
        <v>7</v>
      </c>
      <c r="F8" s="422"/>
      <c r="G8" s="422" t="s">
        <v>8</v>
      </c>
      <c r="H8" s="422"/>
    </row>
    <row r="9" spans="1:83" s="1" customFormat="1" ht="27.75" customHeight="1" x14ac:dyDescent="0.15">
      <c r="B9" s="5" t="s">
        <v>9</v>
      </c>
      <c r="C9" s="417" t="s">
        <v>10</v>
      </c>
      <c r="D9" s="417"/>
      <c r="E9" s="417">
        <v>1</v>
      </c>
      <c r="F9" s="417"/>
      <c r="G9" s="417" t="s">
        <v>11</v>
      </c>
      <c r="H9" s="417"/>
    </row>
    <row r="10" spans="1:83" s="6" customFormat="1" ht="15" thickBot="1" x14ac:dyDescent="0.2">
      <c r="B10" s="7"/>
      <c r="C10" s="8"/>
      <c r="D10" s="8"/>
      <c r="E10" s="8"/>
      <c r="AO10" s="8"/>
      <c r="AV10" s="9"/>
      <c r="BC10" s="8"/>
      <c r="BD10" s="8"/>
      <c r="BE10" s="8"/>
      <c r="BL10" s="10"/>
      <c r="BM10" s="11"/>
    </row>
    <row r="11" spans="1:83" s="6" customFormat="1" ht="64" thickBot="1" x14ac:dyDescent="0.2">
      <c r="A11" s="12"/>
      <c r="B11" s="418" t="s">
        <v>12</v>
      </c>
      <c r="C11" s="419"/>
      <c r="D11" s="419"/>
      <c r="E11" s="419"/>
      <c r="F11" s="419"/>
      <c r="G11" s="419"/>
      <c r="H11" s="419"/>
      <c r="I11" s="419"/>
      <c r="J11" s="419"/>
      <c r="K11" s="419"/>
      <c r="L11" s="420"/>
      <c r="BC11" s="13"/>
    </row>
    <row r="12" spans="1:83" s="14" customFormat="1" ht="16" thickBot="1" x14ac:dyDescent="0.25">
      <c r="G12" s="15"/>
      <c r="H12" s="15"/>
      <c r="I12" s="15"/>
      <c r="J12" s="15"/>
    </row>
    <row r="13" spans="1:83" s="16" customFormat="1" ht="56.5" customHeight="1" thickBot="1" x14ac:dyDescent="0.25">
      <c r="A13" s="723" t="s">
        <v>13</v>
      </c>
      <c r="B13" s="724"/>
      <c r="C13" s="724"/>
      <c r="D13" s="724"/>
      <c r="E13" s="724"/>
      <c r="F13" s="724"/>
      <c r="G13" s="724"/>
      <c r="H13" s="724"/>
      <c r="I13" s="724"/>
      <c r="J13" s="724"/>
      <c r="K13" s="724"/>
      <c r="L13" s="724"/>
      <c r="M13" s="724"/>
      <c r="N13" s="724"/>
      <c r="O13" s="724"/>
      <c r="P13" s="724"/>
      <c r="Q13" s="724"/>
      <c r="R13" s="724"/>
      <c r="S13" s="724"/>
      <c r="T13" s="724"/>
      <c r="U13" s="724"/>
      <c r="V13" s="724"/>
      <c r="W13" s="724"/>
      <c r="X13" s="724"/>
      <c r="Y13" s="724"/>
      <c r="Z13" s="724"/>
      <c r="AA13" s="724"/>
      <c r="AB13" s="724"/>
      <c r="AC13" s="724"/>
      <c r="AD13" s="724"/>
      <c r="AE13" s="724"/>
      <c r="AF13" s="724"/>
      <c r="AG13" s="724"/>
      <c r="AH13" s="724"/>
      <c r="AI13" s="725"/>
      <c r="AJ13" s="725"/>
      <c r="AK13" s="726"/>
      <c r="AL13" s="421" t="s">
        <v>14</v>
      </c>
      <c r="AM13" s="421"/>
      <c r="AN13" s="421"/>
      <c r="AO13" s="421"/>
      <c r="AP13" s="421"/>
      <c r="AQ13" s="421"/>
      <c r="AR13" s="421"/>
      <c r="AS13" s="421"/>
      <c r="AT13" s="421"/>
      <c r="AU13" s="757" t="s">
        <v>15</v>
      </c>
      <c r="AV13" s="437"/>
      <c r="AW13" s="437"/>
      <c r="AX13" s="437"/>
      <c r="AY13" s="437"/>
      <c r="AZ13" s="437"/>
      <c r="BA13" s="437"/>
      <c r="BB13" s="758"/>
      <c r="BC13" s="747"/>
      <c r="BD13" s="17"/>
      <c r="BE13" s="18"/>
      <c r="BF13" s="439" t="s">
        <v>16</v>
      </c>
      <c r="BG13" s="440"/>
      <c r="BH13" s="440"/>
      <c r="BI13" s="440"/>
      <c r="BJ13" s="440"/>
      <c r="BK13" s="440"/>
      <c r="BL13" s="441"/>
      <c r="BM13" s="445" t="s">
        <v>17</v>
      </c>
      <c r="BN13" s="446"/>
      <c r="BO13" s="446"/>
      <c r="BP13" s="446"/>
      <c r="BQ13" s="446"/>
      <c r="BR13" s="841" t="s">
        <v>465</v>
      </c>
      <c r="BS13" s="842"/>
      <c r="BT13" s="842"/>
      <c r="BU13" s="842"/>
      <c r="BV13" s="842"/>
      <c r="BW13" s="842"/>
      <c r="BX13" s="842"/>
      <c r="BY13" s="842"/>
      <c r="BZ13" s="842"/>
      <c r="CA13" s="842"/>
      <c r="CB13" s="842"/>
      <c r="CC13" s="842"/>
      <c r="CD13" s="842"/>
      <c r="CE13" s="843"/>
    </row>
    <row r="14" spans="1:83" s="16" customFormat="1" ht="78" customHeight="1" thickBot="1" x14ac:dyDescent="0.25">
      <c r="A14" s="727"/>
      <c r="B14" s="728"/>
      <c r="C14" s="728"/>
      <c r="D14" s="728"/>
      <c r="E14" s="728"/>
      <c r="F14" s="728"/>
      <c r="G14" s="728"/>
      <c r="H14" s="728"/>
      <c r="I14" s="728"/>
      <c r="J14" s="728"/>
      <c r="K14" s="728"/>
      <c r="L14" s="728"/>
      <c r="M14" s="449" t="s">
        <v>18</v>
      </c>
      <c r="N14" s="449"/>
      <c r="O14" s="449"/>
      <c r="P14" s="450" t="s">
        <v>19</v>
      </c>
      <c r="Q14" s="450"/>
      <c r="R14" s="450"/>
      <c r="S14" s="450"/>
      <c r="T14" s="450"/>
      <c r="U14" s="450"/>
      <c r="V14" s="450"/>
      <c r="W14" s="450"/>
      <c r="X14" s="450"/>
      <c r="Y14" s="450"/>
      <c r="Z14" s="450"/>
      <c r="AA14" s="450"/>
      <c r="AB14" s="450"/>
      <c r="AC14" s="450"/>
      <c r="AD14" s="450"/>
      <c r="AE14" s="450"/>
      <c r="AF14" s="450"/>
      <c r="AG14" s="450"/>
      <c r="AH14" s="450"/>
      <c r="AI14" s="450"/>
      <c r="AJ14" s="450"/>
      <c r="AK14" s="451"/>
      <c r="AL14" s="20"/>
      <c r="AM14" s="20"/>
      <c r="AN14" s="20"/>
      <c r="AO14" s="20"/>
      <c r="AP14" s="20"/>
      <c r="AQ14" s="19"/>
      <c r="AR14" s="19"/>
      <c r="AS14" s="20"/>
      <c r="AT14" s="20"/>
      <c r="AU14" s="759"/>
      <c r="AV14" s="438"/>
      <c r="AW14" s="438"/>
      <c r="AX14" s="438"/>
      <c r="AY14" s="438"/>
      <c r="AZ14" s="438"/>
      <c r="BA14" s="438"/>
      <c r="BB14" s="760"/>
      <c r="BC14" s="748"/>
      <c r="BD14" s="21"/>
      <c r="BE14" s="22"/>
      <c r="BF14" s="442"/>
      <c r="BG14" s="443"/>
      <c r="BH14" s="443"/>
      <c r="BI14" s="443"/>
      <c r="BJ14" s="443"/>
      <c r="BK14" s="443"/>
      <c r="BL14" s="444"/>
      <c r="BM14" s="447"/>
      <c r="BN14" s="448"/>
      <c r="BO14" s="448"/>
      <c r="BP14" s="448"/>
      <c r="BQ14" s="448"/>
      <c r="BR14" s="844" t="s">
        <v>175</v>
      </c>
      <c r="BS14" s="522"/>
      <c r="BT14" s="522"/>
      <c r="BU14" s="522" t="s">
        <v>480</v>
      </c>
      <c r="BV14" s="522"/>
      <c r="BW14" s="522"/>
      <c r="BX14" s="522" t="s">
        <v>481</v>
      </c>
      <c r="BY14" s="522"/>
      <c r="BZ14" s="522" t="s">
        <v>482</v>
      </c>
      <c r="CA14" s="522"/>
      <c r="CB14" s="522" t="s">
        <v>483</v>
      </c>
      <c r="CC14" s="522"/>
      <c r="CD14" s="529" t="s">
        <v>177</v>
      </c>
      <c r="CE14" s="845" t="s">
        <v>178</v>
      </c>
    </row>
    <row r="15" spans="1:83" s="35" customFormat="1" ht="93.5" customHeight="1" x14ac:dyDescent="0.2">
      <c r="A15" s="23" t="s">
        <v>20</v>
      </c>
      <c r="B15" s="24" t="s">
        <v>21</v>
      </c>
      <c r="C15" s="24" t="s">
        <v>22</v>
      </c>
      <c r="D15" s="24" t="s">
        <v>23</v>
      </c>
      <c r="E15" s="24" t="s">
        <v>24</v>
      </c>
      <c r="F15" s="24" t="s">
        <v>25</v>
      </c>
      <c r="G15" s="24" t="s">
        <v>26</v>
      </c>
      <c r="H15" s="24" t="s">
        <v>27</v>
      </c>
      <c r="I15" s="24" t="s">
        <v>28</v>
      </c>
      <c r="J15" s="24" t="s">
        <v>29</v>
      </c>
      <c r="K15" s="24" t="s">
        <v>30</v>
      </c>
      <c r="L15" s="24" t="s">
        <v>31</v>
      </c>
      <c r="M15" s="25" t="s">
        <v>32</v>
      </c>
      <c r="N15" s="26" t="s">
        <v>33</v>
      </c>
      <c r="O15" s="26" t="s">
        <v>34</v>
      </c>
      <c r="P15" s="27" t="s">
        <v>35</v>
      </c>
      <c r="Q15" s="27" t="s">
        <v>36</v>
      </c>
      <c r="R15" s="27" t="s">
        <v>37</v>
      </c>
      <c r="S15" s="27" t="s">
        <v>38</v>
      </c>
      <c r="T15" s="27" t="s">
        <v>39</v>
      </c>
      <c r="U15" s="27" t="s">
        <v>40</v>
      </c>
      <c r="V15" s="27" t="s">
        <v>41</v>
      </c>
      <c r="W15" s="27" t="s">
        <v>42</v>
      </c>
      <c r="X15" s="27" t="s">
        <v>43</v>
      </c>
      <c r="Y15" s="27" t="s">
        <v>44</v>
      </c>
      <c r="Z15" s="27" t="s">
        <v>45</v>
      </c>
      <c r="AA15" s="27" t="s">
        <v>46</v>
      </c>
      <c r="AB15" s="27" t="s">
        <v>47</v>
      </c>
      <c r="AC15" s="27" t="s">
        <v>48</v>
      </c>
      <c r="AD15" s="27" t="s">
        <v>49</v>
      </c>
      <c r="AE15" s="27" t="s">
        <v>50</v>
      </c>
      <c r="AF15" s="27" t="s">
        <v>51</v>
      </c>
      <c r="AG15" s="27" t="s">
        <v>52</v>
      </c>
      <c r="AH15" s="27" t="s">
        <v>53</v>
      </c>
      <c r="AI15" s="452" t="s">
        <v>54</v>
      </c>
      <c r="AJ15" s="453"/>
      <c r="AK15" s="729"/>
      <c r="AL15" s="715" t="s">
        <v>55</v>
      </c>
      <c r="AM15" s="28" t="s">
        <v>56</v>
      </c>
      <c r="AN15" s="28" t="s">
        <v>57</v>
      </c>
      <c r="AO15" s="454" t="s">
        <v>58</v>
      </c>
      <c r="AP15" s="454"/>
      <c r="AQ15" s="454" t="s">
        <v>59</v>
      </c>
      <c r="AR15" s="454"/>
      <c r="AS15" s="28" t="s">
        <v>60</v>
      </c>
      <c r="AT15" s="741" t="s">
        <v>61</v>
      </c>
      <c r="AU15" s="761" t="s">
        <v>62</v>
      </c>
      <c r="AV15" s="29" t="s">
        <v>63</v>
      </c>
      <c r="AW15" s="29" t="s">
        <v>64</v>
      </c>
      <c r="AX15" s="29" t="s">
        <v>65</v>
      </c>
      <c r="AY15" s="29" t="s">
        <v>66</v>
      </c>
      <c r="AZ15" s="29" t="s">
        <v>67</v>
      </c>
      <c r="BA15" s="29" t="s">
        <v>68</v>
      </c>
      <c r="BB15" s="762" t="s">
        <v>69</v>
      </c>
      <c r="BC15" s="749" t="s">
        <v>70</v>
      </c>
      <c r="BD15" s="30" t="s">
        <v>71</v>
      </c>
      <c r="BE15" s="31" t="s">
        <v>72</v>
      </c>
      <c r="BF15" s="455" t="s">
        <v>58</v>
      </c>
      <c r="BG15" s="456"/>
      <c r="BH15" s="456" t="s">
        <v>59</v>
      </c>
      <c r="BI15" s="456"/>
      <c r="BJ15" s="28" t="s">
        <v>73</v>
      </c>
      <c r="BK15" s="28" t="s">
        <v>74</v>
      </c>
      <c r="BL15" s="32" t="s">
        <v>75</v>
      </c>
      <c r="BM15" s="33" t="s">
        <v>76</v>
      </c>
      <c r="BN15" s="34" t="s">
        <v>77</v>
      </c>
      <c r="BO15" s="34" t="s">
        <v>78</v>
      </c>
      <c r="BP15" s="34" t="s">
        <v>79</v>
      </c>
      <c r="BQ15" s="73" t="s">
        <v>80</v>
      </c>
      <c r="BR15" s="846" t="s">
        <v>176</v>
      </c>
      <c r="BS15" s="529" t="s">
        <v>83</v>
      </c>
      <c r="BT15" s="529" t="s">
        <v>87</v>
      </c>
      <c r="BU15" s="537" t="s">
        <v>176</v>
      </c>
      <c r="BV15" s="529" t="s">
        <v>83</v>
      </c>
      <c r="BW15" s="529" t="s">
        <v>87</v>
      </c>
      <c r="BX15" s="529" t="s">
        <v>83</v>
      </c>
      <c r="BY15" s="529" t="s">
        <v>87</v>
      </c>
      <c r="BZ15" s="529" t="s">
        <v>83</v>
      </c>
      <c r="CA15" s="529" t="s">
        <v>87</v>
      </c>
      <c r="CB15" s="529" t="s">
        <v>83</v>
      </c>
      <c r="CC15" s="529" t="s">
        <v>87</v>
      </c>
      <c r="CD15" s="529"/>
      <c r="CE15" s="845"/>
    </row>
    <row r="16" spans="1:83" s="35" customFormat="1" ht="13" customHeight="1" thickBot="1" x14ac:dyDescent="0.25">
      <c r="A16" s="36"/>
      <c r="B16" s="37"/>
      <c r="C16" s="37"/>
      <c r="D16" s="37"/>
      <c r="E16" s="37"/>
      <c r="F16" s="37"/>
      <c r="G16" s="37"/>
      <c r="H16" s="37"/>
      <c r="I16" s="37"/>
      <c r="J16" s="37"/>
      <c r="K16" s="37"/>
      <c r="L16" s="37"/>
      <c r="M16" s="25"/>
      <c r="N16" s="26"/>
      <c r="O16" s="26"/>
      <c r="P16" s="27"/>
      <c r="Q16" s="27"/>
      <c r="R16" s="27"/>
      <c r="S16" s="27"/>
      <c r="T16" s="27"/>
      <c r="U16" s="27"/>
      <c r="V16" s="27"/>
      <c r="W16" s="27"/>
      <c r="X16" s="27"/>
      <c r="Y16" s="27"/>
      <c r="Z16" s="27"/>
      <c r="AA16" s="27"/>
      <c r="AB16" s="27"/>
      <c r="AC16" s="27"/>
      <c r="AD16" s="27"/>
      <c r="AE16" s="27"/>
      <c r="AF16" s="27"/>
      <c r="AG16" s="27"/>
      <c r="AH16" s="27"/>
      <c r="AI16" s="27"/>
      <c r="AJ16" s="27"/>
      <c r="AK16" s="730"/>
      <c r="AL16" s="40"/>
      <c r="AM16" s="38"/>
      <c r="AN16" s="38"/>
      <c r="AO16" s="39"/>
      <c r="AP16" s="40"/>
      <c r="AQ16" s="39"/>
      <c r="AR16" s="40"/>
      <c r="AS16" s="38"/>
      <c r="AT16" s="39"/>
      <c r="AU16" s="763"/>
      <c r="AV16" s="41"/>
      <c r="AW16" s="41"/>
      <c r="AX16" s="41"/>
      <c r="AY16" s="41"/>
      <c r="AZ16" s="41"/>
      <c r="BA16" s="41"/>
      <c r="BB16" s="764"/>
      <c r="BC16" s="749"/>
      <c r="BD16" s="30"/>
      <c r="BE16" s="31"/>
      <c r="BF16" s="42"/>
      <c r="BG16" s="43"/>
      <c r="BH16" s="44"/>
      <c r="BI16" s="43"/>
      <c r="BJ16" s="38"/>
      <c r="BK16" s="38"/>
      <c r="BL16" s="45"/>
      <c r="BM16" s="46"/>
      <c r="BN16" s="47"/>
      <c r="BO16" s="47"/>
      <c r="BP16" s="47"/>
      <c r="BQ16" s="74"/>
      <c r="BR16" s="846"/>
      <c r="BS16" s="529"/>
      <c r="BT16" s="529"/>
      <c r="BU16" s="537"/>
      <c r="BV16" s="529"/>
      <c r="BW16" s="529"/>
      <c r="BX16" s="529"/>
      <c r="BY16" s="529"/>
      <c r="BZ16" s="529"/>
      <c r="CA16" s="529"/>
      <c r="CB16" s="529"/>
      <c r="CC16" s="529"/>
      <c r="CD16" s="529"/>
      <c r="CE16" s="845"/>
    </row>
    <row r="17" spans="1:83" ht="94.5" customHeight="1" x14ac:dyDescent="0.2">
      <c r="A17" s="424">
        <v>1</v>
      </c>
      <c r="B17" s="427" t="s">
        <v>89</v>
      </c>
      <c r="C17" s="427" t="s">
        <v>90</v>
      </c>
      <c r="D17" s="431" t="s">
        <v>91</v>
      </c>
      <c r="E17" s="427" t="s">
        <v>92</v>
      </c>
      <c r="F17" s="434" t="s">
        <v>93</v>
      </c>
      <c r="G17" s="434" t="s">
        <v>94</v>
      </c>
      <c r="H17" s="457" t="s">
        <v>95</v>
      </c>
      <c r="I17" s="457" t="s">
        <v>96</v>
      </c>
      <c r="J17" s="457" t="s">
        <v>97</v>
      </c>
      <c r="K17" s="459" t="str">
        <f>CONCATENATE(H17," ",I17," ",J17)</f>
        <v>Posibilidad de recibir o solicitar cualquier dádiva o beneficio a nombre propio por omitir requerimientos formulados desde la CGN debido a intereses  de la entidad contable pública y su reporte de la Información requerida por los analistas</v>
      </c>
      <c r="L17" s="434" t="s">
        <v>98</v>
      </c>
      <c r="M17" s="434"/>
      <c r="N17" s="434"/>
      <c r="O17" s="434"/>
      <c r="P17" s="434" t="s">
        <v>99</v>
      </c>
      <c r="Q17" s="434" t="s">
        <v>99</v>
      </c>
      <c r="R17" s="434" t="s">
        <v>99</v>
      </c>
      <c r="S17" s="434" t="s">
        <v>99</v>
      </c>
      <c r="T17" s="434" t="s">
        <v>100</v>
      </c>
      <c r="U17" s="434" t="s">
        <v>99</v>
      </c>
      <c r="V17" s="434" t="s">
        <v>99</v>
      </c>
      <c r="W17" s="434" t="s">
        <v>99</v>
      </c>
      <c r="X17" s="434" t="s">
        <v>99</v>
      </c>
      <c r="Y17" s="434" t="s">
        <v>99</v>
      </c>
      <c r="Z17" s="434" t="s">
        <v>100</v>
      </c>
      <c r="AA17" s="434" t="s">
        <v>100</v>
      </c>
      <c r="AB17" s="434" t="s">
        <v>99</v>
      </c>
      <c r="AC17" s="434" t="s">
        <v>99</v>
      </c>
      <c r="AD17" s="434" t="s">
        <v>99</v>
      </c>
      <c r="AE17" s="434" t="s">
        <v>99</v>
      </c>
      <c r="AF17" s="434" t="s">
        <v>99</v>
      </c>
      <c r="AG17" s="434" t="s">
        <v>99</v>
      </c>
      <c r="AH17" s="434" t="s">
        <v>99</v>
      </c>
      <c r="AI17" s="487">
        <f>COUNTIF(P17:AH20,"Si")</f>
        <v>3</v>
      </c>
      <c r="AJ17" s="484">
        <f>IF((COUNTIF(O17:AH20,"Si"))&lt;=0,0,(IF((COUNTIF(O17:AH20,"Si"))&lt;=5,3,(IF(COUNTIF(O17:AH20,"Si")&lt;=11,4,5)))))</f>
        <v>3</v>
      </c>
      <c r="AK17" s="731" t="str">
        <f>IF((COUNTIF(O17:AH20,"Si"))&lt;=0,0,(IF((COUNTIF(O17:AH20,"Si"))&lt;=5,"MODERADO",(IF(COUNTIF(O17:AH20,"Si")&lt;=11,"ALTO","EXTREMO")))))</f>
        <v>MODERADO</v>
      </c>
      <c r="AL17" s="716"/>
      <c r="AM17" s="487" t="s">
        <v>101</v>
      </c>
      <c r="AN17" s="487">
        <f t="shared" ref="AN17" si="0">IF(AM17="Rara vez",1,(IF(AM17="Improbable",2,(IF(AM17="Posible",3,IF(AM17="Probable",4,IF(AM17="Seguro",5,"Revisar")))))))</f>
        <v>1</v>
      </c>
      <c r="AO17" s="467">
        <f t="shared" ref="AO17" si="1">IF(E17="Corrupción",AN17,IF(AL17&lt;=2,1,IF(AL17&lt;=24,2,IF(AL17&lt;=500,3,IF(AL17&lt;=5000,4,IF(AL17&gt;5000,5,"Revisar"))))))</f>
        <v>1</v>
      </c>
      <c r="AP17" s="467" t="str">
        <f t="shared" ref="AP17" si="2">IF(E17="Corrupción",(IF(AO17=1,"Rara Vez",IF(AO17=2,"Improbable",IF(AO17=3,"Posible",IF(AO17=4,"Probable",IF(AO17=5,"Seguro","Revisar")))))),IF(AO17=1,"Muy Baja",IF(AO17=2,"Baja",IF(AO17=3,"Media",IF(AO17=4,"Alta","Muy Alta")))))</f>
        <v>Rara Vez</v>
      </c>
      <c r="AQ17" s="467">
        <f>IF(E17="Corrupción",AJ17,(ROUND(((VLOOKUP(M17,[3]Datos!$B$25:$C$29,2,FALSE)*[3]Datos!$B$32)+(VLOOKUP(N17,[3]Datos!$B$25:$C$29,2,FALSE)*[3]Datos!$C$32)+(VLOOKUP(O17,[3]Datos!$B$25:$C$29,2,FALSE)*[3]Datos!$D$32))*5,0)))</f>
        <v>3</v>
      </c>
      <c r="AR17" s="470" t="str">
        <f>IF(AQ17=1,"Insignificante",IF(AQ17=2,"Menor",IF(AQ17=3,"Moderado",IF(AQ17=4,"Mayor","Catastrófico"))))</f>
        <v>Moderado</v>
      </c>
      <c r="AS17" s="482">
        <f>_xlfn.NUMBERVALUE(CONCATENATE(AO17,AQ17),"##")</f>
        <v>13</v>
      </c>
      <c r="AT17" s="742" t="str">
        <f>VLOOKUP(AS17,[3]Datos!$I$37:$J$61,2,FALSE)</f>
        <v>MODERADO</v>
      </c>
      <c r="AU17" s="765" t="s">
        <v>102</v>
      </c>
      <c r="AV17" s="496" t="s">
        <v>103</v>
      </c>
      <c r="AW17" s="496" t="s">
        <v>104</v>
      </c>
      <c r="AX17" s="478" t="s">
        <v>86</v>
      </c>
      <c r="AY17" s="478" t="s">
        <v>82</v>
      </c>
      <c r="AZ17" s="478" t="s">
        <v>83</v>
      </c>
      <c r="BA17" s="478" t="s">
        <v>105</v>
      </c>
      <c r="BB17" s="766" t="s">
        <v>84</v>
      </c>
      <c r="BC17" s="750">
        <f>IF(AX17=[3]Datos!$C$63,[3]Datos!$C$73,IF(AX17=[3]Datos!$C$64,[3]Datos!$C$74,IF(AX17=[3]Datos!$C$65,[3]Datos!$C$75,"Revisar")))+IF(AY17=[3]Datos!$D$63,[3]Datos!$D$73,IF(AY17=[3]Datos!$D$64,[3]Datos!$D$74,"Revisar"))+IF(AZ17=[3]Datos!$E$63,[3]Datos!$E$73,IF(AZ17=[3]Datos!$E$64,[3]Datos!$E$74,"Revisar"))+IF(BB17=[3]Datos!$G$63,[3]Datos!$G$73,IF(BB17=[3]Datos!$G$64,[3]Datos!$G$74,IF(BB17=[3]Datos!$G$65,[3]Datos!$G$75,"Revisar")))</f>
        <v>0.54999999999999993</v>
      </c>
      <c r="BD17" s="13">
        <f>IF(AX17=[3]Datos!$C$65,BC17,0)</f>
        <v>0</v>
      </c>
      <c r="BE17" s="13">
        <f>IF(OR(AX17=[3]Datos!$C$63,AX17=[3]Datos!$C$64),BC17,0)</f>
        <v>0.54999999999999993</v>
      </c>
      <c r="BF17" s="474">
        <f>IF(ROUND(AO17-SUM(BE17:BE20),0)&lt;=0,1,ROUND(AO17-SUM(BE17:BE20),0))</f>
        <v>1</v>
      </c>
      <c r="BG17" s="467" t="str">
        <f>IF(E17="Corrupción",(IF(BF17=1,"Rara Vez",IF(BF17=2,"Improbable",IF(BF17=3,"Posible",IF(BF17=4,"Probable","Seguro"))))),IF(BF17=1,"Muy Baja",IF(BF17=2,"Baja",IF(BF17=3,"Media",IF(BF17=4,"Alta","Muy Alta")))))</f>
        <v>Rara Vez</v>
      </c>
      <c r="BH17" s="474">
        <f>ROUND(AQ17-SUM(BD17:BD20),0)</f>
        <v>3</v>
      </c>
      <c r="BI17" s="474" t="str">
        <f>IF(BH17=1,"Insignificante",IF(BH17=2,"Menor",IF(BH17=3,"Moderado",IF(BH17=4,"Mayor","Catastrófico"))))</f>
        <v>Moderado</v>
      </c>
      <c r="BJ17" s="475">
        <f>_xlfn.NUMBERVALUE(CONCATENATE(BF17,BH17),"##")</f>
        <v>13</v>
      </c>
      <c r="BK17" s="517" t="str">
        <f>+VLOOKUP(BJ17,[3]Datos!$I$37:$J$65,2,FALSE)</f>
        <v>MODERADO</v>
      </c>
      <c r="BL17" s="502" t="s">
        <v>85</v>
      </c>
      <c r="BM17" s="480" t="s">
        <v>106</v>
      </c>
      <c r="BN17" s="480" t="s">
        <v>107</v>
      </c>
      <c r="BO17" s="524">
        <v>45870</v>
      </c>
      <c r="BP17" s="524">
        <v>46006</v>
      </c>
      <c r="BQ17" s="526" t="s">
        <v>108</v>
      </c>
      <c r="BR17" s="539"/>
      <c r="BS17" s="538" t="s">
        <v>180</v>
      </c>
      <c r="BT17" s="538"/>
      <c r="BU17" s="538"/>
      <c r="BV17" s="538" t="s">
        <v>180</v>
      </c>
      <c r="BW17" s="857" t="s">
        <v>180</v>
      </c>
      <c r="BX17" s="538" t="s">
        <v>180</v>
      </c>
      <c r="BY17" s="538"/>
      <c r="BZ17" s="538" t="s">
        <v>180</v>
      </c>
      <c r="CA17" s="538"/>
      <c r="CB17" s="538" t="s">
        <v>180</v>
      </c>
      <c r="CC17" s="538"/>
      <c r="CD17" s="534" t="s">
        <v>466</v>
      </c>
      <c r="CE17" s="847" t="s">
        <v>467</v>
      </c>
    </row>
    <row r="18" spans="1:83" ht="85.5" customHeight="1" x14ac:dyDescent="0.2">
      <c r="A18" s="425"/>
      <c r="B18" s="428"/>
      <c r="C18" s="428"/>
      <c r="D18" s="432"/>
      <c r="E18" s="428"/>
      <c r="F18" s="435"/>
      <c r="G18" s="435"/>
      <c r="H18" s="458"/>
      <c r="I18" s="458"/>
      <c r="J18" s="458"/>
      <c r="K18" s="460"/>
      <c r="L18" s="435"/>
      <c r="M18" s="435"/>
      <c r="N18" s="435"/>
      <c r="O18" s="435"/>
      <c r="P18" s="435"/>
      <c r="Q18" s="435"/>
      <c r="R18" s="435"/>
      <c r="S18" s="435"/>
      <c r="T18" s="435"/>
      <c r="U18" s="435"/>
      <c r="V18" s="435"/>
      <c r="W18" s="435"/>
      <c r="X18" s="435"/>
      <c r="Y18" s="435"/>
      <c r="Z18" s="435"/>
      <c r="AA18" s="435"/>
      <c r="AB18" s="435"/>
      <c r="AC18" s="435"/>
      <c r="AD18" s="435"/>
      <c r="AE18" s="435"/>
      <c r="AF18" s="435"/>
      <c r="AG18" s="435"/>
      <c r="AH18" s="435"/>
      <c r="AI18" s="488"/>
      <c r="AJ18" s="485"/>
      <c r="AK18" s="732"/>
      <c r="AL18" s="717"/>
      <c r="AM18" s="488"/>
      <c r="AN18" s="488"/>
      <c r="AO18" s="468"/>
      <c r="AP18" s="468"/>
      <c r="AQ18" s="468"/>
      <c r="AR18" s="471"/>
      <c r="AS18" s="483"/>
      <c r="AT18" s="743"/>
      <c r="AU18" s="767"/>
      <c r="AV18" s="497"/>
      <c r="AW18" s="497"/>
      <c r="AX18" s="479"/>
      <c r="AY18" s="479"/>
      <c r="AZ18" s="479"/>
      <c r="BA18" s="479"/>
      <c r="BB18" s="768"/>
      <c r="BC18" s="751" t="e">
        <f>IF(AX18=[3]Datos!$C$63,[3]Datos!$C$73,IF(AX18=[3]Datos!$C$64,[3]Datos!$C$74,IF(AX18=[3]Datos!$C$65,[3]Datos!$C$75,"Revisar")))+IF(AY18=[3]Datos!$D$63,[3]Datos!$D$73,IF(AY18=[3]Datos!$D$64,[3]Datos!$D$74,"Revisar"))+IF(AZ18=[3]Datos!$E$63,[3]Datos!$E$73,IF(AZ18=[3]Datos!$E$64,[3]Datos!$E$74,"Revisar"))+IF(BB18=[3]Datos!$G$63,[3]Datos!$G$73,IF(BB18=[3]Datos!$G$64,[3]Datos!$G$74,IF(BB18=[3]Datos!$G$65,[3]Datos!$G$75,"Revisar")))</f>
        <v>#VALUE!</v>
      </c>
      <c r="BD18" s="55">
        <f>IF(AX18=[3]Datos!$C$65,BC18,0)</f>
        <v>0</v>
      </c>
      <c r="BE18" s="55">
        <f>IF(OR(AX18=[3]Datos!$C$63,AX18=[3]Datos!$C$64),BC18,0)</f>
        <v>0</v>
      </c>
      <c r="BF18" s="468"/>
      <c r="BG18" s="468"/>
      <c r="BH18" s="468"/>
      <c r="BI18" s="468"/>
      <c r="BJ18" s="476"/>
      <c r="BK18" s="518"/>
      <c r="BL18" s="428"/>
      <c r="BM18" s="481"/>
      <c r="BN18" s="481"/>
      <c r="BO18" s="525"/>
      <c r="BP18" s="525"/>
      <c r="BQ18" s="527"/>
      <c r="BR18" s="539"/>
      <c r="BS18" s="538"/>
      <c r="BT18" s="538"/>
      <c r="BU18" s="538"/>
      <c r="BV18" s="538"/>
      <c r="BW18" s="857"/>
      <c r="BX18" s="538"/>
      <c r="BY18" s="538"/>
      <c r="BZ18" s="538"/>
      <c r="CA18" s="538"/>
      <c r="CB18" s="538"/>
      <c r="CC18" s="538"/>
      <c r="CD18" s="535"/>
      <c r="CE18" s="848"/>
    </row>
    <row r="19" spans="1:83" ht="47.25" customHeight="1" x14ac:dyDescent="0.2">
      <c r="A19" s="425"/>
      <c r="B19" s="428"/>
      <c r="C19" s="428"/>
      <c r="D19" s="432"/>
      <c r="E19" s="428"/>
      <c r="F19" s="435"/>
      <c r="G19" s="435"/>
      <c r="H19" s="458"/>
      <c r="I19" s="458"/>
      <c r="J19" s="458"/>
      <c r="K19" s="460"/>
      <c r="L19" s="435"/>
      <c r="M19" s="435"/>
      <c r="N19" s="435"/>
      <c r="O19" s="435"/>
      <c r="P19" s="435"/>
      <c r="Q19" s="435"/>
      <c r="R19" s="435"/>
      <c r="S19" s="435"/>
      <c r="T19" s="435"/>
      <c r="U19" s="435"/>
      <c r="V19" s="435"/>
      <c r="W19" s="435"/>
      <c r="X19" s="435"/>
      <c r="Y19" s="435"/>
      <c r="Z19" s="435"/>
      <c r="AA19" s="435"/>
      <c r="AB19" s="435"/>
      <c r="AC19" s="435"/>
      <c r="AD19" s="435"/>
      <c r="AE19" s="435"/>
      <c r="AF19" s="435"/>
      <c r="AG19" s="435"/>
      <c r="AH19" s="435"/>
      <c r="AI19" s="488"/>
      <c r="AJ19" s="485"/>
      <c r="AK19" s="732"/>
      <c r="AL19" s="717"/>
      <c r="AM19" s="488"/>
      <c r="AN19" s="488"/>
      <c r="AO19" s="468"/>
      <c r="AP19" s="468"/>
      <c r="AQ19" s="468"/>
      <c r="AR19" s="471"/>
      <c r="AS19" s="483"/>
      <c r="AT19" s="743"/>
      <c r="AU19" s="767"/>
      <c r="AV19" s="497"/>
      <c r="AW19" s="497"/>
      <c r="AX19" s="479"/>
      <c r="AY19" s="479"/>
      <c r="AZ19" s="479"/>
      <c r="BA19" s="479"/>
      <c r="BB19" s="768"/>
      <c r="BC19" s="751" t="e">
        <f>IF(AX19=[3]Datos!$C$63,[3]Datos!$C$73,IF(AX19=[3]Datos!$C$64,[3]Datos!$C$74,IF(AX19=[3]Datos!$C$65,[3]Datos!$C$75,"Revisar")))+IF(AY19=[3]Datos!$D$63,[3]Datos!$D$73,IF(AY19=[3]Datos!$D$64,[3]Datos!$D$74,"Revisar"))+IF(AZ19=[3]Datos!$E$63,[3]Datos!$E$73,IF(AZ19=[3]Datos!$E$64,[3]Datos!$E$74,"Revisar"))+IF(BB19=[3]Datos!$G$63,[3]Datos!$G$73,IF(BB19=[3]Datos!$G$64,[3]Datos!$G$74,IF(BB19=[3]Datos!$G$65,[3]Datos!$G$75,"Revisar")))</f>
        <v>#VALUE!</v>
      </c>
      <c r="BD19" s="55">
        <f>IF(AX19=[3]Datos!$C$65,BC19,0)</f>
        <v>0</v>
      </c>
      <c r="BE19" s="55">
        <f>IF(OR(AX19=[3]Datos!$C$63,AX19=[3]Datos!$C$64),BC19,0)</f>
        <v>0</v>
      </c>
      <c r="BF19" s="468"/>
      <c r="BG19" s="468"/>
      <c r="BH19" s="468"/>
      <c r="BI19" s="468"/>
      <c r="BJ19" s="476"/>
      <c r="BK19" s="518"/>
      <c r="BL19" s="428"/>
      <c r="BM19" s="481"/>
      <c r="BN19" s="481"/>
      <c r="BO19" s="525"/>
      <c r="BP19" s="525"/>
      <c r="BQ19" s="527"/>
      <c r="BR19" s="539"/>
      <c r="BS19" s="538"/>
      <c r="BT19" s="538"/>
      <c r="BU19" s="538"/>
      <c r="BV19" s="538"/>
      <c r="BW19" s="857"/>
      <c r="BX19" s="538"/>
      <c r="BY19" s="538"/>
      <c r="BZ19" s="538"/>
      <c r="CA19" s="538"/>
      <c r="CB19" s="538"/>
      <c r="CC19" s="538"/>
      <c r="CD19" s="535"/>
      <c r="CE19" s="848"/>
    </row>
    <row r="20" spans="1:83" ht="336" customHeight="1" thickBot="1" x14ac:dyDescent="0.25">
      <c r="A20" s="426"/>
      <c r="B20" s="429"/>
      <c r="C20" s="430"/>
      <c r="D20" s="433"/>
      <c r="E20" s="430"/>
      <c r="F20" s="436"/>
      <c r="G20" s="436"/>
      <c r="H20" s="458"/>
      <c r="I20" s="458"/>
      <c r="J20" s="458"/>
      <c r="K20" s="461"/>
      <c r="L20" s="436"/>
      <c r="M20" s="436"/>
      <c r="N20" s="436"/>
      <c r="O20" s="436"/>
      <c r="P20" s="436"/>
      <c r="Q20" s="436"/>
      <c r="R20" s="436"/>
      <c r="S20" s="436"/>
      <c r="T20" s="436"/>
      <c r="U20" s="436"/>
      <c r="V20" s="436"/>
      <c r="W20" s="436"/>
      <c r="X20" s="436"/>
      <c r="Y20" s="436"/>
      <c r="Z20" s="436"/>
      <c r="AA20" s="436"/>
      <c r="AB20" s="436"/>
      <c r="AC20" s="436"/>
      <c r="AD20" s="436"/>
      <c r="AE20" s="436"/>
      <c r="AF20" s="436"/>
      <c r="AG20" s="436"/>
      <c r="AH20" s="436"/>
      <c r="AI20" s="489"/>
      <c r="AJ20" s="486"/>
      <c r="AK20" s="733"/>
      <c r="AL20" s="718"/>
      <c r="AM20" s="489"/>
      <c r="AN20" s="489"/>
      <c r="AO20" s="469"/>
      <c r="AP20" s="469"/>
      <c r="AQ20" s="469"/>
      <c r="AR20" s="471"/>
      <c r="AS20" s="483"/>
      <c r="AT20" s="744"/>
      <c r="AU20" s="767"/>
      <c r="AV20" s="497"/>
      <c r="AW20" s="497"/>
      <c r="AX20" s="479"/>
      <c r="AY20" s="479"/>
      <c r="AZ20" s="479"/>
      <c r="BA20" s="479"/>
      <c r="BB20" s="768"/>
      <c r="BC20" s="752" t="e">
        <f>IF(AX20=[3]Datos!$C$63,[3]Datos!$C$73,IF(AX20=[3]Datos!$C$64,[3]Datos!$C$74,IF(AX20=[3]Datos!$C$65,[3]Datos!$C$75,"Revisar")))+IF(AY20=[3]Datos!$D$63,[3]Datos!$D$73,IF(AY20=[3]Datos!$D$64,[3]Datos!$D$74,"Revisar"))+IF(AZ20=[3]Datos!$E$63,[3]Datos!$E$73,IF(AZ20=[3]Datos!$E$64,[3]Datos!$E$74,"Revisar"))+IF(BB20=[3]Datos!$G$63,[3]Datos!$G$73,IF(BB20=[3]Datos!$G$64,[3]Datos!$G$74,IF(BB20=[3]Datos!$G$65,[3]Datos!$G$75,"Revisar")))</f>
        <v>#VALUE!</v>
      </c>
      <c r="BD20" s="62">
        <f>IF(AX20=[3]Datos!$C$65,BC20,0)</f>
        <v>0</v>
      </c>
      <c r="BE20" s="62">
        <f>IF(OR(AX20=[3]Datos!$C$63,AX20=[3]Datos!$C$64),BC20,0)</f>
        <v>0</v>
      </c>
      <c r="BF20" s="469"/>
      <c r="BG20" s="469"/>
      <c r="BH20" s="469"/>
      <c r="BI20" s="469"/>
      <c r="BJ20" s="477"/>
      <c r="BK20" s="523"/>
      <c r="BL20" s="430"/>
      <c r="BM20" s="481"/>
      <c r="BN20" s="481"/>
      <c r="BO20" s="525"/>
      <c r="BP20" s="525"/>
      <c r="BQ20" s="528"/>
      <c r="BR20" s="539"/>
      <c r="BS20" s="538"/>
      <c r="BT20" s="538"/>
      <c r="BU20" s="538"/>
      <c r="BV20" s="538"/>
      <c r="BW20" s="857"/>
      <c r="BX20" s="538"/>
      <c r="BY20" s="538"/>
      <c r="BZ20" s="538"/>
      <c r="CA20" s="538"/>
      <c r="CB20" s="538"/>
      <c r="CC20" s="538"/>
      <c r="CD20" s="536"/>
      <c r="CE20" s="849"/>
    </row>
    <row r="21" spans="1:83" ht="81.75" customHeight="1" x14ac:dyDescent="0.2">
      <c r="A21" s="424">
        <v>2</v>
      </c>
      <c r="B21" s="463" t="s">
        <v>109</v>
      </c>
      <c r="C21" s="427" t="s">
        <v>110</v>
      </c>
      <c r="D21" s="431" t="s">
        <v>111</v>
      </c>
      <c r="E21" s="427" t="s">
        <v>92</v>
      </c>
      <c r="F21" s="434" t="s">
        <v>93</v>
      </c>
      <c r="G21" s="434" t="s">
        <v>94</v>
      </c>
      <c r="H21" s="457" t="s">
        <v>179</v>
      </c>
      <c r="I21" s="457" t="s">
        <v>112</v>
      </c>
      <c r="J21" s="457" t="s">
        <v>113</v>
      </c>
      <c r="K21" s="459" t="str">
        <f>CONCATENATE(H21," ",I21," ",J21)</f>
        <v xml:space="preserve">Posibilidad de incurrir en favorecimiento a un tercero, por medio de la selección o vinculación de personal a causa de un ajuste en los requisitos  </v>
      </c>
      <c r="L21" s="434" t="s">
        <v>98</v>
      </c>
      <c r="M21" s="434"/>
      <c r="N21" s="434"/>
      <c r="O21" s="434"/>
      <c r="P21" s="434" t="s">
        <v>100</v>
      </c>
      <c r="Q21" s="434" t="s">
        <v>99</v>
      </c>
      <c r="R21" s="434" t="s">
        <v>99</v>
      </c>
      <c r="S21" s="434" t="s">
        <v>99</v>
      </c>
      <c r="T21" s="434" t="s">
        <v>100</v>
      </c>
      <c r="U21" s="434" t="s">
        <v>99</v>
      </c>
      <c r="V21" s="434" t="s">
        <v>99</v>
      </c>
      <c r="W21" s="434" t="s">
        <v>99</v>
      </c>
      <c r="X21" s="434" t="s">
        <v>99</v>
      </c>
      <c r="Y21" s="434" t="s">
        <v>100</v>
      </c>
      <c r="Z21" s="434" t="s">
        <v>100</v>
      </c>
      <c r="AA21" s="434" t="s">
        <v>100</v>
      </c>
      <c r="AB21" s="434" t="s">
        <v>100</v>
      </c>
      <c r="AC21" s="434" t="s">
        <v>100</v>
      </c>
      <c r="AD21" s="434" t="s">
        <v>99</v>
      </c>
      <c r="AE21" s="434" t="s">
        <v>99</v>
      </c>
      <c r="AF21" s="434" t="s">
        <v>99</v>
      </c>
      <c r="AG21" s="434" t="s">
        <v>99</v>
      </c>
      <c r="AH21" s="434" t="s">
        <v>99</v>
      </c>
      <c r="AI21" s="487">
        <f>COUNTIF(P21:AH24,"Si")</f>
        <v>7</v>
      </c>
      <c r="AJ21" s="484">
        <f>IF((COUNTIF(O21:AH24,"Si"))&lt;=0,0,(IF((COUNTIF(O21:AH24,"Si"))&lt;=5,3,(IF(COUNTIF(O21:AH24,"Si")&lt;=11,4,5)))))</f>
        <v>4</v>
      </c>
      <c r="AK21" s="731" t="str">
        <f>IF((COUNTIF(O21:AH24,"Si"))&lt;=0,0,(IF((COUNTIF(O21:AH24,"Si"))&lt;=5,"MODERADO",(IF(COUNTIF(O21:AH24,"Si")&lt;=11,"ALTO","EXTREMO")))))</f>
        <v>ALTO</v>
      </c>
      <c r="AL21" s="716"/>
      <c r="AM21" s="487" t="s">
        <v>114</v>
      </c>
      <c r="AN21" s="487">
        <f t="shared" ref="AN21" si="3">IF(AM21="Rara vez",1,(IF(AM21="Improbable",2,(IF(AM21="Posible",3,IF(AM21="Probable",4,IF(AM21="Seguro",5,"Revisar")))))))</f>
        <v>2</v>
      </c>
      <c r="AO21" s="467">
        <f t="shared" ref="AO21" si="4">IF(E21="Corrupción",AN21,IF(AL21&lt;=2,1,IF(AL21&lt;=24,2,IF(AL21&lt;=500,3,IF(AL21&lt;=5000,4,IF(AL21&gt;5000,5,"Revisar"))))))</f>
        <v>2</v>
      </c>
      <c r="AP21" s="467" t="str">
        <f t="shared" ref="AP21" si="5">IF(E21="Corrupción",(IF(AO21=1,"Rara Vez",IF(AO21=2,"Improbable",IF(AO21=3,"Posible",IF(AO21=4,"Probable",IF(AO21=5,"Seguro","Revisar")))))),IF(AO21=1,"Muy Baja",IF(AO21=2,"Baja",IF(AO21=3,"Media",IF(AO21=4,"Alta","Muy Alta")))))</f>
        <v>Improbable</v>
      </c>
      <c r="AQ21" s="467">
        <f>IF(E21="Corrupción",AJ21,(ROUND(((VLOOKUP(M21,[3]Datos!$B$25:$C$29,2,FALSE)*[3]Datos!$B$32)+(VLOOKUP(N21,[3]Datos!$B$25:$C$29,2,FALSE)*[3]Datos!$C$32)+(VLOOKUP(O21,[3]Datos!$B$25:$C$29,2,FALSE)*[3]Datos!$D$32))*5,0)))</f>
        <v>4</v>
      </c>
      <c r="AR21" s="470" t="str">
        <f>IF(AQ21=1,"Insignificante",IF(AQ21=2,"Menor",IF(AQ21=3,"Moderado",IF(AQ21=4,"Mayor","Catastrófico"))))</f>
        <v>Mayor</v>
      </c>
      <c r="AS21" s="482">
        <f>_xlfn.NUMBERVALUE(CONCATENATE(AO21,AQ21),"##")</f>
        <v>24</v>
      </c>
      <c r="AT21" s="742" t="str">
        <f>VLOOKUP(AS21,[3]Datos!$I$37:$J$61,2,FALSE)</f>
        <v>ALTO</v>
      </c>
      <c r="AU21" s="765" t="s">
        <v>115</v>
      </c>
      <c r="AV21" s="496" t="s">
        <v>116</v>
      </c>
      <c r="AW21" s="496" t="s">
        <v>117</v>
      </c>
      <c r="AX21" s="478" t="s">
        <v>88</v>
      </c>
      <c r="AY21" s="478" t="s">
        <v>82</v>
      </c>
      <c r="AZ21" s="478" t="s">
        <v>83</v>
      </c>
      <c r="BA21" s="478" t="s">
        <v>105</v>
      </c>
      <c r="BB21" s="766" t="s">
        <v>84</v>
      </c>
      <c r="BC21" s="750">
        <f>IF(AX21=[3]Datos!$C$63,[3]Datos!$C$73,IF(AX21=[3]Datos!$C$64,[3]Datos!$C$74,IF(AX21=[3]Datos!$C$65,[3]Datos!$C$75,"Revisar")))+IF(AY21=[3]Datos!$D$63,[3]Datos!$D$73,IF(AY21=[3]Datos!$D$64,[3]Datos!$D$74,"Revisar"))+IF(AZ21=[3]Datos!$E$63,[3]Datos!$E$73,IF(AZ21=[3]Datos!$E$64,[3]Datos!$E$74,"Revisar"))+IF(BB21=[3]Datos!$G$63,[3]Datos!$G$73,IF(BB21=[3]Datos!$G$64,[3]Datos!$G$74,IF(BB21=[3]Datos!$G$65,[3]Datos!$G$75,"Revisar")))</f>
        <v>0.5</v>
      </c>
      <c r="BD21" s="13">
        <f>IF(AX21=[3]Datos!$C$65,BC21,0)</f>
        <v>0.5</v>
      </c>
      <c r="BE21" s="13">
        <f>IF(OR(AX21=[3]Datos!$C$63,AX21=[3]Datos!$C$64),BC21,0)</f>
        <v>0</v>
      </c>
      <c r="BF21" s="467">
        <f>IF(ROUND(AO21-SUM(BE21:BE24),0)&lt;=0,1,ROUND(AO21-SUM(BE21:BE24),0))</f>
        <v>2</v>
      </c>
      <c r="BG21" s="467" t="str">
        <f>IF(E21="Corrupción",(IF(BF21=1,"Rara Vez",IF(BF21=2,"Improbable",IF(BF21=3,"Posible",IF(BF21=4,"Probable","Seguro"))))),IF(BF21=1,"Muy Baja",IF(BF21=2,"Baja",IF(BF21=3,"Media",IF(BF21=4,"Alta","Muy Alta")))))</f>
        <v>Improbable</v>
      </c>
      <c r="BH21" s="467">
        <f>ROUND(AQ21-SUM(BD21:BD24),0)</f>
        <v>4</v>
      </c>
      <c r="BI21" s="467" t="str">
        <f>IF(BH21=1,"Insignificante",IF(BH21=2,"Menor",IF(BH21=3,"Moderado",IF(BH21=4,"Mayor","Catastrófico"))))</f>
        <v>Mayor</v>
      </c>
      <c r="BJ21" s="530">
        <f>_xlfn.NUMBERVALUE(CONCATENATE(BF21,BH21),"##")</f>
        <v>24</v>
      </c>
      <c r="BK21" s="520" t="str">
        <f>+VLOOKUP(BJ21,[3]Datos!$I$37:$J$65,2,FALSE)</f>
        <v>ALTO</v>
      </c>
      <c r="BL21" s="427"/>
      <c r="BM21" s="524" t="s">
        <v>118</v>
      </c>
      <c r="BN21" s="524" t="s">
        <v>116</v>
      </c>
      <c r="BO21" s="524">
        <v>45870</v>
      </c>
      <c r="BP21" s="524">
        <v>46022</v>
      </c>
      <c r="BQ21" s="532" t="s">
        <v>119</v>
      </c>
      <c r="BR21" s="539"/>
      <c r="BS21" s="538" t="s">
        <v>180</v>
      </c>
      <c r="BT21" s="538"/>
      <c r="BU21" s="538"/>
      <c r="BV21" s="538" t="s">
        <v>180</v>
      </c>
      <c r="BW21" s="538"/>
      <c r="BX21" s="538" t="s">
        <v>180</v>
      </c>
      <c r="BY21" s="538"/>
      <c r="BZ21" s="538" t="s">
        <v>180</v>
      </c>
      <c r="CA21" s="538"/>
      <c r="CB21" s="538" t="s">
        <v>180</v>
      </c>
      <c r="CC21" s="538"/>
      <c r="CD21" s="534" t="s">
        <v>468</v>
      </c>
      <c r="CE21" s="847" t="s">
        <v>469</v>
      </c>
    </row>
    <row r="22" spans="1:83" ht="99.75" customHeight="1" x14ac:dyDescent="0.2">
      <c r="A22" s="425"/>
      <c r="B22" s="464"/>
      <c r="C22" s="428"/>
      <c r="D22" s="432"/>
      <c r="E22" s="428"/>
      <c r="F22" s="435"/>
      <c r="G22" s="435"/>
      <c r="H22" s="458"/>
      <c r="I22" s="458"/>
      <c r="J22" s="458"/>
      <c r="K22" s="460"/>
      <c r="L22" s="435"/>
      <c r="M22" s="435"/>
      <c r="N22" s="435"/>
      <c r="O22" s="435"/>
      <c r="P22" s="435"/>
      <c r="Q22" s="435"/>
      <c r="R22" s="435"/>
      <c r="S22" s="435"/>
      <c r="T22" s="435"/>
      <c r="U22" s="435"/>
      <c r="V22" s="435"/>
      <c r="W22" s="435"/>
      <c r="X22" s="435"/>
      <c r="Y22" s="435"/>
      <c r="Z22" s="435"/>
      <c r="AA22" s="435"/>
      <c r="AB22" s="435"/>
      <c r="AC22" s="435"/>
      <c r="AD22" s="435"/>
      <c r="AE22" s="435"/>
      <c r="AF22" s="435"/>
      <c r="AG22" s="435"/>
      <c r="AH22" s="435"/>
      <c r="AI22" s="488"/>
      <c r="AJ22" s="485"/>
      <c r="AK22" s="732"/>
      <c r="AL22" s="717"/>
      <c r="AM22" s="488"/>
      <c r="AN22" s="488"/>
      <c r="AO22" s="468"/>
      <c r="AP22" s="468"/>
      <c r="AQ22" s="468"/>
      <c r="AR22" s="471"/>
      <c r="AS22" s="483"/>
      <c r="AT22" s="743"/>
      <c r="AU22" s="767"/>
      <c r="AV22" s="497"/>
      <c r="AW22" s="497"/>
      <c r="AX22" s="479"/>
      <c r="AY22" s="479"/>
      <c r="AZ22" s="479"/>
      <c r="BA22" s="479"/>
      <c r="BB22" s="768"/>
      <c r="BC22" s="751" t="e">
        <f>IF(AX22=[3]Datos!$C$63,[3]Datos!$C$73,IF(AX22=[3]Datos!$C$64,[3]Datos!$C$74,IF(AX22=[3]Datos!$C$65,[3]Datos!$C$75,"Revisar")))+IF(AY22=[3]Datos!$D$63,[3]Datos!$D$73,IF(AY22=[3]Datos!$D$64,[3]Datos!$D$74,"Revisar"))+IF(AZ22=[3]Datos!$E$63,[3]Datos!$E$73,IF(AZ22=[3]Datos!$E$64,[3]Datos!$E$74,"Revisar"))+IF(BB22=[3]Datos!$G$63,[3]Datos!$G$73,IF(BB22=[3]Datos!$G$64,[3]Datos!$G$74,IF(BB22=[3]Datos!$G$65,[3]Datos!$G$75,"Revisar")))</f>
        <v>#VALUE!</v>
      </c>
      <c r="BD22" s="55">
        <f>IF(AX22=[3]Datos!$C$65,BC22,0)</f>
        <v>0</v>
      </c>
      <c r="BE22" s="55">
        <f>IF(OR(AX22=[3]Datos!$C$63,AX22=[3]Datos!$C$64),BC22,0)</f>
        <v>0</v>
      </c>
      <c r="BF22" s="468"/>
      <c r="BG22" s="468"/>
      <c r="BH22" s="468"/>
      <c r="BI22" s="468"/>
      <c r="BJ22" s="476"/>
      <c r="BK22" s="518"/>
      <c r="BL22" s="428"/>
      <c r="BM22" s="525"/>
      <c r="BN22" s="525"/>
      <c r="BO22" s="525"/>
      <c r="BP22" s="525"/>
      <c r="BQ22" s="533"/>
      <c r="BR22" s="539"/>
      <c r="BS22" s="538"/>
      <c r="BT22" s="538"/>
      <c r="BU22" s="538"/>
      <c r="BV22" s="538"/>
      <c r="BW22" s="538"/>
      <c r="BX22" s="538"/>
      <c r="BY22" s="538"/>
      <c r="BZ22" s="538"/>
      <c r="CA22" s="538"/>
      <c r="CB22" s="538"/>
      <c r="CC22" s="538"/>
      <c r="CD22" s="535"/>
      <c r="CE22" s="848"/>
    </row>
    <row r="23" spans="1:83" ht="48.75" customHeight="1" x14ac:dyDescent="0.2">
      <c r="A23" s="425"/>
      <c r="B23" s="464"/>
      <c r="C23" s="428"/>
      <c r="D23" s="432"/>
      <c r="E23" s="428"/>
      <c r="F23" s="435"/>
      <c r="G23" s="435"/>
      <c r="H23" s="458"/>
      <c r="I23" s="458"/>
      <c r="J23" s="458"/>
      <c r="K23" s="460"/>
      <c r="L23" s="435"/>
      <c r="M23" s="435"/>
      <c r="N23" s="435"/>
      <c r="O23" s="435"/>
      <c r="P23" s="435"/>
      <c r="Q23" s="435"/>
      <c r="R23" s="435"/>
      <c r="S23" s="435"/>
      <c r="T23" s="435"/>
      <c r="U23" s="435"/>
      <c r="V23" s="435"/>
      <c r="W23" s="435"/>
      <c r="X23" s="435"/>
      <c r="Y23" s="435"/>
      <c r="Z23" s="435"/>
      <c r="AA23" s="435"/>
      <c r="AB23" s="435"/>
      <c r="AC23" s="435"/>
      <c r="AD23" s="435"/>
      <c r="AE23" s="435"/>
      <c r="AF23" s="435"/>
      <c r="AG23" s="435"/>
      <c r="AH23" s="435"/>
      <c r="AI23" s="488"/>
      <c r="AJ23" s="485"/>
      <c r="AK23" s="732"/>
      <c r="AL23" s="717"/>
      <c r="AM23" s="488"/>
      <c r="AN23" s="488"/>
      <c r="AO23" s="468"/>
      <c r="AP23" s="468"/>
      <c r="AQ23" s="468"/>
      <c r="AR23" s="471"/>
      <c r="AS23" s="483"/>
      <c r="AT23" s="743"/>
      <c r="AU23" s="767"/>
      <c r="AV23" s="497"/>
      <c r="AW23" s="497"/>
      <c r="AX23" s="479"/>
      <c r="AY23" s="479"/>
      <c r="AZ23" s="479"/>
      <c r="BA23" s="479"/>
      <c r="BB23" s="768"/>
      <c r="BC23" s="751" t="e">
        <f>IF(AX23=[3]Datos!$C$63,[3]Datos!$C$73,IF(AX23=[3]Datos!$C$64,[3]Datos!$C$74,IF(AX23=[3]Datos!$C$65,[3]Datos!$C$75,"Revisar")))+IF(AY23=[3]Datos!$D$63,[3]Datos!$D$73,IF(AY23=[3]Datos!$D$64,[3]Datos!$D$74,"Revisar"))+IF(AZ23=[3]Datos!$E$63,[3]Datos!$E$73,IF(AZ23=[3]Datos!$E$64,[3]Datos!$E$74,"Revisar"))+IF(BB23=[3]Datos!$G$63,[3]Datos!$G$73,IF(BB23=[3]Datos!$G$64,[3]Datos!$G$74,IF(BB23=[3]Datos!$G$65,[3]Datos!$G$75,"Revisar")))</f>
        <v>#VALUE!</v>
      </c>
      <c r="BD23" s="55">
        <f>IF(AX23=[3]Datos!$C$65,BC23,0)</f>
        <v>0</v>
      </c>
      <c r="BE23" s="55">
        <f>IF(OR(AX23=[3]Datos!$C$63,AX23=[3]Datos!$C$64),BC23,0)</f>
        <v>0</v>
      </c>
      <c r="BF23" s="468"/>
      <c r="BG23" s="468"/>
      <c r="BH23" s="468"/>
      <c r="BI23" s="468"/>
      <c r="BJ23" s="476"/>
      <c r="BK23" s="518"/>
      <c r="BL23" s="428"/>
      <c r="BM23" s="525"/>
      <c r="BN23" s="525"/>
      <c r="BO23" s="525"/>
      <c r="BP23" s="525"/>
      <c r="BQ23" s="533"/>
      <c r="BR23" s="539"/>
      <c r="BS23" s="538"/>
      <c r="BT23" s="538"/>
      <c r="BU23" s="538"/>
      <c r="BV23" s="538"/>
      <c r="BW23" s="538"/>
      <c r="BX23" s="538"/>
      <c r="BY23" s="538"/>
      <c r="BZ23" s="538"/>
      <c r="CA23" s="538"/>
      <c r="CB23" s="538"/>
      <c r="CC23" s="538"/>
      <c r="CD23" s="535"/>
      <c r="CE23" s="848"/>
    </row>
    <row r="24" spans="1:83" ht="165.75" customHeight="1" thickBot="1" x14ac:dyDescent="0.25">
      <c r="A24" s="426"/>
      <c r="B24" s="709"/>
      <c r="C24" s="430"/>
      <c r="D24" s="433"/>
      <c r="E24" s="430"/>
      <c r="F24" s="436"/>
      <c r="G24" s="436"/>
      <c r="H24" s="458"/>
      <c r="I24" s="458"/>
      <c r="J24" s="458"/>
      <c r="K24" s="710"/>
      <c r="L24" s="436"/>
      <c r="M24" s="436"/>
      <c r="N24" s="436"/>
      <c r="O24" s="436"/>
      <c r="P24" s="436"/>
      <c r="Q24" s="436"/>
      <c r="R24" s="436"/>
      <c r="S24" s="436"/>
      <c r="T24" s="436"/>
      <c r="U24" s="436"/>
      <c r="V24" s="436"/>
      <c r="W24" s="436"/>
      <c r="X24" s="436"/>
      <c r="Y24" s="436"/>
      <c r="Z24" s="436"/>
      <c r="AA24" s="436"/>
      <c r="AB24" s="436"/>
      <c r="AC24" s="436"/>
      <c r="AD24" s="436"/>
      <c r="AE24" s="436"/>
      <c r="AF24" s="436"/>
      <c r="AG24" s="436"/>
      <c r="AH24" s="436"/>
      <c r="AI24" s="489"/>
      <c r="AJ24" s="486"/>
      <c r="AK24" s="733"/>
      <c r="AL24" s="718"/>
      <c r="AM24" s="489"/>
      <c r="AN24" s="489"/>
      <c r="AO24" s="469"/>
      <c r="AP24" s="469"/>
      <c r="AQ24" s="469"/>
      <c r="AR24" s="471"/>
      <c r="AS24" s="483"/>
      <c r="AT24" s="744"/>
      <c r="AU24" s="767"/>
      <c r="AV24" s="497"/>
      <c r="AW24" s="497"/>
      <c r="AX24" s="479"/>
      <c r="AY24" s="479"/>
      <c r="AZ24" s="479"/>
      <c r="BA24" s="479"/>
      <c r="BB24" s="768"/>
      <c r="BC24" s="752" t="e">
        <f>IF(AX24=[3]Datos!$C$63,[3]Datos!$C$73,IF(AX24=[3]Datos!$C$64,[3]Datos!$C$74,IF(AX24=[3]Datos!$C$65,[3]Datos!$C$75,"Revisar")))+IF(AY24=[3]Datos!$D$63,[3]Datos!$D$73,IF(AY24=[3]Datos!$D$64,[3]Datos!$D$74,"Revisar"))+IF(AZ24=[3]Datos!$E$63,[3]Datos!$E$73,IF(AZ24=[3]Datos!$E$64,[3]Datos!$E$74,"Revisar"))+IF(BB24=[3]Datos!$G$63,[3]Datos!$G$73,IF(BB24=[3]Datos!$G$64,[3]Datos!$G$74,IF(BB24=[3]Datos!$G$65,[3]Datos!$G$75,"Revisar")))</f>
        <v>#VALUE!</v>
      </c>
      <c r="BD24" s="62">
        <f>IF(AX24=[3]Datos!$C$65,BC24,0)</f>
        <v>0</v>
      </c>
      <c r="BE24" s="62">
        <f>IF(OR(AX24=[3]Datos!$C$63,AX24=[3]Datos!$C$64),BC24,0)</f>
        <v>0</v>
      </c>
      <c r="BF24" s="469"/>
      <c r="BG24" s="469"/>
      <c r="BH24" s="469"/>
      <c r="BI24" s="469"/>
      <c r="BJ24" s="477"/>
      <c r="BK24" s="523"/>
      <c r="BL24" s="430"/>
      <c r="BM24" s="525"/>
      <c r="BN24" s="525"/>
      <c r="BO24" s="525"/>
      <c r="BP24" s="525"/>
      <c r="BQ24" s="533"/>
      <c r="BR24" s="711"/>
      <c r="BS24" s="712"/>
      <c r="BT24" s="712"/>
      <c r="BU24" s="712"/>
      <c r="BV24" s="712"/>
      <c r="BW24" s="712"/>
      <c r="BX24" s="712"/>
      <c r="BY24" s="712"/>
      <c r="BZ24" s="712"/>
      <c r="CA24" s="712"/>
      <c r="CB24" s="712"/>
      <c r="CC24" s="712"/>
      <c r="CD24" s="535"/>
      <c r="CE24" s="848"/>
    </row>
    <row r="25" spans="1:83" customFormat="1" ht="308" customHeight="1" x14ac:dyDescent="0.2">
      <c r="A25" s="734">
        <v>3</v>
      </c>
      <c r="B25" s="799" t="s">
        <v>185</v>
      </c>
      <c r="C25" s="800" t="s">
        <v>186</v>
      </c>
      <c r="D25" s="800" t="s">
        <v>120</v>
      </c>
      <c r="E25" s="800" t="s">
        <v>92</v>
      </c>
      <c r="F25" s="801" t="s">
        <v>187</v>
      </c>
      <c r="G25" s="802" t="s">
        <v>188</v>
      </c>
      <c r="H25" s="803" t="s">
        <v>189</v>
      </c>
      <c r="I25" s="803" t="s">
        <v>190</v>
      </c>
      <c r="J25" s="803" t="s">
        <v>191</v>
      </c>
      <c r="K25" s="804" t="str">
        <f>CONCATENATE(H25," ",I25," ",J25)</f>
        <v xml:space="preserve">
Posibilidad de recibir o solicitar cualquier dádiva o beneficio a nombre propio o de terceros, en los procesos contractuales por el direccionamiento en las condiciones del proceso, para favorecer a terceros, debido a intereses particulares o al uso indebido de la función pública o de la información. </v>
      </c>
      <c r="L25" s="803" t="s">
        <v>192</v>
      </c>
      <c r="M25" s="803"/>
      <c r="N25" s="803"/>
      <c r="O25" s="803"/>
      <c r="P25" s="803" t="s">
        <v>99</v>
      </c>
      <c r="Q25" s="803" t="s">
        <v>99</v>
      </c>
      <c r="R25" s="803" t="s">
        <v>99</v>
      </c>
      <c r="S25" s="803" t="s">
        <v>99</v>
      </c>
      <c r="T25" s="803" t="s">
        <v>99</v>
      </c>
      <c r="U25" s="803" t="s">
        <v>99</v>
      </c>
      <c r="V25" s="803" t="s">
        <v>99</v>
      </c>
      <c r="W25" s="803" t="s">
        <v>99</v>
      </c>
      <c r="X25" s="803" t="s">
        <v>99</v>
      </c>
      <c r="Y25" s="803" t="s">
        <v>100</v>
      </c>
      <c r="Z25" s="803" t="s">
        <v>100</v>
      </c>
      <c r="AA25" s="803" t="s">
        <v>100</v>
      </c>
      <c r="AB25" s="803" t="s">
        <v>99</v>
      </c>
      <c r="AC25" s="803" t="s">
        <v>100</v>
      </c>
      <c r="AD25" s="803" t="s">
        <v>99</v>
      </c>
      <c r="AE25" s="803" t="s">
        <v>99</v>
      </c>
      <c r="AF25" s="803" t="s">
        <v>99</v>
      </c>
      <c r="AG25" s="803" t="s">
        <v>99</v>
      </c>
      <c r="AH25" s="803" t="s">
        <v>99</v>
      </c>
      <c r="AI25" s="805">
        <f>COUNTIF(P25:AH28,"Si")</f>
        <v>4</v>
      </c>
      <c r="AJ25" s="806">
        <f>IF((COUNTIF(O25:AH28,"Si"))&lt;=0,0,(IF((COUNTIF(O25:AH28,"Si"))&lt;=5,3,(IF(COUNTIF(O25:AH28,"Si")&lt;=11,4,5)))))</f>
        <v>3</v>
      </c>
      <c r="AK25" s="807" t="str">
        <f>IF((COUNTIF(O25:AH28,"Si"))&lt;=0,0,(IF((COUNTIF(O25:AH28,"Si"))&lt;=5,"MODERADO",(IF(COUNTIF(O25:AH28,"Si")&lt;=11,"ALTO","EXTREMO")))))</f>
        <v>MODERADO</v>
      </c>
      <c r="AL25" s="816"/>
      <c r="AM25" s="805" t="s">
        <v>101</v>
      </c>
      <c r="AN25" s="805">
        <f>IF(AM25="Rara vez",1,(IF(AM25="Improbable",2,(IF(AM25="Posible",3,IF(AM25="Probable",4,IF(AM25="Seguro",5,"Revisar")))))))</f>
        <v>1</v>
      </c>
      <c r="AO25" s="817">
        <f>IF(E25="Corrupción",AN25,IF(AL25&lt;=2,1,IF(AL25&lt;=24,2,IF(AL25&lt;=500,3,IF(AL25&lt;=5000,4,IF(AL25&gt;5000,5,"Revisar"))))))</f>
        <v>1</v>
      </c>
      <c r="AP25" s="817" t="str">
        <f>IF(E25="Corrupción",(IF(AO25=1,"Rara Vez",IF(AO25=2,"Improbable",IF(AO25=3,"Posible",IF(AO25=4,"Probable",IF(AO25=5,"Seguro","Revisar")))))),IF(AO25=1,"Muy Baja",IF(AO25=2,"Baja",IF(AO25=3,"Media",IF(AO25=4,"Alta","Muy Alta")))))</f>
        <v>Rara Vez</v>
      </c>
      <c r="AQ25" s="817">
        <f>IF(E25="Corrupción",AJ25,(ROUND(((VLOOKUP(M25,[9]Datos!$B$25:$C$29,2,FALSE)*[9]Datos!$B$32)+(VLOOKUP(N25,[9]Datos!$B$25:$C$29,2,FALSE)*[9]Datos!$C$32)+(VLOOKUP(O25,[9]Datos!$B$25:$C$29,2,FALSE)*[9]Datos!$D$32))*5,0)))</f>
        <v>3</v>
      </c>
      <c r="AR25" s="817" t="str">
        <f>IF(AQ25=1,"Insignificante",IF(AQ25=2,"Menor",IF(AQ25=3,"Moderado",IF(AQ25=4,"Mayor","Catastrófico"))))</f>
        <v>Moderado</v>
      </c>
      <c r="AS25" s="818" t="e">
        <f ca="1">_xludf.NUMBERVALUE(CONCATENATE(AO25,AQ25),"##")</f>
        <v>#NAME?</v>
      </c>
      <c r="AT25" s="819" t="e">
        <f ca="1">VLOOKUP(AS25,[9]Datos!$I$37:$J$61,2,FALSE)</f>
        <v>#NAME?</v>
      </c>
      <c r="AU25" s="823" t="s">
        <v>193</v>
      </c>
      <c r="AV25" s="824" t="s">
        <v>194</v>
      </c>
      <c r="AW25" s="824" t="s">
        <v>195</v>
      </c>
      <c r="AX25" s="825" t="s">
        <v>81</v>
      </c>
      <c r="AY25" s="825" t="s">
        <v>82</v>
      </c>
      <c r="AZ25" s="825" t="s">
        <v>83</v>
      </c>
      <c r="BA25" s="825" t="s">
        <v>146</v>
      </c>
      <c r="BB25" s="826" t="s">
        <v>84</v>
      </c>
      <c r="BC25" s="827">
        <f>IF(AX25=[9]Datos!$C$63,[9]Datos!$C$73,IF(AX25=[9]Datos!$C$64,[9]Datos!$C$74,IF(AX25=[9]Datos!$C$65,[9]Datos!$C$75,"Revisar")))+IF(AY25=[9]Datos!$D$63,[9]Datos!$D$73,IF(AY25=[9]Datos!$D$64,[9]Datos!$D$74,"Revisar"))+IF(AZ25=[9]Datos!$E$63,[9]Datos!$E$73,IF(AZ25=[9]Datos!$E$64,[9]Datos!$E$74,"Revisar"))+IF(BB25=[9]Datos!$G$63,[9]Datos!$G$73,IF(BB25=[9]Datos!$G$64,[9]Datos!$G$74,IF(BB25=[9]Datos!$G$65,[9]Datos!$G$75,"Revisar")))</f>
        <v>0.65</v>
      </c>
      <c r="BD25" s="827">
        <f>IF(AX25=[9]Datos!$C$65,BC25,0)</f>
        <v>0</v>
      </c>
      <c r="BE25" s="828">
        <f>IF(OR(AX25=[9]Datos!$C$63,AX25=[9]Datos!$C$64),BC25,0)</f>
        <v>0.65</v>
      </c>
      <c r="BF25" s="822">
        <f>IF(ROUND(AO25-SUM(BE25:BE28),0)&lt;=0,1,ROUND(AO25-SUM(BE25:BE28),0))</f>
        <v>1</v>
      </c>
      <c r="BG25" s="778" t="str">
        <f>IF(E25="Corrupción",(IF(BF25=1,"Rara Vez",IF(BF25=2,"Improbable",IF(BF25=3,"Posible",IF(BF25=4,"Probable","Seguro"))))),IF(BF25=1,"Muy Baja",IF(BF25=2,"Baja",IF(BF25=3,"Media",IF(BF25=4,"Alta","Muy Alta")))))</f>
        <v>Rara Vez</v>
      </c>
      <c r="BH25" s="778">
        <f>ROUND(AQ25-SUM(BD25:BD28),0)</f>
        <v>3</v>
      </c>
      <c r="BI25" s="778" t="str">
        <f>IF(BH25=1,"Insignificante",IF(BH25=2,"Menor",IF(BH25=3,"Moderado",IF(BH25=4,"Mayor","Catastrófico"))))</f>
        <v>Moderado</v>
      </c>
      <c r="BJ25" s="780" t="e">
        <f ca="1">_xludf.NUMBERVALUE(CONCATENATE(BF25,BH25),"##")</f>
        <v>#NAME?</v>
      </c>
      <c r="BK25" s="781" t="e">
        <f ca="1">+VLOOKUP(BJ25,[9]Datos!$I$37:$J$65,2,FALSE)</f>
        <v>#NAME?</v>
      </c>
      <c r="BL25" s="782" t="s">
        <v>85</v>
      </c>
      <c r="BM25" s="783" t="s">
        <v>484</v>
      </c>
      <c r="BN25" s="779" t="s">
        <v>485</v>
      </c>
      <c r="BO25" s="784">
        <v>45870</v>
      </c>
      <c r="BP25" s="784">
        <v>45961</v>
      </c>
      <c r="BQ25" s="837" t="s">
        <v>486</v>
      </c>
      <c r="BR25" s="850"/>
      <c r="BS25" s="538" t="s">
        <v>180</v>
      </c>
      <c r="BT25" s="538"/>
      <c r="BU25" s="538"/>
      <c r="BV25" s="538" t="s">
        <v>180</v>
      </c>
      <c r="BW25" s="538"/>
      <c r="BX25" s="538" t="s">
        <v>180</v>
      </c>
      <c r="BY25" s="538"/>
      <c r="BZ25" s="538" t="s">
        <v>180</v>
      </c>
      <c r="CA25" s="538"/>
      <c r="CB25" s="538" t="s">
        <v>180</v>
      </c>
      <c r="CC25" s="538"/>
      <c r="CD25" s="534" t="s">
        <v>477</v>
      </c>
      <c r="CE25" s="847" t="s">
        <v>479</v>
      </c>
    </row>
    <row r="26" spans="1:83" ht="14.5" customHeight="1" x14ac:dyDescent="0.2">
      <c r="A26" s="735"/>
      <c r="B26" s="808"/>
      <c r="C26" s="797"/>
      <c r="D26" s="797"/>
      <c r="E26" s="797"/>
      <c r="F26" s="798"/>
      <c r="G26" s="79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785"/>
      <c r="AK26" s="809"/>
      <c r="AL26" s="820"/>
      <c r="AM26" s="785"/>
      <c r="AN26" s="785"/>
      <c r="AO26" s="785"/>
      <c r="AP26" s="785"/>
      <c r="AQ26" s="785"/>
      <c r="AR26" s="785"/>
      <c r="AS26" s="785"/>
      <c r="AT26" s="809"/>
      <c r="AU26" s="829"/>
      <c r="AV26" s="786"/>
      <c r="AW26" s="786"/>
      <c r="AX26" s="787"/>
      <c r="AY26" s="787"/>
      <c r="AZ26" s="787"/>
      <c r="BA26" s="787"/>
      <c r="BB26" s="788"/>
      <c r="BC26" s="789" t="e">
        <f>IF(AX26=[9]Datos!$C$63,[9]Datos!$C$73,IF(AX26=[9]Datos!$C$64,[9]Datos!$C$74,IF(AX26=[9]Datos!$C$65,[9]Datos!$C$75,"Revisar")))+IF(AY26=[9]Datos!$D$63,[9]Datos!$D$73,IF(AY26=[9]Datos!$D$64,[9]Datos!$D$74,"Revisar"))+IF(AZ26=[9]Datos!$E$63,[9]Datos!$E$73,IF(AZ26=[9]Datos!$E$64,[9]Datos!$E$74,"Revisar"))+IF(BB26=[9]Datos!$G$63,[9]Datos!$G$73,IF(BB26=[9]Datos!$G$64,[9]Datos!$G$74,IF(BB26=[9]Datos!$G$65,[9]Datos!$G$75,"Revisar")))</f>
        <v>#VALUE!</v>
      </c>
      <c r="BD26" s="789">
        <f>IF(AX26=[9]Datos!$C$65,BC26,0)</f>
        <v>0</v>
      </c>
      <c r="BE26" s="830">
        <f>IF(OR(AX26=[9]Datos!$C$63,AX26=[9]Datos!$C$64),BC26,0)</f>
        <v>0</v>
      </c>
      <c r="BF26" s="795"/>
      <c r="BG26" s="785"/>
      <c r="BH26" s="785"/>
      <c r="BI26" s="785"/>
      <c r="BJ26" s="785"/>
      <c r="BK26" s="785"/>
      <c r="BL26" s="785"/>
      <c r="BM26" s="790"/>
      <c r="BN26" s="791"/>
      <c r="BO26" s="791"/>
      <c r="BP26" s="791"/>
      <c r="BQ26" s="838"/>
      <c r="BR26" s="851"/>
      <c r="BS26" s="538"/>
      <c r="BT26" s="538"/>
      <c r="BU26" s="538"/>
      <c r="BV26" s="538"/>
      <c r="BW26" s="538"/>
      <c r="BX26" s="538"/>
      <c r="BY26" s="538"/>
      <c r="BZ26" s="538"/>
      <c r="CA26" s="538"/>
      <c r="CB26" s="538"/>
      <c r="CC26" s="538"/>
      <c r="CD26" s="535"/>
      <c r="CE26" s="848"/>
    </row>
    <row r="27" spans="1:83" ht="14.5" customHeight="1" x14ac:dyDescent="0.2">
      <c r="A27" s="735"/>
      <c r="B27" s="808"/>
      <c r="C27" s="797"/>
      <c r="D27" s="797"/>
      <c r="E27" s="797"/>
      <c r="F27" s="798"/>
      <c r="G27" s="795"/>
      <c r="H27" s="785"/>
      <c r="I27" s="785"/>
      <c r="J27" s="785"/>
      <c r="K27" s="785"/>
      <c r="L27" s="785"/>
      <c r="M27" s="785"/>
      <c r="N27" s="785"/>
      <c r="O27" s="785"/>
      <c r="P27" s="785"/>
      <c r="Q27" s="785"/>
      <c r="R27" s="785"/>
      <c r="S27" s="785"/>
      <c r="T27" s="785"/>
      <c r="U27" s="785"/>
      <c r="V27" s="785"/>
      <c r="W27" s="785"/>
      <c r="X27" s="785"/>
      <c r="Y27" s="785"/>
      <c r="Z27" s="785"/>
      <c r="AA27" s="785"/>
      <c r="AB27" s="785"/>
      <c r="AC27" s="785"/>
      <c r="AD27" s="785"/>
      <c r="AE27" s="785"/>
      <c r="AF27" s="785"/>
      <c r="AG27" s="785"/>
      <c r="AH27" s="785"/>
      <c r="AI27" s="785"/>
      <c r="AJ27" s="785"/>
      <c r="AK27" s="809"/>
      <c r="AL27" s="820"/>
      <c r="AM27" s="785"/>
      <c r="AN27" s="785"/>
      <c r="AO27" s="785"/>
      <c r="AP27" s="785"/>
      <c r="AQ27" s="785"/>
      <c r="AR27" s="785"/>
      <c r="AS27" s="785"/>
      <c r="AT27" s="809"/>
      <c r="AU27" s="829"/>
      <c r="AV27" s="786"/>
      <c r="AW27" s="786"/>
      <c r="AX27" s="787"/>
      <c r="AY27" s="787"/>
      <c r="AZ27" s="787"/>
      <c r="BA27" s="787"/>
      <c r="BB27" s="788"/>
      <c r="BC27" s="789" t="e">
        <f>IF(AX27=[9]Datos!$C$63,[9]Datos!$C$73,IF(AX27=[9]Datos!$C$64,[9]Datos!$C$74,IF(AX27=[9]Datos!$C$65,[9]Datos!$C$75,"Revisar")))+IF(AY27=[9]Datos!$D$63,[9]Datos!$D$73,IF(AY27=[9]Datos!$D$64,[9]Datos!$D$74,"Revisar"))+IF(AZ27=[9]Datos!$E$63,[9]Datos!$E$73,IF(AZ27=[9]Datos!$E$64,[9]Datos!$E$74,"Revisar"))+IF(BB27=[9]Datos!$G$63,[9]Datos!$G$73,IF(BB27=[9]Datos!$G$64,[9]Datos!$G$74,IF(BB27=[9]Datos!$G$65,[9]Datos!$G$75,"Revisar")))</f>
        <v>#VALUE!</v>
      </c>
      <c r="BD27" s="789">
        <f>IF(AX27=[9]Datos!$C$65,BC27,0)</f>
        <v>0</v>
      </c>
      <c r="BE27" s="830">
        <f>IF(OR(AX27=[9]Datos!$C$63,AX27=[9]Datos!$C$64),BC27,0)</f>
        <v>0</v>
      </c>
      <c r="BF27" s="795"/>
      <c r="BG27" s="785"/>
      <c r="BH27" s="785"/>
      <c r="BI27" s="785"/>
      <c r="BJ27" s="785"/>
      <c r="BK27" s="785"/>
      <c r="BL27" s="785"/>
      <c r="BM27" s="792"/>
      <c r="BN27" s="792"/>
      <c r="BO27" s="792"/>
      <c r="BP27" s="792"/>
      <c r="BQ27" s="839"/>
      <c r="BR27" s="851"/>
      <c r="BS27" s="538"/>
      <c r="BT27" s="538"/>
      <c r="BU27" s="538"/>
      <c r="BV27" s="538"/>
      <c r="BW27" s="538"/>
      <c r="BX27" s="538"/>
      <c r="BY27" s="538"/>
      <c r="BZ27" s="538"/>
      <c r="CA27" s="538"/>
      <c r="CB27" s="538"/>
      <c r="CC27" s="538"/>
      <c r="CD27" s="535"/>
      <c r="CE27" s="848"/>
    </row>
    <row r="28" spans="1:83" ht="14.5" customHeight="1" thickBot="1" x14ac:dyDescent="0.25">
      <c r="A28" s="736"/>
      <c r="B28" s="810"/>
      <c r="C28" s="811"/>
      <c r="D28" s="811"/>
      <c r="E28" s="811"/>
      <c r="F28" s="812"/>
      <c r="G28" s="813"/>
      <c r="H28" s="814"/>
      <c r="I28" s="814"/>
      <c r="J28" s="814"/>
      <c r="K28" s="814"/>
      <c r="L28" s="814"/>
      <c r="M28" s="814"/>
      <c r="N28" s="814"/>
      <c r="O28" s="814"/>
      <c r="P28" s="814"/>
      <c r="Q28" s="814"/>
      <c r="R28" s="814"/>
      <c r="S28" s="814"/>
      <c r="T28" s="814"/>
      <c r="U28" s="814"/>
      <c r="V28" s="814"/>
      <c r="W28" s="814"/>
      <c r="X28" s="814"/>
      <c r="Y28" s="814"/>
      <c r="Z28" s="814"/>
      <c r="AA28" s="814"/>
      <c r="AB28" s="814"/>
      <c r="AC28" s="814"/>
      <c r="AD28" s="814"/>
      <c r="AE28" s="814"/>
      <c r="AF28" s="814"/>
      <c r="AG28" s="814"/>
      <c r="AH28" s="814"/>
      <c r="AI28" s="814"/>
      <c r="AJ28" s="814"/>
      <c r="AK28" s="815"/>
      <c r="AL28" s="821"/>
      <c r="AM28" s="814"/>
      <c r="AN28" s="814"/>
      <c r="AO28" s="814"/>
      <c r="AP28" s="814"/>
      <c r="AQ28" s="814"/>
      <c r="AR28" s="814"/>
      <c r="AS28" s="814"/>
      <c r="AT28" s="815"/>
      <c r="AU28" s="831"/>
      <c r="AV28" s="832"/>
      <c r="AW28" s="832"/>
      <c r="AX28" s="833"/>
      <c r="AY28" s="833"/>
      <c r="AZ28" s="833"/>
      <c r="BA28" s="833"/>
      <c r="BB28" s="834"/>
      <c r="BC28" s="835" t="e">
        <f>IF(AX28=[9]Datos!$C$63,[9]Datos!$C$73,IF(AX28=[9]Datos!$C$64,[9]Datos!$C$74,IF(AX28=[9]Datos!$C$65,[9]Datos!$C$75,"Revisar")))+IF(AY28=[9]Datos!$D$63,[9]Datos!$D$73,IF(AY28=[9]Datos!$D$64,[9]Datos!$D$74,"Revisar"))+IF(AZ28=[9]Datos!$E$63,[9]Datos!$E$73,IF(AZ28=[9]Datos!$E$64,[9]Datos!$E$74,"Revisar"))+IF(BB28=[9]Datos!$G$63,[9]Datos!$G$73,IF(BB28=[9]Datos!$G$64,[9]Datos!$G$74,IF(BB28=[9]Datos!$G$65,[9]Datos!$G$75,"Revisar")))</f>
        <v>#VALUE!</v>
      </c>
      <c r="BD28" s="835">
        <f>IF(AX28=[9]Datos!$C$65,BC28,0)</f>
        <v>0</v>
      </c>
      <c r="BE28" s="836">
        <f>IF(OR(AX28=[9]Datos!$C$63,AX28=[9]Datos!$C$64),BC28,0)</f>
        <v>0</v>
      </c>
      <c r="BF28" s="796"/>
      <c r="BG28" s="793"/>
      <c r="BH28" s="793"/>
      <c r="BI28" s="793"/>
      <c r="BJ28" s="793"/>
      <c r="BK28" s="793"/>
      <c r="BL28" s="793"/>
      <c r="BM28" s="794"/>
      <c r="BN28" s="794"/>
      <c r="BO28" s="794"/>
      <c r="BP28" s="794"/>
      <c r="BQ28" s="840"/>
      <c r="BR28" s="852"/>
      <c r="BS28" s="538"/>
      <c r="BT28" s="538"/>
      <c r="BU28" s="538"/>
      <c r="BV28" s="538"/>
      <c r="BW28" s="538"/>
      <c r="BX28" s="538"/>
      <c r="BY28" s="538"/>
      <c r="BZ28" s="538"/>
      <c r="CA28" s="538"/>
      <c r="CB28" s="538"/>
      <c r="CC28" s="538"/>
      <c r="CD28" s="536"/>
      <c r="CE28" s="849"/>
    </row>
    <row r="29" spans="1:83" ht="218.25" customHeight="1" x14ac:dyDescent="0.2">
      <c r="A29" s="500">
        <v>4</v>
      </c>
      <c r="B29" s="501" t="s">
        <v>122</v>
      </c>
      <c r="C29" s="502" t="s">
        <v>123</v>
      </c>
      <c r="D29" s="503" t="s">
        <v>120</v>
      </c>
      <c r="E29" s="502" t="s">
        <v>92</v>
      </c>
      <c r="F29" s="504" t="s">
        <v>93</v>
      </c>
      <c r="G29" s="504" t="s">
        <v>94</v>
      </c>
      <c r="H29" s="504" t="s">
        <v>124</v>
      </c>
      <c r="I29" s="504" t="s">
        <v>125</v>
      </c>
      <c r="J29" s="504" t="s">
        <v>126</v>
      </c>
      <c r="K29" s="505" t="str">
        <f>CONCATENATE(H29," ",I29," ",J29)</f>
        <v>Posibilidad de recibir o solicitar cualquier dádiva en la caja menor   por desviación de los recursos asignados, debido a intereses particulares y presiones de terceros</v>
      </c>
      <c r="L29" s="504" t="s">
        <v>98</v>
      </c>
      <c r="M29" s="504"/>
      <c r="N29" s="504"/>
      <c r="O29" s="504"/>
      <c r="P29" s="504" t="s">
        <v>100</v>
      </c>
      <c r="Q29" s="504" t="s">
        <v>100</v>
      </c>
      <c r="R29" s="504" t="s">
        <v>99</v>
      </c>
      <c r="S29" s="504" t="s">
        <v>99</v>
      </c>
      <c r="T29" s="504" t="s">
        <v>99</v>
      </c>
      <c r="U29" s="504" t="s">
        <v>100</v>
      </c>
      <c r="V29" s="504" t="s">
        <v>99</v>
      </c>
      <c r="W29" s="504" t="s">
        <v>99</v>
      </c>
      <c r="X29" s="504" t="s">
        <v>99</v>
      </c>
      <c r="Y29" s="504" t="s">
        <v>100</v>
      </c>
      <c r="Z29" s="504" t="s">
        <v>100</v>
      </c>
      <c r="AA29" s="504" t="s">
        <v>100</v>
      </c>
      <c r="AB29" s="504" t="s">
        <v>100</v>
      </c>
      <c r="AC29" s="504" t="s">
        <v>100</v>
      </c>
      <c r="AD29" s="504" t="s">
        <v>99</v>
      </c>
      <c r="AE29" s="504" t="s">
        <v>99</v>
      </c>
      <c r="AF29" s="504" t="s">
        <v>99</v>
      </c>
      <c r="AG29" s="504" t="s">
        <v>99</v>
      </c>
      <c r="AH29" s="504" t="s">
        <v>99</v>
      </c>
      <c r="AI29" s="509">
        <f>COUNTIF(P29:AH32,"Si")</f>
        <v>8</v>
      </c>
      <c r="AJ29" s="506">
        <f>IF((COUNTIF(O29:AH32,"Si"))&lt;=0,0,(IF((COUNTIF(O29:AH32,"Si"))&lt;=5,3,(IF(COUNTIF(O29:AH32,"Si")&lt;=11,4,5)))))</f>
        <v>4</v>
      </c>
      <c r="AK29" s="737" t="str">
        <f>IF((COUNTIF(O29:AH32,"Si"))&lt;=0,0,(IF((COUNTIF(O29:AH32,"Si"))&lt;=5,"MODERADO",(IF(COUNTIF(O29:AH32,"Si")&lt;=11,"ALTO","EXTREMO")))))</f>
        <v>ALTO</v>
      </c>
      <c r="AL29" s="719"/>
      <c r="AM29" s="512" t="s">
        <v>127</v>
      </c>
      <c r="AN29" s="512">
        <f t="shared" ref="AN29" si="6">IF(AM29="Rara vez",1,(IF(AM29="Improbable",2,(IF(AM29="Posible",3,IF(AM29="Probable",4,IF(AM29="Seguro",5,"Revisar")))))))</f>
        <v>3</v>
      </c>
      <c r="AO29" s="474">
        <f t="shared" ref="AO29" si="7">IF(E29="Corrupción",AN29,IF(AL29&lt;=2,1,IF(AL29&lt;=24,2,IF(AL29&lt;=500,3,IF(AL29&lt;=5000,4,IF(AL29&gt;5000,5,"Revisar"))))))</f>
        <v>3</v>
      </c>
      <c r="AP29" s="474" t="str">
        <f t="shared" ref="AP29" si="8">IF(E29="Corrupción",(IF(AO29=1,"Rara Vez",IF(AO29=2,"Improbable",IF(AO29=3,"Posible",IF(AO29=4,"Probable",IF(AO29=5,"Seguro","Revisar")))))),IF(AO29=1,"Muy Baja",IF(AO29=2,"Baja",IF(AO29=3,"Media",IF(AO29=4,"Alta","Muy Alta")))))</f>
        <v>Posible</v>
      </c>
      <c r="AQ29" s="474">
        <f>IF(E29="Corrupción",AJ29,(ROUND(((VLOOKUP(M29,[3]Datos!$B$25:$C$29,2,FALSE)*[3]Datos!$B$32)+(VLOOKUP(N29,[3]Datos!$B$25:$C$29,2,FALSE)*[3]Datos!$C$32)+(VLOOKUP(O29,[3]Datos!$B$25:$C$29,2,FALSE)*[3]Datos!$D$32))*5,0)))</f>
        <v>4</v>
      </c>
      <c r="AR29" s="474" t="str">
        <f>IF(AQ29=1,"Insignificante",IF(AQ29=2,"Menor",IF(AQ29=3,"Moderado",IF(AQ29=4,"Mayor","Catastrófico"))))</f>
        <v>Mayor</v>
      </c>
      <c r="AS29" s="513">
        <f>_xlfn.NUMBERVALUE(CONCATENATE(AO29,AQ29),"##")</f>
        <v>34</v>
      </c>
      <c r="AT29" s="745" t="str">
        <f>VLOOKUP(AS29,[3]Datos!$I$37:$J$61,2,FALSE)</f>
        <v>ALTO</v>
      </c>
      <c r="AU29" s="767" t="s">
        <v>128</v>
      </c>
      <c r="AV29" s="497" t="s">
        <v>129</v>
      </c>
      <c r="AW29" s="497" t="s">
        <v>130</v>
      </c>
      <c r="AX29" s="479" t="s">
        <v>86</v>
      </c>
      <c r="AY29" s="479" t="s">
        <v>82</v>
      </c>
      <c r="AZ29" s="479" t="s">
        <v>83</v>
      </c>
      <c r="BA29" s="479" t="s">
        <v>105</v>
      </c>
      <c r="BB29" s="768" t="s">
        <v>84</v>
      </c>
      <c r="BC29" s="753">
        <f>IF(AX29=[3]Datos!$C$63,[3]Datos!$C$73,IF(AX29=[3]Datos!$C$64,[3]Datos!$C$74,IF(AX29=[3]Datos!$C$65,[3]Datos!$C$75,"Revisar")))+IF(AY29=[3]Datos!$D$63,[3]Datos!$D$73,IF(AY29=[3]Datos!$D$64,[3]Datos!$D$74,"Revisar"))+IF(AZ29=[3]Datos!$E$63,[3]Datos!$E$73,IF(AZ29=[3]Datos!$E$64,[3]Datos!$E$74,"Revisar"))+IF(BB29=[3]Datos!$G$63,[3]Datos!$G$73,IF(BB29=[3]Datos!$G$64,[3]Datos!$G$74,IF(BB29=[3]Datos!$G$65,[3]Datos!$G$75,"Revisar")))</f>
        <v>0.54999999999999993</v>
      </c>
      <c r="BD29" s="69">
        <f>IF(AX29=[3]Datos!$C$65,BC29,0)</f>
        <v>0</v>
      </c>
      <c r="BE29" s="69">
        <f>IF(OR(AX29=[3]Datos!$C$63,AX29=[3]Datos!$C$64),BC29,0)</f>
        <v>0.54999999999999993</v>
      </c>
      <c r="BF29" s="474">
        <f>IF(ROUND(AO29-SUM(BE29:BE32),0)&lt;=0,1,ROUND(AO29-SUM(BE29:BE32),0))</f>
        <v>2</v>
      </c>
      <c r="BG29" s="474" t="str">
        <f>IF(E29="Corrupción",(IF(BF29=1,"Rara Vez",IF(BF29=2,"Improbable",IF(BF29=3,"Posible",IF(BF29=4,"Probable","Seguro"))))),IF(BF29=1,"Muy Baja",IF(BF29=2,"Baja",IF(BF29=3,"Media",IF(BF29=4,"Alta","Muy Alta")))))</f>
        <v>Improbable</v>
      </c>
      <c r="BH29" s="474">
        <f>ROUND(AQ29-SUM(BD29:BD32),0)</f>
        <v>4</v>
      </c>
      <c r="BI29" s="474" t="str">
        <f>IF(BH29=1,"Insignificante",IF(BH29=2,"Menor",IF(BH29=3,"Moderado",IF(BH29=4,"Mayor","Catastrófico"))))</f>
        <v>Mayor</v>
      </c>
      <c r="BJ29" s="475">
        <f>_xlfn.NUMBERVALUE(CONCATENATE(BF29,BH29),"##")</f>
        <v>24</v>
      </c>
      <c r="BK29" s="517" t="str">
        <f>+VLOOKUP(BJ29,[3]Datos!$I$37:$J$65,2,FALSE)</f>
        <v>ALTO</v>
      </c>
      <c r="BL29" s="502" t="s">
        <v>85</v>
      </c>
      <c r="BM29" s="70" t="s">
        <v>131</v>
      </c>
      <c r="BN29" s="65" t="s">
        <v>132</v>
      </c>
      <c r="BO29" s="67">
        <v>45873</v>
      </c>
      <c r="BP29" s="67">
        <v>45912</v>
      </c>
      <c r="BQ29" s="77" t="s">
        <v>133</v>
      </c>
      <c r="BR29" s="713"/>
      <c r="BS29" s="714" t="s">
        <v>180</v>
      </c>
      <c r="BT29" s="714"/>
      <c r="BU29" s="714"/>
      <c r="BV29" s="714" t="s">
        <v>180</v>
      </c>
      <c r="BW29" s="714"/>
      <c r="BX29" s="714" t="s">
        <v>180</v>
      </c>
      <c r="BY29" s="714"/>
      <c r="BZ29" s="714" t="s">
        <v>180</v>
      </c>
      <c r="CA29" s="714"/>
      <c r="CB29" s="714" t="s">
        <v>180</v>
      </c>
      <c r="CC29" s="858" t="s">
        <v>180</v>
      </c>
      <c r="CD29" s="535" t="s">
        <v>470</v>
      </c>
      <c r="CE29" s="848" t="s">
        <v>471</v>
      </c>
    </row>
    <row r="30" spans="1:83" ht="88.5" customHeight="1" x14ac:dyDescent="0.2">
      <c r="A30" s="425"/>
      <c r="B30" s="464"/>
      <c r="C30" s="428"/>
      <c r="D30" s="432"/>
      <c r="E30" s="428"/>
      <c r="F30" s="435"/>
      <c r="G30" s="435"/>
      <c r="H30" s="435"/>
      <c r="I30" s="435"/>
      <c r="J30" s="435"/>
      <c r="K30" s="460"/>
      <c r="L30" s="435"/>
      <c r="M30" s="435"/>
      <c r="N30" s="435"/>
      <c r="O30" s="435"/>
      <c r="P30" s="435"/>
      <c r="Q30" s="435"/>
      <c r="R30" s="435"/>
      <c r="S30" s="435"/>
      <c r="T30" s="435"/>
      <c r="U30" s="435"/>
      <c r="V30" s="435"/>
      <c r="W30" s="435"/>
      <c r="X30" s="435"/>
      <c r="Y30" s="435"/>
      <c r="Z30" s="435"/>
      <c r="AA30" s="435"/>
      <c r="AB30" s="435"/>
      <c r="AC30" s="435"/>
      <c r="AD30" s="435"/>
      <c r="AE30" s="435"/>
      <c r="AF30" s="435"/>
      <c r="AG30" s="435"/>
      <c r="AH30" s="435"/>
      <c r="AI30" s="510"/>
      <c r="AJ30" s="507"/>
      <c r="AK30" s="738"/>
      <c r="AL30" s="720"/>
      <c r="AM30" s="488"/>
      <c r="AN30" s="488"/>
      <c r="AO30" s="468"/>
      <c r="AP30" s="468"/>
      <c r="AQ30" s="468"/>
      <c r="AR30" s="468"/>
      <c r="AS30" s="514"/>
      <c r="AT30" s="743"/>
      <c r="AU30" s="767"/>
      <c r="AV30" s="497"/>
      <c r="AW30" s="497"/>
      <c r="AX30" s="479"/>
      <c r="AY30" s="479"/>
      <c r="AZ30" s="479"/>
      <c r="BA30" s="479"/>
      <c r="BB30" s="768"/>
      <c r="BC30" s="754" t="e">
        <f>IF(AX30=[3]Datos!$C$63,[3]Datos!$C$73,IF(AX30=[3]Datos!$C$64,[3]Datos!$C$74,IF(AX30=[3]Datos!$C$65,[3]Datos!$C$75,"Revisar")))+IF(AY30=[3]Datos!$D$63,[3]Datos!$D$73,IF(AY30=[3]Datos!$D$64,[3]Datos!$D$74,"Revisar"))+IF(AZ30=[3]Datos!$E$63,[3]Datos!$E$73,IF(AZ30=[3]Datos!$E$64,[3]Datos!$E$74,"Revisar"))+IF(BB30=[3]Datos!$G$63,[3]Datos!$G$73,IF(BB30=[3]Datos!$G$64,[3]Datos!$G$74,IF(BB30=[3]Datos!$G$65,[3]Datos!$G$75,"Revisar")))</f>
        <v>#VALUE!</v>
      </c>
      <c r="BD30" s="68">
        <f>IF(AX30=[3]Datos!$C$65,BC30,0)</f>
        <v>0</v>
      </c>
      <c r="BE30" s="68">
        <f>IF(OR(AX30=[3]Datos!$C$63,AX30=[3]Datos!$C$64),BC30,0)</f>
        <v>0</v>
      </c>
      <c r="BF30" s="468"/>
      <c r="BG30" s="468"/>
      <c r="BH30" s="468"/>
      <c r="BI30" s="468"/>
      <c r="BJ30" s="476"/>
      <c r="BK30" s="518"/>
      <c r="BL30" s="428"/>
      <c r="BM30" s="56" t="s">
        <v>134</v>
      </c>
      <c r="BN30" s="52" t="s">
        <v>135</v>
      </c>
      <c r="BO30" s="57">
        <v>45873</v>
      </c>
      <c r="BP30" s="57">
        <v>45989</v>
      </c>
      <c r="BQ30" s="76" t="s">
        <v>136</v>
      </c>
      <c r="BR30" s="539"/>
      <c r="BS30" s="538"/>
      <c r="BT30" s="538"/>
      <c r="BU30" s="538"/>
      <c r="BV30" s="538"/>
      <c r="BW30" s="538"/>
      <c r="BX30" s="538"/>
      <c r="BY30" s="538"/>
      <c r="BZ30" s="538"/>
      <c r="CA30" s="538"/>
      <c r="CB30" s="538"/>
      <c r="CC30" s="857"/>
      <c r="CD30" s="535"/>
      <c r="CE30" s="848"/>
    </row>
    <row r="31" spans="1:83" ht="41.25" customHeight="1" x14ac:dyDescent="0.2">
      <c r="A31" s="425"/>
      <c r="B31" s="464"/>
      <c r="C31" s="428"/>
      <c r="D31" s="432"/>
      <c r="E31" s="428"/>
      <c r="F31" s="435"/>
      <c r="G31" s="435"/>
      <c r="H31" s="435"/>
      <c r="I31" s="435"/>
      <c r="J31" s="435"/>
      <c r="K31" s="460"/>
      <c r="L31" s="435"/>
      <c r="M31" s="435"/>
      <c r="N31" s="435"/>
      <c r="O31" s="435"/>
      <c r="P31" s="435"/>
      <c r="Q31" s="435"/>
      <c r="R31" s="435"/>
      <c r="S31" s="435"/>
      <c r="T31" s="435"/>
      <c r="U31" s="435"/>
      <c r="V31" s="435"/>
      <c r="W31" s="435"/>
      <c r="X31" s="435"/>
      <c r="Y31" s="435"/>
      <c r="Z31" s="435"/>
      <c r="AA31" s="435"/>
      <c r="AB31" s="435"/>
      <c r="AC31" s="435"/>
      <c r="AD31" s="435"/>
      <c r="AE31" s="435"/>
      <c r="AF31" s="435"/>
      <c r="AG31" s="435"/>
      <c r="AH31" s="435"/>
      <c r="AI31" s="510"/>
      <c r="AJ31" s="507"/>
      <c r="AK31" s="738"/>
      <c r="AL31" s="720"/>
      <c r="AM31" s="488"/>
      <c r="AN31" s="488"/>
      <c r="AO31" s="468"/>
      <c r="AP31" s="468"/>
      <c r="AQ31" s="468"/>
      <c r="AR31" s="468"/>
      <c r="AS31" s="514"/>
      <c r="AT31" s="743"/>
      <c r="AU31" s="767"/>
      <c r="AV31" s="497"/>
      <c r="AW31" s="497"/>
      <c r="AX31" s="479"/>
      <c r="AY31" s="479"/>
      <c r="AZ31" s="479"/>
      <c r="BA31" s="479"/>
      <c r="BB31" s="768"/>
      <c r="BC31" s="755" t="e">
        <f>IF(AX31=[3]Datos!$C$63,[3]Datos!$C$73,IF(AX31=[3]Datos!$C$64,[3]Datos!$C$74,IF(AX31=[3]Datos!$C$65,[3]Datos!$C$75,"Revisar")))+IF(AY31=[3]Datos!$D$63,[3]Datos!$D$73,IF(AY31=[3]Datos!$D$64,[3]Datos!$D$74,"Revisar"))+IF(AZ31=[3]Datos!$E$63,[3]Datos!$E$73,IF(AZ31=[3]Datos!$E$64,[3]Datos!$E$74,"Revisar"))+IF(BB31=[3]Datos!$G$63,[3]Datos!$G$73,IF(BB31=[3]Datos!$G$64,[3]Datos!$G$74,IF(BB31=[3]Datos!$G$65,[3]Datos!$G$75,"Revisar")))</f>
        <v>#VALUE!</v>
      </c>
      <c r="BD31" s="71">
        <f>IF(AX31=[3]Datos!$C$65,BC31,0)</f>
        <v>0</v>
      </c>
      <c r="BE31" s="71">
        <f>IF(OR(AX31=[3]Datos!$C$63,AX31=[3]Datos!$C$64),BC31,0)</f>
        <v>0</v>
      </c>
      <c r="BF31" s="468"/>
      <c r="BG31" s="468"/>
      <c r="BH31" s="468"/>
      <c r="BI31" s="468"/>
      <c r="BJ31" s="476"/>
      <c r="BK31" s="518"/>
      <c r="BL31" s="428"/>
      <c r="BM31" s="72"/>
      <c r="BN31" s="72"/>
      <c r="BO31" s="72"/>
      <c r="BP31" s="72"/>
      <c r="BQ31" s="78"/>
      <c r="BR31" s="539"/>
      <c r="BS31" s="538"/>
      <c r="BT31" s="538"/>
      <c r="BU31" s="538"/>
      <c r="BV31" s="538"/>
      <c r="BW31" s="538"/>
      <c r="BX31" s="538"/>
      <c r="BY31" s="538"/>
      <c r="BZ31" s="538"/>
      <c r="CA31" s="538"/>
      <c r="CB31" s="538"/>
      <c r="CC31" s="857"/>
      <c r="CD31" s="535"/>
      <c r="CE31" s="848"/>
    </row>
    <row r="32" spans="1:83" ht="18.75" customHeight="1" thickBot="1" x14ac:dyDescent="0.25">
      <c r="A32" s="462"/>
      <c r="B32" s="465"/>
      <c r="C32" s="429"/>
      <c r="D32" s="466"/>
      <c r="E32" s="429"/>
      <c r="F32" s="472"/>
      <c r="G32" s="472"/>
      <c r="H32" s="472"/>
      <c r="I32" s="472"/>
      <c r="J32" s="472"/>
      <c r="K32" s="461"/>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511"/>
      <c r="AJ32" s="508"/>
      <c r="AK32" s="739"/>
      <c r="AL32" s="721"/>
      <c r="AM32" s="490"/>
      <c r="AN32" s="490"/>
      <c r="AO32" s="491"/>
      <c r="AP32" s="491"/>
      <c r="AQ32" s="491"/>
      <c r="AR32" s="491"/>
      <c r="AS32" s="515"/>
      <c r="AT32" s="746"/>
      <c r="AU32" s="769"/>
      <c r="AV32" s="498"/>
      <c r="AW32" s="498"/>
      <c r="AX32" s="494"/>
      <c r="AY32" s="494"/>
      <c r="AZ32" s="494"/>
      <c r="BA32" s="494"/>
      <c r="BB32" s="770"/>
      <c r="BC32" s="756" t="e">
        <f>IF(AX32=[3]Datos!$C$63,[3]Datos!$C$73,IF(AX32=[3]Datos!$C$64,[3]Datos!$C$74,IF(AX32=[3]Datos!$C$65,[3]Datos!$C$75,"Revisar")))+IF(AY32=[3]Datos!$D$63,[3]Datos!$D$73,IF(AY32=[3]Datos!$D$64,[3]Datos!$D$74,"Revisar"))+IF(AZ32=[3]Datos!$E$63,[3]Datos!$E$73,IF(AZ32=[3]Datos!$E$64,[3]Datos!$E$74,"Revisar"))+IF(BB32=[3]Datos!$G$63,[3]Datos!$G$73,IF(BB32=[3]Datos!$G$64,[3]Datos!$G$74,IF(BB32=[3]Datos!$G$65,[3]Datos!$G$75,"Revisar")))</f>
        <v>#VALUE!</v>
      </c>
      <c r="BD32" s="60">
        <f>IF(AX32=[3]Datos!$C$65,BC32,0)</f>
        <v>0</v>
      </c>
      <c r="BE32" s="60">
        <f>IF(OR(AX32=[3]Datos!$C$63,AX32=[3]Datos!$C$64),BC32,0)</f>
        <v>0</v>
      </c>
      <c r="BF32" s="491"/>
      <c r="BG32" s="491"/>
      <c r="BH32" s="491"/>
      <c r="BI32" s="491"/>
      <c r="BJ32" s="516"/>
      <c r="BK32" s="519"/>
      <c r="BL32" s="429"/>
      <c r="BM32" s="61"/>
      <c r="BN32" s="61"/>
      <c r="BO32" s="61"/>
      <c r="BP32" s="61"/>
      <c r="BQ32" s="79"/>
      <c r="BR32" s="539"/>
      <c r="BS32" s="538"/>
      <c r="BT32" s="538"/>
      <c r="BU32" s="538"/>
      <c r="BV32" s="538"/>
      <c r="BW32" s="538"/>
      <c r="BX32" s="538"/>
      <c r="BY32" s="538"/>
      <c r="BZ32" s="538"/>
      <c r="CA32" s="538"/>
      <c r="CB32" s="538"/>
      <c r="CC32" s="857"/>
      <c r="CD32" s="536"/>
      <c r="CE32" s="849"/>
    </row>
    <row r="33" spans="1:83" ht="190.5" customHeight="1" x14ac:dyDescent="0.2">
      <c r="A33" s="424">
        <v>5</v>
      </c>
      <c r="B33" s="463" t="s">
        <v>137</v>
      </c>
      <c r="C33" s="427" t="s">
        <v>138</v>
      </c>
      <c r="D33" s="431" t="s">
        <v>139</v>
      </c>
      <c r="E33" s="427" t="s">
        <v>92</v>
      </c>
      <c r="F33" s="434" t="s">
        <v>93</v>
      </c>
      <c r="G33" s="434" t="s">
        <v>94</v>
      </c>
      <c r="H33" s="457" t="s">
        <v>140</v>
      </c>
      <c r="I33" s="457" t="s">
        <v>141</v>
      </c>
      <c r="J33" s="457" t="s">
        <v>142</v>
      </c>
      <c r="K33" s="459" t="str">
        <f>CONCATENATE(H33," ",I33," ",J33)</f>
        <v>Posibilidad de recibir o solicitar dadivas o beneficios a nombre propio o de terceros para favorecer intereses particulares por la utilización inapropiada de la información de la entidad debido a la no suscripción de los acuerdos de confidencialidad y de la aceptación formal de las políticas de seguridad, que controlen el acceso a la información conforme a las funciones y responsabilidades del personal</v>
      </c>
      <c r="L33" s="434" t="s">
        <v>98</v>
      </c>
      <c r="M33" s="434"/>
      <c r="N33" s="434"/>
      <c r="O33" s="434"/>
      <c r="P33" s="434" t="s">
        <v>99</v>
      </c>
      <c r="Q33" s="434" t="s">
        <v>100</v>
      </c>
      <c r="R33" s="434" t="s">
        <v>99</v>
      </c>
      <c r="S33" s="434" t="s">
        <v>99</v>
      </c>
      <c r="T33" s="434" t="s">
        <v>100</v>
      </c>
      <c r="U33" s="434" t="s">
        <v>99</v>
      </c>
      <c r="V33" s="434" t="s">
        <v>99</v>
      </c>
      <c r="W33" s="434" t="s">
        <v>99</v>
      </c>
      <c r="X33" s="434" t="s">
        <v>99</v>
      </c>
      <c r="Y33" s="434" t="s">
        <v>100</v>
      </c>
      <c r="Z33" s="434" t="s">
        <v>99</v>
      </c>
      <c r="AA33" s="434" t="s">
        <v>100</v>
      </c>
      <c r="AB33" s="434" t="s">
        <v>99</v>
      </c>
      <c r="AC33" s="434" t="s">
        <v>99</v>
      </c>
      <c r="AD33" s="434" t="s">
        <v>100</v>
      </c>
      <c r="AE33" s="434" t="s">
        <v>99</v>
      </c>
      <c r="AF33" s="434" t="s">
        <v>99</v>
      </c>
      <c r="AG33" s="434" t="s">
        <v>99</v>
      </c>
      <c r="AH33" s="434" t="s">
        <v>99</v>
      </c>
      <c r="AI33" s="487">
        <f>COUNTIF(P33:AH36,"Si")</f>
        <v>5</v>
      </c>
      <c r="AJ33" s="484">
        <f>IF((COUNTIF(O33:AH36,"Si"))&lt;=0,0,(IF((COUNTIF(O33:AH36,"Si"))&lt;=5,3,(IF(COUNTIF(O33:AH36,"Si")&lt;=11,4,5)))))</f>
        <v>3</v>
      </c>
      <c r="AK33" s="731" t="str">
        <f>IF((COUNTIF(O33:AH36,"Si"))&lt;=0,0,(IF((COUNTIF(O33:AH36,"Si"))&lt;=5,"MODERADO",(IF(COUNTIF(O33:AH36,"Si")&lt;=11,"ALTO","EXTREMO")))))</f>
        <v>MODERADO</v>
      </c>
      <c r="AL33" s="716"/>
      <c r="AM33" s="487" t="s">
        <v>114</v>
      </c>
      <c r="AN33" s="487">
        <f t="shared" ref="AN33" si="9">IF(AM33="Rara vez",1,(IF(AM33="Improbable",2,(IF(AM33="Posible",3,IF(AM33="Probable",4,IF(AM33="Seguro",5,"Revisar")))))))</f>
        <v>2</v>
      </c>
      <c r="AO33" s="467">
        <f t="shared" ref="AO33" si="10">IF(E33="Corrupción",AN33,IF(AL33&lt;=2,1,IF(AL33&lt;=24,2,IF(AL33&lt;=500,3,IF(AL33&lt;=5000,4,IF(AL33&gt;5000,5,"Revisar"))))))</f>
        <v>2</v>
      </c>
      <c r="AP33" s="467" t="str">
        <f t="shared" ref="AP33" si="11">IF(E33="Corrupción",(IF(AO33=1,"Rara Vez",IF(AO33=2,"Improbable",IF(AO33=3,"Posible",IF(AO33=4,"Probable",IF(AO33=5,"Seguro","Revisar")))))),IF(AO33=1,"Muy Baja",IF(AO33=2,"Baja",IF(AO33=3,"Media",IF(AO33=4,"Alta","Muy Alta")))))</f>
        <v>Improbable</v>
      </c>
      <c r="AQ33" s="467">
        <f>IF(E33="Corrupción",AJ33,(ROUND(((VLOOKUP(M33,[3]Datos!$B$25:$C$29,2,FALSE)*[3]Datos!$B$32)+(VLOOKUP(N33,[3]Datos!$B$25:$C$29,2,FALSE)*[3]Datos!$C$32)+(VLOOKUP(O33,[3]Datos!$B$25:$C$29,2,FALSE)*[3]Datos!$D$32))*5,0)))</f>
        <v>3</v>
      </c>
      <c r="AR33" s="470" t="str">
        <f>IF(AQ33=1,"Insignificante",IF(AQ33=2,"Menor",IF(AQ33=3,"Moderado",IF(AQ33=4,"Mayor","Catastrófico"))))</f>
        <v>Moderado</v>
      </c>
      <c r="AS33" s="482">
        <f>_xlfn.NUMBERVALUE(CONCATENATE(AO33,AQ33),"##")</f>
        <v>23</v>
      </c>
      <c r="AT33" s="742" t="str">
        <f>VLOOKUP(AS33,[3]Datos!$I$37:$J$61,2,FALSE)</f>
        <v>MODERADO</v>
      </c>
      <c r="AU33" s="771" t="s">
        <v>143</v>
      </c>
      <c r="AV33" s="49" t="s">
        <v>144</v>
      </c>
      <c r="AW33" s="49" t="s">
        <v>145</v>
      </c>
      <c r="AX33" s="50" t="s">
        <v>81</v>
      </c>
      <c r="AY33" s="50" t="s">
        <v>82</v>
      </c>
      <c r="AZ33" s="50" t="s">
        <v>83</v>
      </c>
      <c r="BA33" s="50" t="s">
        <v>146</v>
      </c>
      <c r="BB33" s="772" t="s">
        <v>84</v>
      </c>
      <c r="BC33" s="750">
        <f>IF(AX33=[3]Datos!$C$63,[3]Datos!$C$73,IF(AX33=[3]Datos!$C$64,[3]Datos!$C$74,IF(AX33=[3]Datos!$C$65,[3]Datos!$C$75,"Revisar")))+IF(AY33=[3]Datos!$D$63,[3]Datos!$D$73,IF(AY33=[3]Datos!$D$64,[3]Datos!$D$74,"Revisar"))+IF(AZ33=[3]Datos!$E$63,[3]Datos!$E$73,IF(AZ33=[3]Datos!$E$64,[3]Datos!$E$74,"Revisar"))+IF(BB33=[3]Datos!$G$63,[3]Datos!$G$73,IF(BB33=[3]Datos!$G$64,[3]Datos!$G$74,IF(BB33=[3]Datos!$G$65,[3]Datos!$G$75,"Revisar")))</f>
        <v>0.65</v>
      </c>
      <c r="BD33" s="13">
        <f>IF(AX33=[3]Datos!$C$65,BC33,0)</f>
        <v>0</v>
      </c>
      <c r="BE33" s="13">
        <f>IF(OR(AX33=[3]Datos!$C$63,AX33=[3]Datos!$C$64),BC33,0)</f>
        <v>0.65</v>
      </c>
      <c r="BF33" s="474">
        <f>IF(ROUND(AO33-SUM(BE33:BE36),0)&lt;=0,1,ROUND(AO33-SUM(BE33:BE36),0))</f>
        <v>1</v>
      </c>
      <c r="BG33" s="467" t="str">
        <f>IF(E33="Corrupción",(IF(BF33=1,"Rara Vez",IF(BF33=2,"Improbable",IF(BF33=3,"Posible",IF(BF33=4,"Probable","Seguro"))))),IF(BF33=1,"Muy Baja",IF(BF33=2,"Baja",IF(BF33=3,"Media",IF(BF33=4,"Alta","Muy Alta")))))</f>
        <v>Rara Vez</v>
      </c>
      <c r="BH33" s="474">
        <f>ROUND(AQ33-SUM(BD33:BD36),0)</f>
        <v>3</v>
      </c>
      <c r="BI33" s="474" t="str">
        <f>IF(BH33=1,"Insignificante",IF(BH33=2,"Menor",IF(BH33=3,"Moderado",IF(BH33=4,"Mayor","Catastrófico"))))</f>
        <v>Moderado</v>
      </c>
      <c r="BJ33" s="475">
        <f>_xlfn.NUMBERVALUE(CONCATENATE(BF33,BH33),"##")</f>
        <v>13</v>
      </c>
      <c r="BK33" s="517" t="str">
        <f>+VLOOKUP(BJ33,[3]Datos!$I$37:$J$65,2,FALSE)</f>
        <v>MODERADO</v>
      </c>
      <c r="BL33" s="502" t="s">
        <v>85</v>
      </c>
      <c r="BM33" s="51" t="s">
        <v>147</v>
      </c>
      <c r="BN33" s="48" t="s">
        <v>148</v>
      </c>
      <c r="BO33" s="66">
        <v>45762</v>
      </c>
      <c r="BP33" s="66">
        <v>45989</v>
      </c>
      <c r="BQ33" s="75" t="s">
        <v>149</v>
      </c>
      <c r="BR33" s="539"/>
      <c r="BS33" s="538" t="s">
        <v>180</v>
      </c>
      <c r="BT33" s="538"/>
      <c r="BU33" s="538"/>
      <c r="BV33" s="538" t="s">
        <v>180</v>
      </c>
      <c r="BW33" s="538"/>
      <c r="BX33" s="538" t="s">
        <v>180</v>
      </c>
      <c r="BY33" s="538"/>
      <c r="BZ33" s="538" t="s">
        <v>180</v>
      </c>
      <c r="CA33" s="538"/>
      <c r="CB33" s="538" t="s">
        <v>180</v>
      </c>
      <c r="CC33" s="538"/>
      <c r="CD33" s="534" t="s">
        <v>473</v>
      </c>
      <c r="CE33" s="847" t="s">
        <v>472</v>
      </c>
    </row>
    <row r="34" spans="1:83" ht="114.75" customHeight="1" x14ac:dyDescent="0.2">
      <c r="A34" s="425"/>
      <c r="B34" s="464"/>
      <c r="C34" s="428"/>
      <c r="D34" s="432"/>
      <c r="E34" s="428"/>
      <c r="F34" s="435"/>
      <c r="G34" s="435"/>
      <c r="H34" s="458"/>
      <c r="I34" s="458"/>
      <c r="J34" s="458"/>
      <c r="K34" s="460"/>
      <c r="L34" s="435"/>
      <c r="M34" s="435"/>
      <c r="N34" s="435"/>
      <c r="O34" s="435"/>
      <c r="P34" s="435"/>
      <c r="Q34" s="435"/>
      <c r="R34" s="435"/>
      <c r="S34" s="435"/>
      <c r="T34" s="435"/>
      <c r="U34" s="435"/>
      <c r="V34" s="435"/>
      <c r="W34" s="435"/>
      <c r="X34" s="435"/>
      <c r="Y34" s="435"/>
      <c r="Z34" s="435"/>
      <c r="AA34" s="435"/>
      <c r="AB34" s="435"/>
      <c r="AC34" s="435"/>
      <c r="AD34" s="435"/>
      <c r="AE34" s="435"/>
      <c r="AF34" s="435"/>
      <c r="AG34" s="435"/>
      <c r="AH34" s="435"/>
      <c r="AI34" s="488"/>
      <c r="AJ34" s="485"/>
      <c r="AK34" s="732"/>
      <c r="AL34" s="717"/>
      <c r="AM34" s="488"/>
      <c r="AN34" s="488"/>
      <c r="AO34" s="468"/>
      <c r="AP34" s="468"/>
      <c r="AQ34" s="468"/>
      <c r="AR34" s="471"/>
      <c r="AS34" s="483"/>
      <c r="AT34" s="743"/>
      <c r="AU34" s="773" t="s">
        <v>150</v>
      </c>
      <c r="AV34" s="53" t="s">
        <v>144</v>
      </c>
      <c r="AW34" s="53" t="s">
        <v>151</v>
      </c>
      <c r="AX34" s="54" t="s">
        <v>81</v>
      </c>
      <c r="AY34" s="54" t="s">
        <v>82</v>
      </c>
      <c r="AZ34" s="54" t="s">
        <v>83</v>
      </c>
      <c r="BA34" s="54" t="s">
        <v>152</v>
      </c>
      <c r="BB34" s="774" t="s">
        <v>84</v>
      </c>
      <c r="BC34" s="751">
        <f>IF(AX34=[3]Datos!$C$63,[3]Datos!$C$73,IF(AX34=[3]Datos!$C$64,[3]Datos!$C$74,IF(AX34=[3]Datos!$C$65,[3]Datos!$C$75,"Revisar")))+IF(AY34=[3]Datos!$D$63,[3]Datos!$D$73,IF(AY34=[3]Datos!$D$64,[3]Datos!$D$74,"Revisar"))+IF(AZ34=[3]Datos!$E$63,[3]Datos!$E$73,IF(AZ34=[3]Datos!$E$64,[3]Datos!$E$74,"Revisar"))+IF(BB34=[3]Datos!$G$63,[3]Datos!$G$73,IF(BB34=[3]Datos!$G$64,[3]Datos!$G$74,IF(BB34=[3]Datos!$G$65,[3]Datos!$G$75,"Revisar")))</f>
        <v>0.65</v>
      </c>
      <c r="BD34" s="55">
        <f>IF(AX34=[3]Datos!$C$65,BC34,0)</f>
        <v>0</v>
      </c>
      <c r="BE34" s="55">
        <f>IF(OR(AX34=[3]Datos!$C$63,AX34=[3]Datos!$C$64),BC34,0)</f>
        <v>0.65</v>
      </c>
      <c r="BF34" s="468"/>
      <c r="BG34" s="468"/>
      <c r="BH34" s="468"/>
      <c r="BI34" s="468"/>
      <c r="BJ34" s="476"/>
      <c r="BK34" s="518"/>
      <c r="BL34" s="428"/>
      <c r="BM34" s="56"/>
      <c r="BN34" s="52"/>
      <c r="BO34" s="52"/>
      <c r="BP34" s="52"/>
      <c r="BQ34" s="76"/>
      <c r="BR34" s="539"/>
      <c r="BS34" s="538"/>
      <c r="BT34" s="538"/>
      <c r="BU34" s="538"/>
      <c r="BV34" s="538"/>
      <c r="BW34" s="538"/>
      <c r="BX34" s="538"/>
      <c r="BY34" s="538"/>
      <c r="BZ34" s="538"/>
      <c r="CA34" s="538"/>
      <c r="CB34" s="538"/>
      <c r="CC34" s="538"/>
      <c r="CD34" s="535"/>
      <c r="CE34" s="848"/>
    </row>
    <row r="35" spans="1:83" ht="118.5" customHeight="1" x14ac:dyDescent="0.2">
      <c r="A35" s="425"/>
      <c r="B35" s="464"/>
      <c r="C35" s="428"/>
      <c r="D35" s="432"/>
      <c r="E35" s="428"/>
      <c r="F35" s="435"/>
      <c r="G35" s="435"/>
      <c r="H35" s="458"/>
      <c r="I35" s="458"/>
      <c r="J35" s="458"/>
      <c r="K35" s="460"/>
      <c r="L35" s="435"/>
      <c r="M35" s="435"/>
      <c r="N35" s="435"/>
      <c r="O35" s="435"/>
      <c r="P35" s="435"/>
      <c r="Q35" s="435"/>
      <c r="R35" s="435"/>
      <c r="S35" s="435"/>
      <c r="T35" s="435"/>
      <c r="U35" s="435"/>
      <c r="V35" s="435"/>
      <c r="W35" s="435"/>
      <c r="X35" s="435"/>
      <c r="Y35" s="435"/>
      <c r="Z35" s="435"/>
      <c r="AA35" s="435"/>
      <c r="AB35" s="435"/>
      <c r="AC35" s="435"/>
      <c r="AD35" s="435"/>
      <c r="AE35" s="435"/>
      <c r="AF35" s="435"/>
      <c r="AG35" s="435"/>
      <c r="AH35" s="435"/>
      <c r="AI35" s="488"/>
      <c r="AJ35" s="485"/>
      <c r="AK35" s="732"/>
      <c r="AL35" s="717"/>
      <c r="AM35" s="488"/>
      <c r="AN35" s="488"/>
      <c r="AO35" s="468"/>
      <c r="AP35" s="468"/>
      <c r="AQ35" s="468"/>
      <c r="AR35" s="471"/>
      <c r="AS35" s="483"/>
      <c r="AT35" s="743"/>
      <c r="AU35" s="775" t="s">
        <v>153</v>
      </c>
      <c r="AV35" s="53" t="s">
        <v>154</v>
      </c>
      <c r="AW35" s="53" t="s">
        <v>155</v>
      </c>
      <c r="AX35" s="54" t="s">
        <v>81</v>
      </c>
      <c r="AY35" s="54" t="s">
        <v>82</v>
      </c>
      <c r="AZ35" s="54" t="s">
        <v>83</v>
      </c>
      <c r="BA35" s="54" t="s">
        <v>146</v>
      </c>
      <c r="BB35" s="774" t="s">
        <v>84</v>
      </c>
      <c r="BC35" s="751">
        <f>IF(AX35=[3]Datos!$C$63,[3]Datos!$C$73,IF(AX35=[3]Datos!$C$64,[3]Datos!$C$74,IF(AX35=[3]Datos!$C$65,[3]Datos!$C$75,"Revisar")))+IF(AY35=[3]Datos!$D$63,[3]Datos!$D$73,IF(AY35=[3]Datos!$D$64,[3]Datos!$D$74,"Revisar"))+IF(AZ35=[3]Datos!$E$63,[3]Datos!$E$73,IF(AZ35=[3]Datos!$E$64,[3]Datos!$E$74,"Revisar"))+IF(BB35=[3]Datos!$G$63,[3]Datos!$G$73,IF(BB35=[3]Datos!$G$64,[3]Datos!$G$74,IF(BB35=[3]Datos!$G$65,[3]Datos!$G$75,"Revisar")))</f>
        <v>0.65</v>
      </c>
      <c r="BD35" s="55">
        <f>IF(AX35=[3]Datos!$C$65,BC35,0)</f>
        <v>0</v>
      </c>
      <c r="BE35" s="55">
        <f>IF(OR(AX35=[3]Datos!$C$63,AX35=[3]Datos!$C$64),BC35,0)</f>
        <v>0.65</v>
      </c>
      <c r="BF35" s="468"/>
      <c r="BG35" s="468"/>
      <c r="BH35" s="468"/>
      <c r="BI35" s="468"/>
      <c r="BJ35" s="476"/>
      <c r="BK35" s="518"/>
      <c r="BL35" s="428"/>
      <c r="BM35" s="59"/>
      <c r="BN35" s="59"/>
      <c r="BO35" s="59"/>
      <c r="BP35" s="59"/>
      <c r="BQ35" s="80"/>
      <c r="BR35" s="539"/>
      <c r="BS35" s="538"/>
      <c r="BT35" s="538"/>
      <c r="BU35" s="538"/>
      <c r="BV35" s="538"/>
      <c r="BW35" s="538"/>
      <c r="BX35" s="538"/>
      <c r="BY35" s="538"/>
      <c r="BZ35" s="538"/>
      <c r="CA35" s="538"/>
      <c r="CB35" s="538"/>
      <c r="CC35" s="538"/>
      <c r="CD35" s="535"/>
      <c r="CE35" s="848"/>
    </row>
    <row r="36" spans="1:83" ht="132" customHeight="1" thickBot="1" x14ac:dyDescent="0.25">
      <c r="A36" s="462"/>
      <c r="B36" s="465"/>
      <c r="C36" s="429"/>
      <c r="D36" s="466"/>
      <c r="E36" s="429"/>
      <c r="F36" s="472"/>
      <c r="G36" s="472"/>
      <c r="H36" s="473"/>
      <c r="I36" s="473"/>
      <c r="J36" s="473"/>
      <c r="K36" s="461"/>
      <c r="L36" s="472"/>
      <c r="M36" s="472"/>
      <c r="N36" s="472"/>
      <c r="O36" s="472"/>
      <c r="P36" s="472"/>
      <c r="Q36" s="472"/>
      <c r="R36" s="472"/>
      <c r="S36" s="472"/>
      <c r="T36" s="472"/>
      <c r="U36" s="472"/>
      <c r="V36" s="472"/>
      <c r="W36" s="472"/>
      <c r="X36" s="472"/>
      <c r="Y36" s="472"/>
      <c r="Z36" s="472"/>
      <c r="AA36" s="472"/>
      <c r="AB36" s="472"/>
      <c r="AC36" s="472"/>
      <c r="AD36" s="472"/>
      <c r="AE36" s="472"/>
      <c r="AF36" s="472"/>
      <c r="AG36" s="472"/>
      <c r="AH36" s="472"/>
      <c r="AI36" s="490"/>
      <c r="AJ36" s="499"/>
      <c r="AK36" s="740"/>
      <c r="AL36" s="722"/>
      <c r="AM36" s="490"/>
      <c r="AN36" s="490"/>
      <c r="AO36" s="491"/>
      <c r="AP36" s="491"/>
      <c r="AQ36" s="491"/>
      <c r="AR36" s="492"/>
      <c r="AS36" s="493"/>
      <c r="AT36" s="746"/>
      <c r="AU36" s="776"/>
      <c r="AV36" s="63"/>
      <c r="AW36" s="63"/>
      <c r="AX36" s="64"/>
      <c r="AY36" s="64"/>
      <c r="AZ36" s="64"/>
      <c r="BA36" s="64"/>
      <c r="BB36" s="777"/>
      <c r="BC36" s="756" t="e">
        <f>IF(AX36=[3]Datos!$C$63,[3]Datos!$C$73,IF(AX36=[3]Datos!$C$64,[3]Datos!$C$74,IF(AX36=[3]Datos!$C$65,[3]Datos!$C$75,"Revisar")))+IF(AY36=[3]Datos!$D$63,[3]Datos!$D$73,IF(AY36=[3]Datos!$D$64,[3]Datos!$D$74,"Revisar"))+IF(AZ36=[3]Datos!$E$63,[3]Datos!$E$73,IF(AZ36=[3]Datos!$E$64,[3]Datos!$E$74,"Revisar"))+IF(BB36=[3]Datos!$G$63,[3]Datos!$G$73,IF(BB36=[3]Datos!$G$64,[3]Datos!$G$74,IF(BB36=[3]Datos!$G$65,[3]Datos!$G$75,"Revisar")))</f>
        <v>#VALUE!</v>
      </c>
      <c r="BD36" s="60">
        <f>IF(AX36=[3]Datos!$C$65,BC36,0)</f>
        <v>0</v>
      </c>
      <c r="BE36" s="60">
        <f>IF(OR(AX36=[3]Datos!$C$63,AX36=[3]Datos!$C$64),BC36,0)</f>
        <v>0</v>
      </c>
      <c r="BF36" s="491"/>
      <c r="BG36" s="491"/>
      <c r="BH36" s="491"/>
      <c r="BI36" s="491"/>
      <c r="BJ36" s="516"/>
      <c r="BK36" s="519"/>
      <c r="BL36" s="429"/>
      <c r="BM36" s="61"/>
      <c r="BN36" s="61"/>
      <c r="BO36" s="61"/>
      <c r="BP36" s="61"/>
      <c r="BQ36" s="79"/>
      <c r="BR36" s="539"/>
      <c r="BS36" s="538"/>
      <c r="BT36" s="538"/>
      <c r="BU36" s="538"/>
      <c r="BV36" s="538"/>
      <c r="BW36" s="538"/>
      <c r="BX36" s="538"/>
      <c r="BY36" s="538"/>
      <c r="BZ36" s="538"/>
      <c r="CA36" s="538"/>
      <c r="CB36" s="538"/>
      <c r="CC36" s="538"/>
      <c r="CD36" s="536"/>
      <c r="CE36" s="849"/>
    </row>
    <row r="37" spans="1:83" ht="102" customHeight="1" x14ac:dyDescent="0.2">
      <c r="A37" s="424">
        <v>6</v>
      </c>
      <c r="B37" s="463" t="s">
        <v>137</v>
      </c>
      <c r="C37" s="427" t="s">
        <v>138</v>
      </c>
      <c r="D37" s="431" t="s">
        <v>139</v>
      </c>
      <c r="E37" s="427" t="s">
        <v>92</v>
      </c>
      <c r="F37" s="434" t="s">
        <v>93</v>
      </c>
      <c r="G37" s="434" t="s">
        <v>156</v>
      </c>
      <c r="H37" s="457" t="s">
        <v>157</v>
      </c>
      <c r="I37" s="457" t="s">
        <v>158</v>
      </c>
      <c r="J37" s="457" t="s">
        <v>159</v>
      </c>
      <c r="K37" s="459" t="str">
        <f>CONCATENATE(H37," ",I37," ",J37)</f>
        <v>Posibilidad de incurrir en gastos de bienes y servicios tecnológicos que no se necesiten en la entidad para beneficio propio o de terceros por presiones indebidas o conflictos de interés debido a falta de ética por parte del servidor público o contratista responsable de gestionar el proceso de adquisición tecnológica</v>
      </c>
      <c r="L37" s="434" t="s">
        <v>98</v>
      </c>
      <c r="M37" s="434"/>
      <c r="N37" s="434"/>
      <c r="O37" s="434"/>
      <c r="P37" s="434" t="s">
        <v>99</v>
      </c>
      <c r="Q37" s="434" t="s">
        <v>99</v>
      </c>
      <c r="R37" s="434" t="s">
        <v>99</v>
      </c>
      <c r="S37" s="434" t="s">
        <v>99</v>
      </c>
      <c r="T37" s="434" t="s">
        <v>100</v>
      </c>
      <c r="U37" s="434" t="s">
        <v>100</v>
      </c>
      <c r="V37" s="434" t="s">
        <v>99</v>
      </c>
      <c r="W37" s="434" t="s">
        <v>99</v>
      </c>
      <c r="X37" s="434" t="s">
        <v>99</v>
      </c>
      <c r="Y37" s="434" t="s">
        <v>99</v>
      </c>
      <c r="Z37" s="434" t="s">
        <v>100</v>
      </c>
      <c r="AA37" s="434" t="s">
        <v>100</v>
      </c>
      <c r="AB37" s="434" t="s">
        <v>99</v>
      </c>
      <c r="AC37" s="434" t="s">
        <v>99</v>
      </c>
      <c r="AD37" s="434" t="s">
        <v>99</v>
      </c>
      <c r="AE37" s="434" t="s">
        <v>99</v>
      </c>
      <c r="AF37" s="434" t="s">
        <v>99</v>
      </c>
      <c r="AG37" s="434" t="s">
        <v>99</v>
      </c>
      <c r="AH37" s="434" t="s">
        <v>99</v>
      </c>
      <c r="AI37" s="487">
        <f>COUNTIF(P37:AH40,"Si")</f>
        <v>4</v>
      </c>
      <c r="AJ37" s="484">
        <f>IF((COUNTIF(O37:AH40,"Si"))&lt;=0,0,(IF((COUNTIF(O37:AH40,"Si"))&lt;=5,3,(IF(COUNTIF(O37:AH40,"Si")&lt;=11,4,5)))))</f>
        <v>3</v>
      </c>
      <c r="AK37" s="731" t="str">
        <f>IF((COUNTIF(O37:AH40,"Si"))&lt;=0,0,(IF((COUNTIF(O37:AH40,"Si"))&lt;=5,"MODERADO",(IF(COUNTIF(O37:AH40,"Si")&lt;=11,"ALTO","EXTREMO")))))</f>
        <v>MODERADO</v>
      </c>
      <c r="AL37" s="716"/>
      <c r="AM37" s="487" t="s">
        <v>114</v>
      </c>
      <c r="AN37" s="487">
        <f t="shared" ref="AN37" si="12">IF(AM37="Rara vez",1,(IF(AM37="Improbable",2,(IF(AM37="Posible",3,IF(AM37="Probable",4,IF(AM37="Seguro",5,"Revisar")))))))</f>
        <v>2</v>
      </c>
      <c r="AO37" s="467">
        <f t="shared" ref="AO37" si="13">IF(E37="Corrupción",AN37,IF(AL37&lt;=2,1,IF(AL37&lt;=24,2,IF(AL37&lt;=500,3,IF(AL37&lt;=5000,4,IF(AL37&gt;5000,5,"Revisar"))))))</f>
        <v>2</v>
      </c>
      <c r="AP37" s="467" t="str">
        <f t="shared" ref="AP37" si="14">IF(E37="Corrupción",(IF(AO37=1,"Rara Vez",IF(AO37=2,"Improbable",IF(AO37=3,"Posible",IF(AO37=4,"Probable",IF(AO37=5,"Seguro","Revisar")))))),IF(AO37=1,"Muy Baja",IF(AO37=2,"Baja",IF(AO37=3,"Media",IF(AO37=4,"Alta","Muy Alta")))))</f>
        <v>Improbable</v>
      </c>
      <c r="AQ37" s="467">
        <f>IF(E37="Corrupción",AJ37,(ROUND(((VLOOKUP(M37,[3]Datos!$B$25:$C$29,2,FALSE)*[3]Datos!$B$32)+(VLOOKUP(N37,[3]Datos!$B$25:$C$29,2,FALSE)*[3]Datos!$C$32)+(VLOOKUP(O37,[3]Datos!$B$25:$C$29,2,FALSE)*[3]Datos!$D$32))*5,0)))</f>
        <v>3</v>
      </c>
      <c r="AR37" s="470" t="str">
        <f>IF(AQ37=1,"Insignificante",IF(AQ37=2,"Menor",IF(AQ37=3,"Moderado",IF(AQ37=4,"Mayor","Catastrófico"))))</f>
        <v>Moderado</v>
      </c>
      <c r="AS37" s="482">
        <f>_xlfn.NUMBERVALUE(CONCATENATE(AO37,AQ37),"##")</f>
        <v>23</v>
      </c>
      <c r="AT37" s="742" t="str">
        <f>VLOOKUP(AS37,[3]Datos!$I$37:$J$61,2,FALSE)</f>
        <v>MODERADO</v>
      </c>
      <c r="AU37" s="765" t="s">
        <v>160</v>
      </c>
      <c r="AV37" s="496" t="s">
        <v>144</v>
      </c>
      <c r="AW37" s="496" t="s">
        <v>161</v>
      </c>
      <c r="AX37" s="478" t="s">
        <v>81</v>
      </c>
      <c r="AY37" s="478" t="s">
        <v>82</v>
      </c>
      <c r="AZ37" s="478" t="s">
        <v>83</v>
      </c>
      <c r="BA37" s="478" t="s">
        <v>121</v>
      </c>
      <c r="BB37" s="766" t="s">
        <v>84</v>
      </c>
      <c r="BC37" s="750">
        <f>IF(AX37=[3]Datos!$C$63,[3]Datos!$C$73,IF(AX37=[3]Datos!$C$64,[3]Datos!$C$74,IF(AX37=[3]Datos!$C$65,[3]Datos!$C$75,"Revisar")))+IF(AY37=[3]Datos!$D$63,[3]Datos!$D$73,IF(AY37=[3]Datos!$D$64,[3]Datos!$D$74,"Revisar"))+IF(AZ37=[3]Datos!$E$63,[3]Datos!$E$73,IF(AZ37=[3]Datos!$E$64,[3]Datos!$E$74,"Revisar"))+IF(BB37=[3]Datos!$G$63,[3]Datos!$G$73,IF(BB37=[3]Datos!$G$64,[3]Datos!$G$74,IF(BB37=[3]Datos!$G$65,[3]Datos!$G$75,"Revisar")))</f>
        <v>0.65</v>
      </c>
      <c r="BD37" s="13">
        <f>IF(AX37=[3]Datos!$C$65,BC37,0)</f>
        <v>0</v>
      </c>
      <c r="BE37" s="13">
        <f>IF(OR(AX37=[3]Datos!$C$63,AX37=[3]Datos!$C$64),BC37,0)</f>
        <v>0.65</v>
      </c>
      <c r="BF37" s="474">
        <f>IF(ROUND(AO37-SUM(BE37:BE40),0)&lt;=0,1,ROUND(AO37-SUM(BE37:BE40),0))</f>
        <v>1</v>
      </c>
      <c r="BG37" s="467" t="str">
        <f>IF(E37="Corrupción",(IF(BF37=1,"Rara Vez",IF(BF37=2,"Improbable",IF(BF37=3,"Posible",IF(BF37=4,"Probable","Seguro"))))),IF(BF37=1,"Muy Baja",IF(BF37=2,"Baja",IF(BF37=3,"Media",IF(BF37=4,"Alta","Muy Alta")))))</f>
        <v>Rara Vez</v>
      </c>
      <c r="BH37" s="474">
        <f>ROUND(AQ37-SUM(BD37:BD40),0)</f>
        <v>3</v>
      </c>
      <c r="BI37" s="474" t="str">
        <f>IF(BH37=1,"Insignificante",IF(BH37=2,"Menor",IF(BH37=3,"Moderado",IF(BH37=4,"Mayor","Catastrófico"))))</f>
        <v>Moderado</v>
      </c>
      <c r="BJ37" s="475">
        <f>_xlfn.NUMBERVALUE(CONCATENATE(BF37,BH37),"##")</f>
        <v>13</v>
      </c>
      <c r="BK37" s="517" t="str">
        <f>+VLOOKUP(BJ37,[3]Datos!$I$37:$J$65,2,FALSE)</f>
        <v>MODERADO</v>
      </c>
      <c r="BL37" s="502" t="s">
        <v>85</v>
      </c>
      <c r="BM37" s="480" t="s">
        <v>162</v>
      </c>
      <c r="BN37" s="480" t="s">
        <v>148</v>
      </c>
      <c r="BO37" s="524">
        <v>45888</v>
      </c>
      <c r="BP37" s="524">
        <v>45989</v>
      </c>
      <c r="BQ37" s="526" t="s">
        <v>163</v>
      </c>
      <c r="BR37" s="539"/>
      <c r="BS37" s="538" t="s">
        <v>180</v>
      </c>
      <c r="BT37" s="538"/>
      <c r="BU37" s="538"/>
      <c r="BV37" s="538" t="s">
        <v>180</v>
      </c>
      <c r="BW37" s="538"/>
      <c r="BX37" s="538" t="s">
        <v>180</v>
      </c>
      <c r="BY37" s="538"/>
      <c r="BZ37" s="538" t="s">
        <v>180</v>
      </c>
      <c r="CA37" s="538"/>
      <c r="CB37" s="538" t="s">
        <v>180</v>
      </c>
      <c r="CC37" s="538"/>
      <c r="CD37" s="534" t="s">
        <v>474</v>
      </c>
      <c r="CE37" s="847" t="s">
        <v>478</v>
      </c>
    </row>
    <row r="38" spans="1:83" ht="48.75" customHeight="1" x14ac:dyDescent="0.2">
      <c r="A38" s="425"/>
      <c r="B38" s="464"/>
      <c r="C38" s="428"/>
      <c r="D38" s="432"/>
      <c r="E38" s="428"/>
      <c r="F38" s="435"/>
      <c r="G38" s="435"/>
      <c r="H38" s="458"/>
      <c r="I38" s="458"/>
      <c r="J38" s="458"/>
      <c r="K38" s="460"/>
      <c r="L38" s="435"/>
      <c r="M38" s="435"/>
      <c r="N38" s="435"/>
      <c r="O38" s="435"/>
      <c r="P38" s="435"/>
      <c r="Q38" s="435"/>
      <c r="R38" s="435"/>
      <c r="S38" s="435"/>
      <c r="T38" s="435"/>
      <c r="U38" s="435"/>
      <c r="V38" s="435"/>
      <c r="W38" s="435"/>
      <c r="X38" s="435"/>
      <c r="Y38" s="435"/>
      <c r="Z38" s="435"/>
      <c r="AA38" s="435"/>
      <c r="AB38" s="435"/>
      <c r="AC38" s="435"/>
      <c r="AD38" s="435"/>
      <c r="AE38" s="435"/>
      <c r="AF38" s="435"/>
      <c r="AG38" s="435"/>
      <c r="AH38" s="435"/>
      <c r="AI38" s="488"/>
      <c r="AJ38" s="485"/>
      <c r="AK38" s="732"/>
      <c r="AL38" s="717"/>
      <c r="AM38" s="488"/>
      <c r="AN38" s="488"/>
      <c r="AO38" s="468"/>
      <c r="AP38" s="468"/>
      <c r="AQ38" s="468"/>
      <c r="AR38" s="471"/>
      <c r="AS38" s="483"/>
      <c r="AT38" s="743"/>
      <c r="AU38" s="767"/>
      <c r="AV38" s="497"/>
      <c r="AW38" s="497"/>
      <c r="AX38" s="479"/>
      <c r="AY38" s="479"/>
      <c r="AZ38" s="479"/>
      <c r="BA38" s="479"/>
      <c r="BB38" s="768"/>
      <c r="BC38" s="751" t="e">
        <f>IF(AX38=[3]Datos!$C$63,[3]Datos!$C$73,IF(AX38=[3]Datos!$C$64,[3]Datos!$C$74,IF(AX38=[3]Datos!$C$65,[3]Datos!$C$75,"Revisar")))+IF(AY38=[3]Datos!$D$63,[3]Datos!$D$73,IF(AY38=[3]Datos!$D$64,[3]Datos!$D$74,"Revisar"))+IF(AZ38=[3]Datos!$E$63,[3]Datos!$E$73,IF(AZ38=[3]Datos!$E$64,[3]Datos!$E$74,"Revisar"))+IF(BB38=[3]Datos!$G$63,[3]Datos!$G$73,IF(BB38=[3]Datos!$G$64,[3]Datos!$G$74,IF(BB38=[3]Datos!$G$65,[3]Datos!$G$75,"Revisar")))</f>
        <v>#VALUE!</v>
      </c>
      <c r="BD38" s="55">
        <f>IF(AX38=[3]Datos!$C$65,BC38,0)</f>
        <v>0</v>
      </c>
      <c r="BE38" s="55">
        <f>IF(OR(AX38=[3]Datos!$C$63,AX38=[3]Datos!$C$64),BC38,0)</f>
        <v>0</v>
      </c>
      <c r="BF38" s="468"/>
      <c r="BG38" s="468"/>
      <c r="BH38" s="468"/>
      <c r="BI38" s="468"/>
      <c r="BJ38" s="476"/>
      <c r="BK38" s="518"/>
      <c r="BL38" s="428"/>
      <c r="BM38" s="481"/>
      <c r="BN38" s="481"/>
      <c r="BO38" s="525"/>
      <c r="BP38" s="525"/>
      <c r="BQ38" s="527"/>
      <c r="BR38" s="539"/>
      <c r="BS38" s="538"/>
      <c r="BT38" s="538"/>
      <c r="BU38" s="538"/>
      <c r="BV38" s="538"/>
      <c r="BW38" s="538"/>
      <c r="BX38" s="538"/>
      <c r="BY38" s="538"/>
      <c r="BZ38" s="538"/>
      <c r="CA38" s="538"/>
      <c r="CB38" s="538"/>
      <c r="CC38" s="538"/>
      <c r="CD38" s="535"/>
      <c r="CE38" s="848"/>
    </row>
    <row r="39" spans="1:83" ht="92.25" customHeight="1" x14ac:dyDescent="0.2">
      <c r="A39" s="425"/>
      <c r="B39" s="464"/>
      <c r="C39" s="428"/>
      <c r="D39" s="432"/>
      <c r="E39" s="428"/>
      <c r="F39" s="435"/>
      <c r="G39" s="435"/>
      <c r="H39" s="458"/>
      <c r="I39" s="458"/>
      <c r="J39" s="458"/>
      <c r="K39" s="460"/>
      <c r="L39" s="435"/>
      <c r="M39" s="435"/>
      <c r="N39" s="435"/>
      <c r="O39" s="435"/>
      <c r="P39" s="435"/>
      <c r="Q39" s="435"/>
      <c r="R39" s="435"/>
      <c r="S39" s="435"/>
      <c r="T39" s="435"/>
      <c r="U39" s="435"/>
      <c r="V39" s="435"/>
      <c r="W39" s="435"/>
      <c r="X39" s="435"/>
      <c r="Y39" s="435"/>
      <c r="Z39" s="435"/>
      <c r="AA39" s="435"/>
      <c r="AB39" s="435"/>
      <c r="AC39" s="435"/>
      <c r="AD39" s="435"/>
      <c r="AE39" s="435"/>
      <c r="AF39" s="435"/>
      <c r="AG39" s="435"/>
      <c r="AH39" s="435"/>
      <c r="AI39" s="488"/>
      <c r="AJ39" s="485"/>
      <c r="AK39" s="732"/>
      <c r="AL39" s="717"/>
      <c r="AM39" s="488"/>
      <c r="AN39" s="488"/>
      <c r="AO39" s="468"/>
      <c r="AP39" s="468"/>
      <c r="AQ39" s="468"/>
      <c r="AR39" s="471"/>
      <c r="AS39" s="483"/>
      <c r="AT39" s="743"/>
      <c r="AU39" s="767"/>
      <c r="AV39" s="497"/>
      <c r="AW39" s="497"/>
      <c r="AX39" s="479"/>
      <c r="AY39" s="479"/>
      <c r="AZ39" s="479"/>
      <c r="BA39" s="479"/>
      <c r="BB39" s="768"/>
      <c r="BC39" s="751" t="e">
        <f>IF(AX39=[3]Datos!$C$63,[3]Datos!$C$73,IF(AX39=[3]Datos!$C$64,[3]Datos!$C$74,IF(AX39=[3]Datos!$C$65,[3]Datos!$C$75,"Revisar")))+IF(AY39=[3]Datos!$D$63,[3]Datos!$D$73,IF(AY39=[3]Datos!$D$64,[3]Datos!$D$74,"Revisar"))+IF(AZ39=[3]Datos!$E$63,[3]Datos!$E$73,IF(AZ39=[3]Datos!$E$64,[3]Datos!$E$74,"Revisar"))+IF(BB39=[3]Datos!$G$63,[3]Datos!$G$73,IF(BB39=[3]Datos!$G$64,[3]Datos!$G$74,IF(BB39=[3]Datos!$G$65,[3]Datos!$G$75,"Revisar")))</f>
        <v>#VALUE!</v>
      </c>
      <c r="BD39" s="55">
        <f>IF(AX39=[3]Datos!$C$65,BC39,0)</f>
        <v>0</v>
      </c>
      <c r="BE39" s="55">
        <f>IF(OR(AX39=[3]Datos!$C$63,AX39=[3]Datos!$C$64),BC39,0)</f>
        <v>0</v>
      </c>
      <c r="BF39" s="468"/>
      <c r="BG39" s="468"/>
      <c r="BH39" s="468"/>
      <c r="BI39" s="468"/>
      <c r="BJ39" s="476"/>
      <c r="BK39" s="518"/>
      <c r="BL39" s="428"/>
      <c r="BM39" s="481"/>
      <c r="BN39" s="481"/>
      <c r="BO39" s="525"/>
      <c r="BP39" s="525"/>
      <c r="BQ39" s="527"/>
      <c r="BR39" s="539"/>
      <c r="BS39" s="538"/>
      <c r="BT39" s="538"/>
      <c r="BU39" s="538"/>
      <c r="BV39" s="538"/>
      <c r="BW39" s="538"/>
      <c r="BX39" s="538"/>
      <c r="BY39" s="538"/>
      <c r="BZ39" s="538"/>
      <c r="CA39" s="538"/>
      <c r="CB39" s="538"/>
      <c r="CC39" s="538"/>
      <c r="CD39" s="535"/>
      <c r="CE39" s="848"/>
    </row>
    <row r="40" spans="1:83" ht="235.5" customHeight="1" thickBot="1" x14ac:dyDescent="0.25">
      <c r="A40" s="462"/>
      <c r="B40" s="465"/>
      <c r="C40" s="429"/>
      <c r="D40" s="466"/>
      <c r="E40" s="429"/>
      <c r="F40" s="472"/>
      <c r="G40" s="472"/>
      <c r="H40" s="473"/>
      <c r="I40" s="473"/>
      <c r="J40" s="473"/>
      <c r="K40" s="461"/>
      <c r="L40" s="472"/>
      <c r="M40" s="472"/>
      <c r="N40" s="472"/>
      <c r="O40" s="472"/>
      <c r="P40" s="472"/>
      <c r="Q40" s="472"/>
      <c r="R40" s="472"/>
      <c r="S40" s="472"/>
      <c r="T40" s="472"/>
      <c r="U40" s="472"/>
      <c r="V40" s="472"/>
      <c r="W40" s="472"/>
      <c r="X40" s="472"/>
      <c r="Y40" s="472"/>
      <c r="Z40" s="472"/>
      <c r="AA40" s="472"/>
      <c r="AB40" s="472"/>
      <c r="AC40" s="472"/>
      <c r="AD40" s="472"/>
      <c r="AE40" s="472"/>
      <c r="AF40" s="472"/>
      <c r="AG40" s="472"/>
      <c r="AH40" s="472"/>
      <c r="AI40" s="490"/>
      <c r="AJ40" s="499"/>
      <c r="AK40" s="740"/>
      <c r="AL40" s="722"/>
      <c r="AM40" s="490"/>
      <c r="AN40" s="490"/>
      <c r="AO40" s="491"/>
      <c r="AP40" s="491"/>
      <c r="AQ40" s="491"/>
      <c r="AR40" s="492"/>
      <c r="AS40" s="493"/>
      <c r="AT40" s="746"/>
      <c r="AU40" s="769"/>
      <c r="AV40" s="498"/>
      <c r="AW40" s="498"/>
      <c r="AX40" s="494"/>
      <c r="AY40" s="494"/>
      <c r="AZ40" s="494"/>
      <c r="BA40" s="494"/>
      <c r="BB40" s="770"/>
      <c r="BC40" s="756" t="e">
        <f>IF(AX40=[3]Datos!$C$63,[3]Datos!$C$73,IF(AX40=[3]Datos!$C$64,[3]Datos!$C$74,IF(AX40=[3]Datos!$C$65,[3]Datos!$C$75,"Revisar")))+IF(AY40=[3]Datos!$D$63,[3]Datos!$D$73,IF(AY40=[3]Datos!$D$64,[3]Datos!$D$74,"Revisar"))+IF(AZ40=[3]Datos!$E$63,[3]Datos!$E$73,IF(AZ40=[3]Datos!$E$64,[3]Datos!$E$74,"Revisar"))+IF(BB40=[3]Datos!$G$63,[3]Datos!$G$73,IF(BB40=[3]Datos!$G$64,[3]Datos!$G$74,IF(BB40=[3]Datos!$G$65,[3]Datos!$G$75,"Revisar")))</f>
        <v>#VALUE!</v>
      </c>
      <c r="BD40" s="60">
        <f>IF(AX40=[3]Datos!$C$65,BC40,0)</f>
        <v>0</v>
      </c>
      <c r="BE40" s="60">
        <f>IF(OR(AX40=[3]Datos!$C$63,AX40=[3]Datos!$C$64),BC40,0)</f>
        <v>0</v>
      </c>
      <c r="BF40" s="491"/>
      <c r="BG40" s="491"/>
      <c r="BH40" s="491"/>
      <c r="BI40" s="491"/>
      <c r="BJ40" s="516"/>
      <c r="BK40" s="519"/>
      <c r="BL40" s="429"/>
      <c r="BM40" s="495"/>
      <c r="BN40" s="495"/>
      <c r="BO40" s="531"/>
      <c r="BP40" s="531"/>
      <c r="BQ40" s="528"/>
      <c r="BR40" s="539"/>
      <c r="BS40" s="538"/>
      <c r="BT40" s="538"/>
      <c r="BU40" s="538"/>
      <c r="BV40" s="538"/>
      <c r="BW40" s="538"/>
      <c r="BX40" s="538"/>
      <c r="BY40" s="538"/>
      <c r="BZ40" s="538"/>
      <c r="CA40" s="538"/>
      <c r="CB40" s="538"/>
      <c r="CC40" s="538"/>
      <c r="CD40" s="536"/>
      <c r="CE40" s="849"/>
    </row>
    <row r="41" spans="1:83" ht="54.75" customHeight="1" x14ac:dyDescent="0.2">
      <c r="A41" s="424">
        <v>7</v>
      </c>
      <c r="B41" s="463" t="s">
        <v>164</v>
      </c>
      <c r="C41" s="427" t="s">
        <v>165</v>
      </c>
      <c r="D41" s="431" t="s">
        <v>166</v>
      </c>
      <c r="E41" s="427" t="s">
        <v>92</v>
      </c>
      <c r="F41" s="434" t="s">
        <v>93</v>
      </c>
      <c r="G41" s="434" t="s">
        <v>156</v>
      </c>
      <c r="H41" s="434" t="s">
        <v>167</v>
      </c>
      <c r="I41" s="434" t="s">
        <v>168</v>
      </c>
      <c r="J41" s="434" t="s">
        <v>169</v>
      </c>
      <c r="K41" s="459" t="str">
        <f>CONCATENATE(H41," ",I41," ",J41)</f>
        <v>Posibilidad de recibir o solicitar dádiva o cualquier beneficio propio o de terceros en la elaboración de informes por omitir o adulterar información relevante frente a situaciones observadas en el desarrollo de las diferentes evaluaciones, auditorías y/o seguimientos establecidos en el Plan Anual de Auditorías y Seguimientos debido a la falta de ética profesional de los funcionarios y/o contratistas del GIT de Control Interno</v>
      </c>
      <c r="L41" s="434" t="s">
        <v>98</v>
      </c>
      <c r="M41" s="434"/>
      <c r="N41" s="434"/>
      <c r="O41" s="434"/>
      <c r="P41" s="434" t="s">
        <v>100</v>
      </c>
      <c r="Q41" s="434" t="s">
        <v>100</v>
      </c>
      <c r="R41" s="434" t="s">
        <v>99</v>
      </c>
      <c r="S41" s="434" t="s">
        <v>99</v>
      </c>
      <c r="T41" s="434" t="s">
        <v>100</v>
      </c>
      <c r="U41" s="434" t="s">
        <v>99</v>
      </c>
      <c r="V41" s="434" t="s">
        <v>99</v>
      </c>
      <c r="W41" s="434" t="s">
        <v>99</v>
      </c>
      <c r="X41" s="434" t="s">
        <v>99</v>
      </c>
      <c r="Y41" s="434" t="s">
        <v>100</v>
      </c>
      <c r="Z41" s="434" t="s">
        <v>100</v>
      </c>
      <c r="AA41" s="434" t="s">
        <v>100</v>
      </c>
      <c r="AB41" s="434" t="s">
        <v>99</v>
      </c>
      <c r="AC41" s="434" t="s">
        <v>100</v>
      </c>
      <c r="AD41" s="434" t="s">
        <v>100</v>
      </c>
      <c r="AE41" s="434" t="s">
        <v>99</v>
      </c>
      <c r="AF41" s="434" t="s">
        <v>99</v>
      </c>
      <c r="AG41" s="434" t="s">
        <v>99</v>
      </c>
      <c r="AH41" s="434" t="s">
        <v>99</v>
      </c>
      <c r="AI41" s="487">
        <f>COUNTIF(P41:AH44,"Si")</f>
        <v>8</v>
      </c>
      <c r="AJ41" s="484">
        <f>IF((COUNTIF(O41:AH44,"Si"))&lt;=0,0,(IF((COUNTIF(O41:AH44,"Si"))&lt;=5,3,(IF(COUNTIF(O41:AH44,"Si")&lt;=11,4,5)))))</f>
        <v>4</v>
      </c>
      <c r="AK41" s="731" t="str">
        <f>IF((COUNTIF(O41:AH44,"Si"))&lt;=0,0,(IF((COUNTIF(O41:AH44,"Si"))&lt;=5,"MODERADO",(IF(COUNTIF(O41:AH44,"Si")&lt;=11,"ALTO","EXTREMO")))))</f>
        <v>ALTO</v>
      </c>
      <c r="AL41" s="716"/>
      <c r="AM41" s="487" t="s">
        <v>101</v>
      </c>
      <c r="AN41" s="487">
        <f t="shared" ref="AN41" si="15">IF(AM41="Rara vez",1,(IF(AM41="Improbable",2,(IF(AM41="Posible",3,IF(AM41="Probable",4,IF(AM41="Seguro",5,"Revisar")))))))</f>
        <v>1</v>
      </c>
      <c r="AO41" s="467">
        <f t="shared" ref="AO41" si="16">IF(E41="Corrupción",AN41,IF(AL41&lt;=2,1,IF(AL41&lt;=24,2,IF(AL41&lt;=500,3,IF(AL41&lt;=5000,4,IF(AL41&gt;5000,5,"Revisar"))))))</f>
        <v>1</v>
      </c>
      <c r="AP41" s="467" t="str">
        <f t="shared" ref="AP41" si="17">IF(E41="Corrupción",(IF(AO41=1,"Rara Vez",IF(AO41=2,"Improbable",IF(AO41=3,"Posible",IF(AO41=4,"Probable",IF(AO41=5,"Seguro","Revisar")))))),IF(AO41=1,"Muy Baja",IF(AO41=2,"Baja",IF(AO41=3,"Media",IF(AO41=4,"Alta","Muy Alta")))))</f>
        <v>Rara Vez</v>
      </c>
      <c r="AQ41" s="467">
        <f>IF(E41="Corrupción",AJ41,(ROUND(((VLOOKUP(M41,[3]Datos!$B$25:$C$29,2,FALSE)*[3]Datos!$B$32)+(VLOOKUP(N41,[3]Datos!$B$25:$C$29,2,FALSE)*[3]Datos!$C$32)+(VLOOKUP(O41,[3]Datos!$B$25:$C$29,2,FALSE)*[3]Datos!$D$32))*5,0)))</f>
        <v>4</v>
      </c>
      <c r="AR41" s="467" t="str">
        <f>IF(AQ41=1,"Insignificante",IF(AQ41=2,"Menor",IF(AQ41=3,"Moderado",IF(AQ41=4,"Mayor","Catastrófico"))))</f>
        <v>Mayor</v>
      </c>
      <c r="AS41" s="521">
        <f>_xlfn.NUMBERVALUE(CONCATENATE(AO41,AQ41),"##")</f>
        <v>14</v>
      </c>
      <c r="AT41" s="742" t="str">
        <f>VLOOKUP(AS41,[3]Datos!$I$37:$J$61,2,FALSE)</f>
        <v>ALTO</v>
      </c>
      <c r="AU41" s="765" t="s">
        <v>170</v>
      </c>
      <c r="AV41" s="496" t="s">
        <v>171</v>
      </c>
      <c r="AW41" s="496" t="s">
        <v>172</v>
      </c>
      <c r="AX41" s="478" t="s">
        <v>81</v>
      </c>
      <c r="AY41" s="478" t="s">
        <v>82</v>
      </c>
      <c r="AZ41" s="478" t="s">
        <v>83</v>
      </c>
      <c r="BA41" s="478" t="s">
        <v>152</v>
      </c>
      <c r="BB41" s="766" t="s">
        <v>84</v>
      </c>
      <c r="BC41" s="750">
        <f>IF(AX41=[3]Datos!$C$63,[3]Datos!$C$73,IF(AX41=[3]Datos!$C$64,[3]Datos!$C$74,IF(AX41=[3]Datos!$C$65,[3]Datos!$C$75,"Revisar")))+IF(AY41=[3]Datos!$D$63,[3]Datos!$D$73,IF(AY41=[3]Datos!$D$64,[3]Datos!$D$74,"Revisar"))+IF(AZ41=[3]Datos!$E$63,[3]Datos!$E$73,IF(AZ41=[3]Datos!$E$64,[3]Datos!$E$74,"Revisar"))+IF(BB41=[3]Datos!$G$63,[3]Datos!$G$73,IF(BB41=[3]Datos!$G$64,[3]Datos!$G$74,IF(BB41=[3]Datos!$G$65,[3]Datos!$G$75,"Revisar")))</f>
        <v>0.65</v>
      </c>
      <c r="BD41" s="13">
        <f>IF(AX41=[3]Datos!$C$65,BC41,0)</f>
        <v>0</v>
      </c>
      <c r="BE41" s="13">
        <f>IF(OR(AX41=[3]Datos!$C$63,AX41=[3]Datos!$C$64),BC41,0)</f>
        <v>0.65</v>
      </c>
      <c r="BF41" s="467">
        <f>IF(ROUND(AO41-SUM(BE41:BE44),0)&lt;=0,1,ROUND(AO41-SUM(BE41:BE44),0))</f>
        <v>1</v>
      </c>
      <c r="BG41" s="467" t="str">
        <f>IF(E41="Corrupción",(IF(BF41=1,"Rara Vez",IF(BF41=2,"Improbable",IF(BF41=3,"Posible",IF(BF41=4,"Probable","Seguro"))))),IF(BF41=1,"Muy Baja",IF(BF41=2,"Baja",IF(BF41=3,"Media",IF(BF41=4,"Alta","Muy Alta")))))</f>
        <v>Rara Vez</v>
      </c>
      <c r="BH41" s="467">
        <f>ROUND(AQ41-SUM(BD41:BD44),0)</f>
        <v>4</v>
      </c>
      <c r="BI41" s="467" t="str">
        <f>IF(BH41=1,"Insignificante",IF(BH41=2,"Menor",IF(BH41=3,"Moderado",IF(BH41=4,"Mayor","Catastrófico"))))</f>
        <v>Mayor</v>
      </c>
      <c r="BJ41" s="530">
        <f>_xlfn.NUMBERVALUE(CONCATENATE(BF41,BH41),"##")</f>
        <v>14</v>
      </c>
      <c r="BK41" s="520" t="str">
        <f>+VLOOKUP(BJ41,[3]Datos!$I$37:$J$65,2,FALSE)</f>
        <v>ALTO</v>
      </c>
      <c r="BL41" s="427" t="s">
        <v>85</v>
      </c>
      <c r="BM41" s="480" t="s">
        <v>173</v>
      </c>
      <c r="BN41" s="480" t="s">
        <v>171</v>
      </c>
      <c r="BO41" s="524">
        <v>45870</v>
      </c>
      <c r="BP41" s="524">
        <v>45931</v>
      </c>
      <c r="BQ41" s="526" t="s">
        <v>174</v>
      </c>
      <c r="BR41" s="539"/>
      <c r="BS41" s="538" t="s">
        <v>180</v>
      </c>
      <c r="BT41" s="538"/>
      <c r="BU41" s="538"/>
      <c r="BV41" s="538" t="s">
        <v>180</v>
      </c>
      <c r="BW41" s="538"/>
      <c r="BX41" s="538" t="s">
        <v>180</v>
      </c>
      <c r="BY41" s="538"/>
      <c r="BZ41" s="538" t="s">
        <v>180</v>
      </c>
      <c r="CA41" s="538"/>
      <c r="CB41" s="538" t="s">
        <v>180</v>
      </c>
      <c r="CC41" s="538"/>
      <c r="CD41" s="534" t="s">
        <v>475</v>
      </c>
      <c r="CE41" s="847" t="s">
        <v>476</v>
      </c>
    </row>
    <row r="42" spans="1:83" ht="54.75" customHeight="1" x14ac:dyDescent="0.2">
      <c r="A42" s="425"/>
      <c r="B42" s="464"/>
      <c r="C42" s="428"/>
      <c r="D42" s="432"/>
      <c r="E42" s="428"/>
      <c r="F42" s="435"/>
      <c r="G42" s="435"/>
      <c r="H42" s="435"/>
      <c r="I42" s="435"/>
      <c r="J42" s="435"/>
      <c r="K42" s="460"/>
      <c r="L42" s="435"/>
      <c r="M42" s="435"/>
      <c r="N42" s="435"/>
      <c r="O42" s="435"/>
      <c r="P42" s="435"/>
      <c r="Q42" s="435"/>
      <c r="R42" s="435"/>
      <c r="S42" s="435"/>
      <c r="T42" s="435"/>
      <c r="U42" s="435"/>
      <c r="V42" s="435"/>
      <c r="W42" s="435"/>
      <c r="X42" s="435"/>
      <c r="Y42" s="435"/>
      <c r="Z42" s="435"/>
      <c r="AA42" s="435"/>
      <c r="AB42" s="435"/>
      <c r="AC42" s="435"/>
      <c r="AD42" s="435"/>
      <c r="AE42" s="435"/>
      <c r="AF42" s="435"/>
      <c r="AG42" s="435"/>
      <c r="AH42" s="435"/>
      <c r="AI42" s="488"/>
      <c r="AJ42" s="485"/>
      <c r="AK42" s="732"/>
      <c r="AL42" s="717"/>
      <c r="AM42" s="488"/>
      <c r="AN42" s="488"/>
      <c r="AO42" s="468"/>
      <c r="AP42" s="468"/>
      <c r="AQ42" s="468"/>
      <c r="AR42" s="468"/>
      <c r="AS42" s="514"/>
      <c r="AT42" s="743"/>
      <c r="AU42" s="767"/>
      <c r="AV42" s="497"/>
      <c r="AW42" s="497"/>
      <c r="AX42" s="479"/>
      <c r="AY42" s="479"/>
      <c r="AZ42" s="479"/>
      <c r="BA42" s="479"/>
      <c r="BB42" s="768"/>
      <c r="BC42" s="751" t="e">
        <f>IF(AX42=[3]Datos!$C$63,[3]Datos!$C$73,IF(AX42=[3]Datos!$C$64,[3]Datos!$C$74,IF(AX42=[3]Datos!$C$65,[3]Datos!$C$75,"Revisar")))+IF(AY42=[3]Datos!$D$63,[3]Datos!$D$73,IF(AY42=[3]Datos!$D$64,[3]Datos!$D$74,"Revisar"))+IF(AZ42=[3]Datos!$E$63,[3]Datos!$E$73,IF(AZ42=[3]Datos!$E$64,[3]Datos!$E$74,"Revisar"))+IF(BB42=[3]Datos!$G$63,[3]Datos!$G$73,IF(BB42=[3]Datos!$G$64,[3]Datos!$G$74,IF(BB42=[3]Datos!$G$65,[3]Datos!$G$75,"Revisar")))</f>
        <v>#VALUE!</v>
      </c>
      <c r="BD42" s="55">
        <f>IF(AX42=[3]Datos!$C$65,BC42,0)</f>
        <v>0</v>
      </c>
      <c r="BE42" s="55">
        <f>IF(OR(AX42=[3]Datos!$C$63,AX42=[3]Datos!$C$64),BC42,0)</f>
        <v>0</v>
      </c>
      <c r="BF42" s="468"/>
      <c r="BG42" s="468"/>
      <c r="BH42" s="468"/>
      <c r="BI42" s="468"/>
      <c r="BJ42" s="476"/>
      <c r="BK42" s="518"/>
      <c r="BL42" s="428"/>
      <c r="BM42" s="481"/>
      <c r="BN42" s="481"/>
      <c r="BO42" s="525"/>
      <c r="BP42" s="525"/>
      <c r="BQ42" s="527"/>
      <c r="BR42" s="539"/>
      <c r="BS42" s="538"/>
      <c r="BT42" s="538"/>
      <c r="BU42" s="538"/>
      <c r="BV42" s="538"/>
      <c r="BW42" s="538"/>
      <c r="BX42" s="538"/>
      <c r="BY42" s="538"/>
      <c r="BZ42" s="538"/>
      <c r="CA42" s="538"/>
      <c r="CB42" s="538"/>
      <c r="CC42" s="538"/>
      <c r="CD42" s="535"/>
      <c r="CE42" s="848"/>
    </row>
    <row r="43" spans="1:83" ht="62.25" customHeight="1" x14ac:dyDescent="0.2">
      <c r="A43" s="425"/>
      <c r="B43" s="464"/>
      <c r="C43" s="428"/>
      <c r="D43" s="432"/>
      <c r="E43" s="428"/>
      <c r="F43" s="435"/>
      <c r="G43" s="435"/>
      <c r="H43" s="435"/>
      <c r="I43" s="435"/>
      <c r="J43" s="435"/>
      <c r="K43" s="460"/>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88"/>
      <c r="AJ43" s="485"/>
      <c r="AK43" s="732"/>
      <c r="AL43" s="717"/>
      <c r="AM43" s="488"/>
      <c r="AN43" s="488"/>
      <c r="AO43" s="468"/>
      <c r="AP43" s="468"/>
      <c r="AQ43" s="468"/>
      <c r="AR43" s="468"/>
      <c r="AS43" s="514"/>
      <c r="AT43" s="743"/>
      <c r="AU43" s="767"/>
      <c r="AV43" s="497"/>
      <c r="AW43" s="497"/>
      <c r="AX43" s="479"/>
      <c r="AY43" s="479"/>
      <c r="AZ43" s="479"/>
      <c r="BA43" s="479"/>
      <c r="BB43" s="768"/>
      <c r="BC43" s="751" t="e">
        <f>IF(AX43=[3]Datos!$C$63,[3]Datos!$C$73,IF(AX43=[3]Datos!$C$64,[3]Datos!$C$74,IF(AX43=[3]Datos!$C$65,[3]Datos!$C$75,"Revisar")))+IF(AY43=[3]Datos!$D$63,[3]Datos!$D$73,IF(AY43=[3]Datos!$D$64,[3]Datos!$D$74,"Revisar"))+IF(AZ43=[3]Datos!$E$63,[3]Datos!$E$73,IF(AZ43=[3]Datos!$E$64,[3]Datos!$E$74,"Revisar"))+IF(BB43=[3]Datos!$G$63,[3]Datos!$G$73,IF(BB43=[3]Datos!$G$64,[3]Datos!$G$74,IF(BB43=[3]Datos!$G$65,[3]Datos!$G$75,"Revisar")))</f>
        <v>#VALUE!</v>
      </c>
      <c r="BD43" s="55">
        <f>IF(AX43=[3]Datos!$C$65,BC43,0)</f>
        <v>0</v>
      </c>
      <c r="BE43" s="55">
        <f>IF(OR(AX43=[3]Datos!$C$63,AX43=[3]Datos!$C$64),BC43,0)</f>
        <v>0</v>
      </c>
      <c r="BF43" s="468"/>
      <c r="BG43" s="468"/>
      <c r="BH43" s="468"/>
      <c r="BI43" s="468"/>
      <c r="BJ43" s="476"/>
      <c r="BK43" s="518"/>
      <c r="BL43" s="428"/>
      <c r="BM43" s="481"/>
      <c r="BN43" s="481"/>
      <c r="BO43" s="525"/>
      <c r="BP43" s="525"/>
      <c r="BQ43" s="527"/>
      <c r="BR43" s="539"/>
      <c r="BS43" s="538"/>
      <c r="BT43" s="538"/>
      <c r="BU43" s="538"/>
      <c r="BV43" s="538"/>
      <c r="BW43" s="538"/>
      <c r="BX43" s="538"/>
      <c r="BY43" s="538"/>
      <c r="BZ43" s="538"/>
      <c r="CA43" s="538"/>
      <c r="CB43" s="538"/>
      <c r="CC43" s="538"/>
      <c r="CD43" s="535"/>
      <c r="CE43" s="848"/>
    </row>
    <row r="44" spans="1:83" ht="102.75" customHeight="1" thickBot="1" x14ac:dyDescent="0.25">
      <c r="A44" s="462"/>
      <c r="B44" s="465"/>
      <c r="C44" s="429"/>
      <c r="D44" s="466"/>
      <c r="E44" s="429"/>
      <c r="F44" s="472"/>
      <c r="G44" s="472"/>
      <c r="H44" s="472"/>
      <c r="I44" s="472"/>
      <c r="J44" s="472"/>
      <c r="K44" s="461"/>
      <c r="L44" s="472"/>
      <c r="M44" s="472"/>
      <c r="N44" s="472"/>
      <c r="O44" s="472"/>
      <c r="P44" s="472"/>
      <c r="Q44" s="472"/>
      <c r="R44" s="472"/>
      <c r="S44" s="472"/>
      <c r="T44" s="472"/>
      <c r="U44" s="472"/>
      <c r="V44" s="472"/>
      <c r="W44" s="472"/>
      <c r="X44" s="472"/>
      <c r="Y44" s="472"/>
      <c r="Z44" s="472"/>
      <c r="AA44" s="472"/>
      <c r="AB44" s="472"/>
      <c r="AC44" s="472"/>
      <c r="AD44" s="472"/>
      <c r="AE44" s="472"/>
      <c r="AF44" s="472"/>
      <c r="AG44" s="472"/>
      <c r="AH44" s="472"/>
      <c r="AI44" s="490"/>
      <c r="AJ44" s="499"/>
      <c r="AK44" s="740"/>
      <c r="AL44" s="722"/>
      <c r="AM44" s="490"/>
      <c r="AN44" s="490"/>
      <c r="AO44" s="491"/>
      <c r="AP44" s="491"/>
      <c r="AQ44" s="491"/>
      <c r="AR44" s="491"/>
      <c r="AS44" s="515"/>
      <c r="AT44" s="746"/>
      <c r="AU44" s="769"/>
      <c r="AV44" s="498"/>
      <c r="AW44" s="498"/>
      <c r="AX44" s="494"/>
      <c r="AY44" s="494"/>
      <c r="AZ44" s="494"/>
      <c r="BA44" s="494"/>
      <c r="BB44" s="770"/>
      <c r="BC44" s="756" t="e">
        <f>IF(AX44=[3]Datos!$C$63,[3]Datos!$C$73,IF(AX44=[3]Datos!$C$64,[3]Datos!$C$74,IF(AX44=[3]Datos!$C$65,[3]Datos!$C$75,"Revisar")))+IF(AY44=[3]Datos!$D$63,[3]Datos!$D$73,IF(AY44=[3]Datos!$D$64,[3]Datos!$D$74,"Revisar"))+IF(AZ44=[3]Datos!$E$63,[3]Datos!$E$73,IF(AZ44=[3]Datos!$E$64,[3]Datos!$E$74,"Revisar"))+IF(BB44=[3]Datos!$G$63,[3]Datos!$G$73,IF(BB44=[3]Datos!$G$64,[3]Datos!$G$74,IF(BB44=[3]Datos!$G$65,[3]Datos!$G$75,"Revisar")))</f>
        <v>#VALUE!</v>
      </c>
      <c r="BD44" s="60">
        <f>IF(AX44=[3]Datos!$C$65,BC44,0)</f>
        <v>0</v>
      </c>
      <c r="BE44" s="60">
        <f>IF(OR(AX44=[3]Datos!$C$63,AX44=[3]Datos!$C$64),BC44,0)</f>
        <v>0</v>
      </c>
      <c r="BF44" s="491"/>
      <c r="BG44" s="491"/>
      <c r="BH44" s="491"/>
      <c r="BI44" s="491"/>
      <c r="BJ44" s="516"/>
      <c r="BK44" s="519"/>
      <c r="BL44" s="429"/>
      <c r="BM44" s="495"/>
      <c r="BN44" s="495"/>
      <c r="BO44" s="531"/>
      <c r="BP44" s="531"/>
      <c r="BQ44" s="528"/>
      <c r="BR44" s="853"/>
      <c r="BS44" s="854"/>
      <c r="BT44" s="854"/>
      <c r="BU44" s="854"/>
      <c r="BV44" s="854"/>
      <c r="BW44" s="854"/>
      <c r="BX44" s="854"/>
      <c r="BY44" s="854"/>
      <c r="BZ44" s="854"/>
      <c r="CA44" s="854"/>
      <c r="CB44" s="854"/>
      <c r="CC44" s="854"/>
      <c r="CD44" s="855"/>
      <c r="CE44" s="856"/>
    </row>
  </sheetData>
  <autoFilter ref="A15:CE15" xr:uid="{2B588A3D-36AD-4A31-A241-A950900BE618}">
    <filterColumn colId="34" showButton="0"/>
    <filterColumn colId="35" showButton="0"/>
    <filterColumn colId="40" showButton="0"/>
    <filterColumn colId="42" showButton="0"/>
    <filterColumn colId="57" showButton="0"/>
    <filterColumn colId="59" showButton="0"/>
  </autoFilter>
  <mergeCells count="570">
    <mergeCell ref="BJ25:BJ28"/>
    <mergeCell ref="BK25:BK28"/>
    <mergeCell ref="BL25:BL28"/>
    <mergeCell ref="F25:F28"/>
    <mergeCell ref="AP25:AP28"/>
    <mergeCell ref="AQ25:AQ28"/>
    <mergeCell ref="AR25:AR28"/>
    <mergeCell ref="AS25:AS28"/>
    <mergeCell ref="AT25:AT28"/>
    <mergeCell ref="BF25:BF28"/>
    <mergeCell ref="BG25:BG28"/>
    <mergeCell ref="BH25:BH28"/>
    <mergeCell ref="BI25:BI28"/>
    <mergeCell ref="AG25:AG28"/>
    <mergeCell ref="AH25:AH28"/>
    <mergeCell ref="AI25:AI28"/>
    <mergeCell ref="AJ25:AJ28"/>
    <mergeCell ref="AK25:AK28"/>
    <mergeCell ref="AL25:AL28"/>
    <mergeCell ref="AM25:AM28"/>
    <mergeCell ref="AN25:AN28"/>
    <mergeCell ref="AO25:AO28"/>
    <mergeCell ref="X25:X28"/>
    <mergeCell ref="Y25:Y28"/>
    <mergeCell ref="Z25:Z28"/>
    <mergeCell ref="AA25:AA28"/>
    <mergeCell ref="AB25:AB28"/>
    <mergeCell ref="AC25:AC28"/>
    <mergeCell ref="AD25:AD28"/>
    <mergeCell ref="AE25:AE28"/>
    <mergeCell ref="AF25:AF28"/>
    <mergeCell ref="BX25:BX28"/>
    <mergeCell ref="BY25:BY28"/>
    <mergeCell ref="BZ25:BZ28"/>
    <mergeCell ref="CA25:CA28"/>
    <mergeCell ref="CB25:CB28"/>
    <mergeCell ref="CC25:CC28"/>
    <mergeCell ref="CD25:CD28"/>
    <mergeCell ref="CE25:CE28"/>
    <mergeCell ref="G25:G28"/>
    <mergeCell ref="H25:H28"/>
    <mergeCell ref="I25:I28"/>
    <mergeCell ref="J25:J28"/>
    <mergeCell ref="L25:L28"/>
    <mergeCell ref="M25:M28"/>
    <mergeCell ref="N25:N28"/>
    <mergeCell ref="O25:O28"/>
    <mergeCell ref="P25:P28"/>
    <mergeCell ref="Q25:Q28"/>
    <mergeCell ref="R25:R28"/>
    <mergeCell ref="S25:S28"/>
    <mergeCell ref="T25:T28"/>
    <mergeCell ref="U25:U28"/>
    <mergeCell ref="V25:V28"/>
    <mergeCell ref="W25:W28"/>
    <mergeCell ref="BS25:BS28"/>
    <mergeCell ref="BT25:BT28"/>
    <mergeCell ref="BU25:BU28"/>
    <mergeCell ref="BV25:BV28"/>
    <mergeCell ref="BW25:BW28"/>
    <mergeCell ref="A25:A28"/>
    <mergeCell ref="B25:B28"/>
    <mergeCell ref="C25:C28"/>
    <mergeCell ref="D25:D28"/>
    <mergeCell ref="E25:E28"/>
    <mergeCell ref="K25:K28"/>
    <mergeCell ref="CE41:CE44"/>
    <mergeCell ref="BY41:BY44"/>
    <mergeCell ref="BZ41:BZ44"/>
    <mergeCell ref="CA41:CA44"/>
    <mergeCell ref="CB41:CB44"/>
    <mergeCell ref="CC41:CC44"/>
    <mergeCell ref="CD41:CD44"/>
    <mergeCell ref="CC37:CC40"/>
    <mergeCell ref="CD37:CD40"/>
    <mergeCell ref="CE37:CE40"/>
    <mergeCell ref="BY37:BY40"/>
    <mergeCell ref="BZ37:BZ40"/>
    <mergeCell ref="CA37:CA40"/>
    <mergeCell ref="CB37:CB40"/>
    <mergeCell ref="BR41:BR44"/>
    <mergeCell ref="BS41:BS44"/>
    <mergeCell ref="BT41:BT44"/>
    <mergeCell ref="BU41:BU44"/>
    <mergeCell ref="BV41:BV44"/>
    <mergeCell ref="BW41:BW44"/>
    <mergeCell ref="BX41:BX44"/>
    <mergeCell ref="BW37:BW40"/>
    <mergeCell ref="BX37:BX40"/>
    <mergeCell ref="CB33:CB36"/>
    <mergeCell ref="CC33:CC36"/>
    <mergeCell ref="CD33:CD36"/>
    <mergeCell ref="CE33:CE36"/>
    <mergeCell ref="BR37:BR40"/>
    <mergeCell ref="BS37:BS40"/>
    <mergeCell ref="BT37:BT40"/>
    <mergeCell ref="BU37:BU40"/>
    <mergeCell ref="BV37:BV40"/>
    <mergeCell ref="CE29:CE32"/>
    <mergeCell ref="BR29:BR32"/>
    <mergeCell ref="BS29:BS32"/>
    <mergeCell ref="BT29:BT32"/>
    <mergeCell ref="BU29:BU32"/>
    <mergeCell ref="BV29:BV32"/>
    <mergeCell ref="BW29:BW32"/>
    <mergeCell ref="BX29:BX32"/>
    <mergeCell ref="BR33:BR36"/>
    <mergeCell ref="BS33:BS36"/>
    <mergeCell ref="BT33:BT36"/>
    <mergeCell ref="BU33:BU36"/>
    <mergeCell ref="BV33:BV36"/>
    <mergeCell ref="BW33:BW36"/>
    <mergeCell ref="BX33:BX36"/>
    <mergeCell ref="BY33:BY36"/>
    <mergeCell ref="BZ33:BZ36"/>
    <mergeCell ref="BY29:BY32"/>
    <mergeCell ref="BZ29:BZ32"/>
    <mergeCell ref="CA29:CA32"/>
    <mergeCell ref="CB29:CB32"/>
    <mergeCell ref="CC29:CC32"/>
    <mergeCell ref="CD29:CD32"/>
    <mergeCell ref="CA33:CA36"/>
    <mergeCell ref="CE17:CE20"/>
    <mergeCell ref="BR21:BR24"/>
    <mergeCell ref="BS21:BS24"/>
    <mergeCell ref="BT21:BT24"/>
    <mergeCell ref="BU21:BU24"/>
    <mergeCell ref="BV21:BV24"/>
    <mergeCell ref="BW21:BW24"/>
    <mergeCell ref="BX21:BX24"/>
    <mergeCell ref="BY21:BY24"/>
    <mergeCell ref="BZ21:BZ24"/>
    <mergeCell ref="BV17:BV20"/>
    <mergeCell ref="BW17:BW20"/>
    <mergeCell ref="BX17:BX20"/>
    <mergeCell ref="CA21:CA24"/>
    <mergeCell ref="CB21:CB24"/>
    <mergeCell ref="CC21:CC24"/>
    <mergeCell ref="CD21:CD24"/>
    <mergeCell ref="CE21:CE24"/>
    <mergeCell ref="CD14:CD16"/>
    <mergeCell ref="CD17:CD20"/>
    <mergeCell ref="BR15:BR16"/>
    <mergeCell ref="BS15:BS16"/>
    <mergeCell ref="BT15:BT16"/>
    <mergeCell ref="BU15:BU16"/>
    <mergeCell ref="BV15:BV16"/>
    <mergeCell ref="BW15:BW16"/>
    <mergeCell ref="BX15:BX16"/>
    <mergeCell ref="BY15:BY16"/>
    <mergeCell ref="BY17:BY20"/>
    <mergeCell ref="BZ17:BZ20"/>
    <mergeCell ref="CA17:CA20"/>
    <mergeCell ref="CB17:CB20"/>
    <mergeCell ref="CC17:CC20"/>
    <mergeCell ref="BR17:BR20"/>
    <mergeCell ref="BS17:BS20"/>
    <mergeCell ref="BT17:BT20"/>
    <mergeCell ref="BU17:BU20"/>
    <mergeCell ref="BM41:BM44"/>
    <mergeCell ref="BN41:BN44"/>
    <mergeCell ref="BO41:BO44"/>
    <mergeCell ref="BP41:BP44"/>
    <mergeCell ref="BQ41:BQ44"/>
    <mergeCell ref="BO37:BO40"/>
    <mergeCell ref="BP37:BP40"/>
    <mergeCell ref="BQ37:BQ40"/>
    <mergeCell ref="AU41:AU44"/>
    <mergeCell ref="AV41:AV44"/>
    <mergeCell ref="AW41:AW44"/>
    <mergeCell ref="AX41:AX44"/>
    <mergeCell ref="AY41:AY44"/>
    <mergeCell ref="AZ41:AZ44"/>
    <mergeCell ref="BA41:BA44"/>
    <mergeCell ref="AY37:AY40"/>
    <mergeCell ref="AZ37:AZ40"/>
    <mergeCell ref="BA37:BA40"/>
    <mergeCell ref="BB37:BB40"/>
    <mergeCell ref="BM37:BM40"/>
    <mergeCell ref="BN37:BN40"/>
    <mergeCell ref="BH41:BH44"/>
    <mergeCell ref="BI41:BI44"/>
    <mergeCell ref="BJ41:BJ44"/>
    <mergeCell ref="BJ21:BJ24"/>
    <mergeCell ref="BK21:BK24"/>
    <mergeCell ref="BL21:BL24"/>
    <mergeCell ref="BM21:BM24"/>
    <mergeCell ref="BN21:BN24"/>
    <mergeCell ref="BO21:BO24"/>
    <mergeCell ref="BP21:BP24"/>
    <mergeCell ref="BQ21:BQ24"/>
    <mergeCell ref="AU29:AU32"/>
    <mergeCell ref="AV29:AV32"/>
    <mergeCell ref="AW29:AW32"/>
    <mergeCell ref="AX29:AX32"/>
    <mergeCell ref="AY29:AY32"/>
    <mergeCell ref="BG29:BG32"/>
    <mergeCell ref="BH29:BH32"/>
    <mergeCell ref="BI29:BI32"/>
    <mergeCell ref="BJ29:BJ32"/>
    <mergeCell ref="BK29:BK32"/>
    <mergeCell ref="BL29:BL32"/>
    <mergeCell ref="BG21:BG24"/>
    <mergeCell ref="BH21:BH24"/>
    <mergeCell ref="BI21:BI24"/>
    <mergeCell ref="BR13:CE13"/>
    <mergeCell ref="AU17:AU20"/>
    <mergeCell ref="AV17:AV20"/>
    <mergeCell ref="AW17:AW20"/>
    <mergeCell ref="AX17:AX20"/>
    <mergeCell ref="AY17:AY20"/>
    <mergeCell ref="AZ17:AZ20"/>
    <mergeCell ref="BR14:BT14"/>
    <mergeCell ref="BU14:BW14"/>
    <mergeCell ref="BX14:BY14"/>
    <mergeCell ref="BZ14:CA14"/>
    <mergeCell ref="CB14:CC14"/>
    <mergeCell ref="BK17:BK20"/>
    <mergeCell ref="BL17:BL20"/>
    <mergeCell ref="BM17:BM20"/>
    <mergeCell ref="BN17:BN20"/>
    <mergeCell ref="BO17:BO20"/>
    <mergeCell ref="BP17:BP20"/>
    <mergeCell ref="BQ17:BQ20"/>
    <mergeCell ref="BZ15:BZ16"/>
    <mergeCell ref="CA15:CA16"/>
    <mergeCell ref="CB15:CB16"/>
    <mergeCell ref="CC15:CC16"/>
    <mergeCell ref="CE14:CE16"/>
    <mergeCell ref="BK41:BK44"/>
    <mergeCell ref="BL41:BL44"/>
    <mergeCell ref="AQ41:AQ44"/>
    <mergeCell ref="AR41:AR44"/>
    <mergeCell ref="AS41:AS44"/>
    <mergeCell ref="AT41:AT44"/>
    <mergeCell ref="BF41:BF44"/>
    <mergeCell ref="BG41:BG44"/>
    <mergeCell ref="BB41:BB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BJ37:BJ40"/>
    <mergeCell ref="BK37:BK40"/>
    <mergeCell ref="BL37:BL40"/>
    <mergeCell ref="AP37:AP40"/>
    <mergeCell ref="AQ37:AQ40"/>
    <mergeCell ref="AR37:AR40"/>
    <mergeCell ref="AS37:AS40"/>
    <mergeCell ref="AT37:AT40"/>
    <mergeCell ref="BF37:BF40"/>
    <mergeCell ref="AU37:AU40"/>
    <mergeCell ref="AV37:AV40"/>
    <mergeCell ref="AW37:AW40"/>
    <mergeCell ref="AX37:AX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AP29:AP32"/>
    <mergeCell ref="AQ29:AQ32"/>
    <mergeCell ref="AR29:AR32"/>
    <mergeCell ref="AS29:AS32"/>
    <mergeCell ref="AT29:AT32"/>
    <mergeCell ref="BF29:BF32"/>
    <mergeCell ref="AZ29:AZ32"/>
    <mergeCell ref="BA29:BA32"/>
    <mergeCell ref="BB29:BB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Y29:Y32"/>
    <mergeCell ref="Z29:Z32"/>
    <mergeCell ref="AA29:AA32"/>
    <mergeCell ref="AB29:AB32"/>
    <mergeCell ref="AC29:AC32"/>
    <mergeCell ref="R29:R32"/>
    <mergeCell ref="S29:S32"/>
    <mergeCell ref="T29:T32"/>
    <mergeCell ref="U29:U32"/>
    <mergeCell ref="V29:V32"/>
    <mergeCell ref="W29:W32"/>
    <mergeCell ref="AJ21:AJ24"/>
    <mergeCell ref="AK21:AK24"/>
    <mergeCell ref="AL21:AL24"/>
    <mergeCell ref="AM21:AM24"/>
    <mergeCell ref="AN21:AN24"/>
    <mergeCell ref="AO21:AO24"/>
    <mergeCell ref="A29:A32"/>
    <mergeCell ref="B29:B32"/>
    <mergeCell ref="C29:C32"/>
    <mergeCell ref="D29:D32"/>
    <mergeCell ref="E29:E32"/>
    <mergeCell ref="L29:L32"/>
    <mergeCell ref="M29:M32"/>
    <mergeCell ref="N29:N32"/>
    <mergeCell ref="O29:O32"/>
    <mergeCell ref="P29:P32"/>
    <mergeCell ref="Q29:Q32"/>
    <mergeCell ref="F29:F32"/>
    <mergeCell ref="G29:G32"/>
    <mergeCell ref="H29:H32"/>
    <mergeCell ref="I29:I32"/>
    <mergeCell ref="J29:J32"/>
    <mergeCell ref="K29:K32"/>
    <mergeCell ref="X29:X32"/>
    <mergeCell ref="AP21:AP24"/>
    <mergeCell ref="AQ21:AQ24"/>
    <mergeCell ref="AR21:AR24"/>
    <mergeCell ref="AS21:AS24"/>
    <mergeCell ref="AT21:AT24"/>
    <mergeCell ref="BF21:BF24"/>
    <mergeCell ref="AZ21:AZ24"/>
    <mergeCell ref="BA21:BA24"/>
    <mergeCell ref="BB21:BB24"/>
    <mergeCell ref="AU21:AU24"/>
    <mergeCell ref="AV21:AV24"/>
    <mergeCell ref="AW21:AW24"/>
    <mergeCell ref="AX21:AX24"/>
    <mergeCell ref="AY21:AY24"/>
    <mergeCell ref="AD21:AD24"/>
    <mergeCell ref="AE21:AE24"/>
    <mergeCell ref="AF21:AF24"/>
    <mergeCell ref="AG21:AG24"/>
    <mergeCell ref="AH21:AH24"/>
    <mergeCell ref="AI21:AI24"/>
    <mergeCell ref="X21:X24"/>
    <mergeCell ref="Y21:Y24"/>
    <mergeCell ref="Z21:Z24"/>
    <mergeCell ref="AA21:AA24"/>
    <mergeCell ref="AB21:AB24"/>
    <mergeCell ref="AC21:AC24"/>
    <mergeCell ref="M17:M20"/>
    <mergeCell ref="N17:N20"/>
    <mergeCell ref="R21:R24"/>
    <mergeCell ref="S21:S24"/>
    <mergeCell ref="T21:T24"/>
    <mergeCell ref="U21:U24"/>
    <mergeCell ref="V21:V24"/>
    <mergeCell ref="W21:W24"/>
    <mergeCell ref="L21:L24"/>
    <mergeCell ref="M21:M24"/>
    <mergeCell ref="N21:N24"/>
    <mergeCell ref="O21:O24"/>
    <mergeCell ref="P21:P24"/>
    <mergeCell ref="Q21:Q24"/>
    <mergeCell ref="BJ17:BJ20"/>
    <mergeCell ref="BF17:BF20"/>
    <mergeCell ref="BG17:BG20"/>
    <mergeCell ref="BA17:BA20"/>
    <mergeCell ref="BB17:BB20"/>
    <mergeCell ref="AB17:AB20"/>
    <mergeCell ref="AC17:AC20"/>
    <mergeCell ref="AD17:AD20"/>
    <mergeCell ref="AS17:AS20"/>
    <mergeCell ref="AT17:AT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G17:G20"/>
    <mergeCell ref="H17:H20"/>
    <mergeCell ref="I17:I20"/>
    <mergeCell ref="J17:J20"/>
    <mergeCell ref="K17:K20"/>
    <mergeCell ref="L17:L20"/>
    <mergeCell ref="A21:A24"/>
    <mergeCell ref="B21:B24"/>
    <mergeCell ref="C21:C24"/>
    <mergeCell ref="D21:D24"/>
    <mergeCell ref="E21:E24"/>
    <mergeCell ref="F21:F24"/>
    <mergeCell ref="G21:G24"/>
    <mergeCell ref="H21:H24"/>
    <mergeCell ref="I21:I24"/>
    <mergeCell ref="J21:J24"/>
    <mergeCell ref="K21:K24"/>
    <mergeCell ref="AI15:AK15"/>
    <mergeCell ref="AO15:AP15"/>
    <mergeCell ref="AQ15:AR15"/>
    <mergeCell ref="BF15:BG15"/>
    <mergeCell ref="BH15:BI15"/>
    <mergeCell ref="O17:O20"/>
    <mergeCell ref="P17:P20"/>
    <mergeCell ref="Q17:Q20"/>
    <mergeCell ref="R17:R20"/>
    <mergeCell ref="AQ17:AQ20"/>
    <mergeCell ref="AR17:AR20"/>
    <mergeCell ref="Y17:Y20"/>
    <mergeCell ref="Z17:Z20"/>
    <mergeCell ref="AA17:AA20"/>
    <mergeCell ref="S17:S20"/>
    <mergeCell ref="T17:T20"/>
    <mergeCell ref="U17:U20"/>
    <mergeCell ref="V17:V20"/>
    <mergeCell ref="W17:W20"/>
    <mergeCell ref="X17:X20"/>
    <mergeCell ref="BH17:BH20"/>
    <mergeCell ref="BI17:BI20"/>
    <mergeCell ref="C9:D9"/>
    <mergeCell ref="E9:F9"/>
    <mergeCell ref="G9:H9"/>
    <mergeCell ref="B11:L11"/>
    <mergeCell ref="A13:AH13"/>
    <mergeCell ref="AL13:AT13"/>
    <mergeCell ref="B5:H5"/>
    <mergeCell ref="C6:H6"/>
    <mergeCell ref="C7:H7"/>
    <mergeCell ref="C8:D8"/>
    <mergeCell ref="E8:F8"/>
    <mergeCell ref="G8:H8"/>
    <mergeCell ref="A17:A20"/>
    <mergeCell ref="B17:B20"/>
    <mergeCell ref="C17:C20"/>
    <mergeCell ref="D17:D20"/>
    <mergeCell ref="E17:E20"/>
    <mergeCell ref="F17:F20"/>
    <mergeCell ref="AU13:BB14"/>
    <mergeCell ref="BF13:BL14"/>
    <mergeCell ref="BM13:BQ14"/>
    <mergeCell ref="M14:O14"/>
    <mergeCell ref="P14:AK14"/>
  </mergeCells>
  <conditionalFormatting sqref="AP17:AP24 BG17:BG24 BG29:BG44 AP29:AP44">
    <cfRule type="cellIs" dxfId="712" priority="82" operator="equal">
      <formula>"Seguro"</formula>
    </cfRule>
    <cfRule type="cellIs" dxfId="711" priority="83" operator="equal">
      <formula>"Probable"</formula>
    </cfRule>
    <cfRule type="cellIs" dxfId="710" priority="84" operator="equal">
      <formula>"Posible"</formula>
    </cfRule>
    <cfRule type="cellIs" dxfId="709" priority="85" operator="equal">
      <formula>"Improbable"</formula>
    </cfRule>
    <cfRule type="cellIs" dxfId="708" priority="86" operator="equal">
      <formula>"Rara Vez"</formula>
    </cfRule>
    <cfRule type="cellIs" dxfId="707" priority="87" operator="equal">
      <formula>"Muy Alta"</formula>
    </cfRule>
    <cfRule type="cellIs" dxfId="706" priority="88" operator="equal">
      <formula>"Alta"</formula>
    </cfRule>
    <cfRule type="cellIs" dxfId="705" priority="89" operator="equal">
      <formula>"Media"</formula>
    </cfRule>
    <cfRule type="cellIs" dxfId="704" priority="90" operator="equal">
      <formula>"Baja"</formula>
    </cfRule>
    <cfRule type="cellIs" dxfId="703" priority="91" operator="equal">
      <formula>"Muy Baja"</formula>
    </cfRule>
  </conditionalFormatting>
  <conditionalFormatting sqref="AR17:AR24 BI17:BI24 BI29:BI44 AR29:AR44">
    <cfRule type="cellIs" dxfId="702" priority="92" operator="equal">
      <formula>"Catastrófico"</formula>
    </cfRule>
    <cfRule type="cellIs" dxfId="701" priority="93" operator="equal">
      <formula>"Mayor"</formula>
    </cfRule>
    <cfRule type="cellIs" dxfId="700" priority="94" operator="equal">
      <formula>"Moderado"</formula>
    </cfRule>
    <cfRule type="cellIs" dxfId="699" priority="95" operator="equal">
      <formula>"Menor"</formula>
    </cfRule>
    <cfRule type="cellIs" dxfId="698" priority="96" operator="equal">
      <formula>"Insignificante"</formula>
    </cfRule>
  </conditionalFormatting>
  <conditionalFormatting sqref="AT17">
    <cfRule type="containsText" dxfId="697" priority="278" operator="containsText" text="BAJO">
      <formula>NOT(ISERROR(SEARCH("BAJO",AT17)))</formula>
    </cfRule>
    <cfRule type="containsText" dxfId="696" priority="279" operator="containsText" text="MODERADO">
      <formula>NOT(ISERROR(SEARCH("MODERADO",AT17)))</formula>
    </cfRule>
    <cfRule type="containsText" dxfId="695" priority="280" operator="containsText" text="ALTO">
      <formula>NOT(ISERROR(SEARCH("ALTO",AT17)))</formula>
    </cfRule>
    <cfRule type="containsText" dxfId="694" priority="281" operator="containsText" text="EXTREMO">
      <formula>NOT(ISERROR(SEARCH("EXTREMO",AT17)))</formula>
    </cfRule>
  </conditionalFormatting>
  <conditionalFormatting sqref="AT21">
    <cfRule type="containsText" dxfId="693" priority="251" operator="containsText" text="BAJO">
      <formula>NOT(ISERROR(SEARCH("BAJO",AT21)))</formula>
    </cfRule>
    <cfRule type="containsText" dxfId="692" priority="252" operator="containsText" text="MODERADO">
      <formula>NOT(ISERROR(SEARCH("MODERADO",AT21)))</formula>
    </cfRule>
    <cfRule type="containsText" dxfId="691" priority="253" operator="containsText" text="ALTO">
      <formula>NOT(ISERROR(SEARCH("ALTO",AT21)))</formula>
    </cfRule>
    <cfRule type="containsText" dxfId="690" priority="254" operator="containsText" text="EXTREMO">
      <formula>NOT(ISERROR(SEARCH("EXTREMO",AT21)))</formula>
    </cfRule>
  </conditionalFormatting>
  <conditionalFormatting sqref="AT29">
    <cfRule type="containsText" dxfId="689" priority="182" operator="containsText" text="BAJO">
      <formula>NOT(ISERROR(SEARCH("BAJO",AT29)))</formula>
    </cfRule>
    <cfRule type="containsText" dxfId="688" priority="183" operator="containsText" text="MODERADO">
      <formula>NOT(ISERROR(SEARCH("MODERADO",AT29)))</formula>
    </cfRule>
    <cfRule type="containsText" dxfId="687" priority="184" operator="containsText" text="ALTO">
      <formula>NOT(ISERROR(SEARCH("ALTO",AT29)))</formula>
    </cfRule>
    <cfRule type="containsText" dxfId="686" priority="185" operator="containsText" text="EXTREMO">
      <formula>NOT(ISERROR(SEARCH("EXTREMO",AT29)))</formula>
    </cfRule>
  </conditionalFormatting>
  <conditionalFormatting sqref="AT33">
    <cfRule type="containsText" dxfId="685" priority="155" operator="containsText" text="BAJO">
      <formula>NOT(ISERROR(SEARCH("BAJO",AT33)))</formula>
    </cfRule>
    <cfRule type="containsText" dxfId="684" priority="156" operator="containsText" text="MODERADO">
      <formula>NOT(ISERROR(SEARCH("MODERADO",AT33)))</formula>
    </cfRule>
    <cfRule type="containsText" dxfId="683" priority="157" operator="containsText" text="ALTO">
      <formula>NOT(ISERROR(SEARCH("ALTO",AT33)))</formula>
    </cfRule>
    <cfRule type="containsText" dxfId="682" priority="158" operator="containsText" text="EXTREMO">
      <formula>NOT(ISERROR(SEARCH("EXTREMO",AT33)))</formula>
    </cfRule>
  </conditionalFormatting>
  <conditionalFormatting sqref="AT37">
    <cfRule type="containsText" dxfId="681" priority="147" operator="containsText" text="BAJO">
      <formula>NOT(ISERROR(SEARCH("BAJO",AT37)))</formula>
    </cfRule>
    <cfRule type="containsText" dxfId="680" priority="148" operator="containsText" text="MODERADO">
      <formula>NOT(ISERROR(SEARCH("MODERADO",AT37)))</formula>
    </cfRule>
    <cfRule type="containsText" dxfId="679" priority="149" operator="containsText" text="ALTO">
      <formula>NOT(ISERROR(SEARCH("ALTO",AT37)))</formula>
    </cfRule>
    <cfRule type="containsText" dxfId="678" priority="150" operator="containsText" text="EXTREMO">
      <formula>NOT(ISERROR(SEARCH("EXTREMO",AT37)))</formula>
    </cfRule>
  </conditionalFormatting>
  <conditionalFormatting sqref="AT41">
    <cfRule type="containsText" dxfId="677" priority="105" operator="containsText" text="BAJO">
      <formula>NOT(ISERROR(SEARCH("BAJO",AT41)))</formula>
    </cfRule>
    <cfRule type="containsText" dxfId="676" priority="106" operator="containsText" text="MODERADO">
      <formula>NOT(ISERROR(SEARCH("MODERADO",AT41)))</formula>
    </cfRule>
    <cfRule type="containsText" dxfId="675" priority="107" operator="containsText" text="ALTO">
      <formula>NOT(ISERROR(SEARCH("ALTO",AT41)))</formula>
    </cfRule>
    <cfRule type="containsText" dxfId="674" priority="108" operator="containsText" text="EXTREMO">
      <formula>NOT(ISERROR(SEARCH("EXTREMO",AT41)))</formula>
    </cfRule>
  </conditionalFormatting>
  <conditionalFormatting sqref="BK17">
    <cfRule type="containsText" dxfId="673" priority="270" operator="containsText" text="BAJO">
      <formula>NOT(ISERROR(SEARCH("BAJO",BK17)))</formula>
    </cfRule>
    <cfRule type="containsText" dxfId="672" priority="271" operator="containsText" text="MODERADO">
      <formula>NOT(ISERROR(SEARCH("MODERADO",BK17)))</formula>
    </cfRule>
    <cfRule type="containsText" dxfId="671" priority="272" operator="containsText" text="ALTO">
      <formula>NOT(ISERROR(SEARCH("ALTO",BK17)))</formula>
    </cfRule>
    <cfRule type="containsText" dxfId="670" priority="273" operator="containsText" text="EXTREMO">
      <formula>NOT(ISERROR(SEARCH("EXTREMO",BK17)))</formula>
    </cfRule>
  </conditionalFormatting>
  <conditionalFormatting sqref="BK21">
    <cfRule type="containsText" dxfId="669" priority="243" operator="containsText" text="BAJO">
      <formula>NOT(ISERROR(SEARCH("BAJO",BK21)))</formula>
    </cfRule>
    <cfRule type="containsText" dxfId="668" priority="244" operator="containsText" text="MODERADO">
      <formula>NOT(ISERROR(SEARCH("MODERADO",BK21)))</formula>
    </cfRule>
    <cfRule type="containsText" dxfId="667" priority="245" operator="containsText" text="ALTO">
      <formula>NOT(ISERROR(SEARCH("ALTO",BK21)))</formula>
    </cfRule>
    <cfRule type="containsText" dxfId="666" priority="246" operator="containsText" text="EXTREMO">
      <formula>NOT(ISERROR(SEARCH("EXTREMO",BK21)))</formula>
    </cfRule>
  </conditionalFormatting>
  <conditionalFormatting sqref="BK29">
    <cfRule type="containsText" dxfId="665" priority="174" operator="containsText" text="BAJO">
      <formula>NOT(ISERROR(SEARCH("BAJO",BK29)))</formula>
    </cfRule>
    <cfRule type="containsText" dxfId="664" priority="175" operator="containsText" text="MODERADO">
      <formula>NOT(ISERROR(SEARCH("MODERADO",BK29)))</formula>
    </cfRule>
    <cfRule type="containsText" dxfId="663" priority="176" operator="containsText" text="ALTO">
      <formula>NOT(ISERROR(SEARCH("ALTO",BK29)))</formula>
    </cfRule>
    <cfRule type="containsText" dxfId="662" priority="177" operator="containsText" text="EXTREMO">
      <formula>NOT(ISERROR(SEARCH("EXTREMO",BK29)))</formula>
    </cfRule>
  </conditionalFormatting>
  <conditionalFormatting sqref="BK33 BK37">
    <cfRule type="containsText" dxfId="661" priority="139" operator="containsText" text="BAJO">
      <formula>NOT(ISERROR(SEARCH("BAJO",BK33)))</formula>
    </cfRule>
    <cfRule type="containsText" dxfId="660" priority="140" operator="containsText" text="MODERADO">
      <formula>NOT(ISERROR(SEARCH("MODERADO",BK33)))</formula>
    </cfRule>
    <cfRule type="containsText" dxfId="659" priority="141" operator="containsText" text="ALTO">
      <formula>NOT(ISERROR(SEARCH("ALTO",BK33)))</formula>
    </cfRule>
    <cfRule type="containsText" dxfId="658" priority="142" operator="containsText" text="EXTREMO">
      <formula>NOT(ISERROR(SEARCH("EXTREMO",BK33)))</formula>
    </cfRule>
  </conditionalFormatting>
  <conditionalFormatting sqref="BK41">
    <cfRule type="containsText" dxfId="657" priority="97" operator="containsText" text="BAJO">
      <formula>NOT(ISERROR(SEARCH("BAJO",BK41)))</formula>
    </cfRule>
    <cfRule type="containsText" dxfId="656" priority="98" operator="containsText" text="MODERADO">
      <formula>NOT(ISERROR(SEARCH("MODERADO",BK41)))</formula>
    </cfRule>
    <cfRule type="containsText" dxfId="655" priority="99" operator="containsText" text="ALTO">
      <formula>NOT(ISERROR(SEARCH("ALTO",BK41)))</formula>
    </cfRule>
    <cfRule type="containsText" dxfId="654" priority="100" operator="containsText" text="EXTREMO">
      <formula>NOT(ISERROR(SEARCH("EXTREMO",BK41)))</formula>
    </cfRule>
  </conditionalFormatting>
  <conditionalFormatting sqref="BL17">
    <cfRule type="containsText" dxfId="653" priority="274" operator="containsText" text="RIESGO BAJO">
      <formula>NOT(ISERROR(SEARCH("RIESGO BAJO",BL17)))</formula>
    </cfRule>
    <cfRule type="containsText" dxfId="652" priority="275" operator="containsText" text="RIESGO MODERADO">
      <formula>NOT(ISERROR(SEARCH("RIESGO MODERADO",BL17)))</formula>
    </cfRule>
    <cfRule type="containsText" dxfId="651" priority="276" operator="containsText" text="RIESGO ALTO">
      <formula>NOT(ISERROR(SEARCH("RIESGO ALTO",BL17)))</formula>
    </cfRule>
    <cfRule type="containsText" dxfId="650" priority="277" operator="containsText" text="RIESGO EXTREMO">
      <formula>NOT(ISERROR(SEARCH("RIESGO EXTREMO",BL17)))</formula>
    </cfRule>
  </conditionalFormatting>
  <conditionalFormatting sqref="BL21">
    <cfRule type="containsText" dxfId="649" priority="247" operator="containsText" text="RIESGO BAJO">
      <formula>NOT(ISERROR(SEARCH("RIESGO BAJO",BL21)))</formula>
    </cfRule>
    <cfRule type="containsText" dxfId="648" priority="248" operator="containsText" text="RIESGO MODERADO">
      <formula>NOT(ISERROR(SEARCH("RIESGO MODERADO",BL21)))</formula>
    </cfRule>
    <cfRule type="containsText" dxfId="647" priority="249" operator="containsText" text="RIESGO ALTO">
      <formula>NOT(ISERROR(SEARCH("RIESGO ALTO",BL21)))</formula>
    </cfRule>
    <cfRule type="containsText" dxfId="646" priority="250" operator="containsText" text="RIESGO EXTREMO">
      <formula>NOT(ISERROR(SEARCH("RIESGO EXTREMO",BL21)))</formula>
    </cfRule>
  </conditionalFormatting>
  <conditionalFormatting sqref="BL29">
    <cfRule type="containsText" dxfId="645" priority="178" operator="containsText" text="RIESGO BAJO">
      <formula>NOT(ISERROR(SEARCH("RIESGO BAJO",BL29)))</formula>
    </cfRule>
    <cfRule type="containsText" dxfId="644" priority="179" operator="containsText" text="RIESGO MODERADO">
      <formula>NOT(ISERROR(SEARCH("RIESGO MODERADO",BL29)))</formula>
    </cfRule>
    <cfRule type="containsText" dxfId="643" priority="180" operator="containsText" text="RIESGO ALTO">
      <formula>NOT(ISERROR(SEARCH("RIESGO ALTO",BL29)))</formula>
    </cfRule>
    <cfRule type="containsText" dxfId="642" priority="181" operator="containsText" text="RIESGO EXTREMO">
      <formula>NOT(ISERROR(SEARCH("RIESGO EXTREMO",BL29)))</formula>
    </cfRule>
  </conditionalFormatting>
  <conditionalFormatting sqref="BL33">
    <cfRule type="containsText" dxfId="641" priority="151" operator="containsText" text="RIESGO BAJO">
      <formula>NOT(ISERROR(SEARCH("RIESGO BAJO",BL33)))</formula>
    </cfRule>
    <cfRule type="containsText" dxfId="640" priority="152" operator="containsText" text="RIESGO MODERADO">
      <formula>NOT(ISERROR(SEARCH("RIESGO MODERADO",BL33)))</formula>
    </cfRule>
    <cfRule type="containsText" dxfId="639" priority="153" operator="containsText" text="RIESGO ALTO">
      <formula>NOT(ISERROR(SEARCH("RIESGO ALTO",BL33)))</formula>
    </cfRule>
    <cfRule type="containsText" dxfId="638" priority="154" operator="containsText" text="RIESGO EXTREMO">
      <formula>NOT(ISERROR(SEARCH("RIESGO EXTREMO",BL33)))</formula>
    </cfRule>
  </conditionalFormatting>
  <conditionalFormatting sqref="BL37">
    <cfRule type="containsText" dxfId="637" priority="143" operator="containsText" text="RIESGO BAJO">
      <formula>NOT(ISERROR(SEARCH("RIESGO BAJO",BL37)))</formula>
    </cfRule>
    <cfRule type="containsText" dxfId="636" priority="144" operator="containsText" text="RIESGO MODERADO">
      <formula>NOT(ISERROR(SEARCH("RIESGO MODERADO",BL37)))</formula>
    </cfRule>
    <cfRule type="containsText" dxfId="635" priority="145" operator="containsText" text="RIESGO ALTO">
      <formula>NOT(ISERROR(SEARCH("RIESGO ALTO",BL37)))</formula>
    </cfRule>
    <cfRule type="containsText" dxfId="634" priority="146" operator="containsText" text="RIESGO EXTREMO">
      <formula>NOT(ISERROR(SEARCH("RIESGO EXTREMO",BL37)))</formula>
    </cfRule>
  </conditionalFormatting>
  <conditionalFormatting sqref="BL41">
    <cfRule type="containsText" dxfId="633" priority="101" operator="containsText" text="RIESGO BAJO">
      <formula>NOT(ISERROR(SEARCH("RIESGO BAJO",BL41)))</formula>
    </cfRule>
    <cfRule type="containsText" dxfId="632" priority="102" operator="containsText" text="RIESGO MODERADO">
      <formula>NOT(ISERROR(SEARCH("RIESGO MODERADO",BL41)))</formula>
    </cfRule>
    <cfRule type="containsText" dxfId="631" priority="103" operator="containsText" text="RIESGO ALTO">
      <formula>NOT(ISERROR(SEARCH("RIESGO ALTO",BL41)))</formula>
    </cfRule>
    <cfRule type="containsText" dxfId="630" priority="104" operator="containsText" text="RIESGO EXTREMO">
      <formula>NOT(ISERROR(SEARCH("RIESGO EXTREMO",BL41)))</formula>
    </cfRule>
  </conditionalFormatting>
  <conditionalFormatting sqref="AP25:AP28 BG25:BG28">
    <cfRule type="cellIs" dxfId="26" priority="1" operator="equal">
      <formula>"Seguro"</formula>
    </cfRule>
    <cfRule type="cellIs" dxfId="25" priority="2" operator="equal">
      <formula>"Probable"</formula>
    </cfRule>
    <cfRule type="cellIs" dxfId="24" priority="3" operator="equal">
      <formula>"Posible"</formula>
    </cfRule>
    <cfRule type="cellIs" dxfId="23" priority="4" operator="equal">
      <formula>"Improbable"</formula>
    </cfRule>
    <cfRule type="cellIs" dxfId="22" priority="5" operator="equal">
      <formula>"Rara Vez"</formula>
    </cfRule>
    <cfRule type="cellIs" dxfId="21" priority="6" operator="equal">
      <formula>"Muy Alta"</formula>
    </cfRule>
    <cfRule type="cellIs" dxfId="20" priority="7" operator="equal">
      <formula>"Alta"</formula>
    </cfRule>
    <cfRule type="cellIs" dxfId="19" priority="8" operator="equal">
      <formula>"Media"</formula>
    </cfRule>
    <cfRule type="cellIs" dxfId="18" priority="9" operator="equal">
      <formula>"Baja"</formula>
    </cfRule>
    <cfRule type="cellIs" dxfId="17" priority="10" operator="equal">
      <formula>"Muy Baja"</formula>
    </cfRule>
  </conditionalFormatting>
  <conditionalFormatting sqref="AR25:AR28 BI25:BI28">
    <cfRule type="cellIs" dxfId="16" priority="11" operator="equal">
      <formula>"Catastrófico"</formula>
    </cfRule>
    <cfRule type="cellIs" dxfId="15" priority="12" operator="equal">
      <formula>"Mayor"</formula>
    </cfRule>
    <cfRule type="cellIs" dxfId="14" priority="13" operator="equal">
      <formula>"Moderado"</formula>
    </cfRule>
    <cfRule type="cellIs" dxfId="13" priority="14" operator="equal">
      <formula>"Menor"</formula>
    </cfRule>
    <cfRule type="cellIs" dxfId="12" priority="15" operator="equal">
      <formula>"Insignificante"</formula>
    </cfRule>
  </conditionalFormatting>
  <conditionalFormatting sqref="AT25">
    <cfRule type="containsText" dxfId="11" priority="16" operator="containsText" text="BAJO">
      <formula>NOT(ISERROR(SEARCH(("BAJO"),(AT25))))</formula>
    </cfRule>
    <cfRule type="containsText" dxfId="10" priority="17" operator="containsText" text="MODERADO">
      <formula>NOT(ISERROR(SEARCH(("MODERADO"),(AT25))))</formula>
    </cfRule>
    <cfRule type="containsText" dxfId="9" priority="18" operator="containsText" text="ALTO">
      <formula>NOT(ISERROR(SEARCH(("ALTO"),(AT25))))</formula>
    </cfRule>
    <cfRule type="containsText" dxfId="8" priority="19" operator="containsText" text="EXTREMO">
      <formula>NOT(ISERROR(SEARCH(("EXTREMO"),(AT25))))</formula>
    </cfRule>
  </conditionalFormatting>
  <conditionalFormatting sqref="BK25">
    <cfRule type="containsText" dxfId="7" priority="20" operator="containsText" text="BAJO">
      <formula>NOT(ISERROR(SEARCH(("BAJO"),(BK25))))</formula>
    </cfRule>
    <cfRule type="containsText" dxfId="6" priority="21" operator="containsText" text="MODERADO">
      <formula>NOT(ISERROR(SEARCH(("MODERADO"),(BK25))))</formula>
    </cfRule>
    <cfRule type="containsText" dxfId="5" priority="22" operator="containsText" text="ALTO">
      <formula>NOT(ISERROR(SEARCH(("ALTO"),(BK25))))</formula>
    </cfRule>
    <cfRule type="containsText" dxfId="4" priority="23" operator="containsText" text="EXTREMO">
      <formula>NOT(ISERROR(SEARCH(("EXTREMO"),(BK25))))</formula>
    </cfRule>
  </conditionalFormatting>
  <conditionalFormatting sqref="BL25">
    <cfRule type="containsText" dxfId="3" priority="24" operator="containsText" text="RIESGO BAJO">
      <formula>NOT(ISERROR(SEARCH(("RIESGO BAJO"),(BL25))))</formula>
    </cfRule>
    <cfRule type="containsText" dxfId="2" priority="25" operator="containsText" text="RIESGO MODERADO">
      <formula>NOT(ISERROR(SEARCH(("RIESGO MODERADO"),(BL25))))</formula>
    </cfRule>
    <cfRule type="containsText" dxfId="1" priority="26" operator="containsText" text="RIESGO ALTO">
      <formula>NOT(ISERROR(SEARCH(("RIESGO ALTO"),(BL25))))</formula>
    </cfRule>
    <cfRule type="containsText" dxfId="0" priority="27" operator="containsText" text="RIESGO EXTREMO">
      <formula>NOT(ISERROR(SEARCH(("RIESGO EXTREMO"),(BL25))))</formula>
    </cfRule>
  </conditionalFormatting>
  <dataValidations count="2">
    <dataValidation type="list" allowBlank="1" showInputMessage="1" showErrorMessage="1" sqref="G17:G24 G29:G44" xr:uid="{E747D40D-B412-4E65-BF49-C2A330A0227A}">
      <formula1>INDIRECT(F17)</formula1>
    </dataValidation>
    <dataValidation type="list" allowBlank="1" showErrorMessage="1" sqref="G25" xr:uid="{4AD58647-C218-774F-BFB3-73870C7F952F}">
      <formula1>INDIRECT(F25)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13542-5C5A-4F96-ADEE-A0F233D97AAA}">
  <dimension ref="A1:CC253"/>
  <sheetViews>
    <sheetView showGridLines="0" topLeftCell="BX15" workbookViewId="0"/>
  </sheetViews>
  <sheetFormatPr baseColWidth="10" defaultColWidth="12.83203125" defaultRowHeight="15" customHeight="1" x14ac:dyDescent="0.2"/>
  <cols>
    <col min="1" max="1" width="19.33203125" style="81" customWidth="1"/>
    <col min="2" max="2" width="42.5" style="81" customWidth="1"/>
    <col min="3" max="3" width="20.1640625" style="81" customWidth="1"/>
    <col min="4" max="4" width="29.6640625" style="81" customWidth="1"/>
    <col min="5" max="5" width="53" style="81" customWidth="1"/>
    <col min="6" max="6" width="42.83203125" style="81" customWidth="1"/>
    <col min="7" max="7" width="16.83203125" style="81" customWidth="1"/>
    <col min="8" max="8" width="27.5" style="81" customWidth="1"/>
    <col min="9" max="9" width="19.1640625" style="81" customWidth="1"/>
    <col min="10" max="10" width="19.33203125" style="81" customWidth="1"/>
    <col min="11" max="11" width="37.1640625" style="81" customWidth="1"/>
    <col min="12" max="12" width="63.83203125" style="81" customWidth="1"/>
    <col min="13" max="14" width="19.83203125" style="81" customWidth="1"/>
    <col min="15" max="15" width="44.5" style="81" customWidth="1"/>
    <col min="16" max="37" width="14.5" style="81" customWidth="1"/>
    <col min="38" max="38" width="19.1640625" style="81" customWidth="1"/>
    <col min="39" max="39" width="33.5" style="81" customWidth="1"/>
    <col min="40" max="40" width="14.5" style="81" customWidth="1"/>
    <col min="41" max="41" width="13.33203125" style="81" customWidth="1"/>
    <col min="42" max="44" width="16.33203125" style="81" customWidth="1"/>
    <col min="45" max="45" width="24.1640625" style="81" hidden="1" customWidth="1"/>
    <col min="46" max="46" width="18.83203125" style="81" hidden="1" customWidth="1"/>
    <col min="47" max="47" width="63.83203125" style="81" customWidth="1"/>
    <col min="48" max="48" width="31.83203125" style="81" customWidth="1"/>
    <col min="49" max="49" width="41.1640625" style="81" customWidth="1"/>
    <col min="50" max="50" width="26.5" style="81" customWidth="1"/>
    <col min="51" max="51" width="23.33203125" style="81" customWidth="1"/>
    <col min="52" max="52" width="17.1640625" style="81" customWidth="1"/>
    <col min="53" max="53" width="17.5" style="81" customWidth="1"/>
    <col min="54" max="54" width="14.5" style="81" customWidth="1"/>
    <col min="55" max="55" width="15.33203125" style="81" customWidth="1"/>
    <col min="56" max="57" width="11.83203125" style="81" customWidth="1"/>
    <col min="58" max="63" width="13.1640625" style="81" customWidth="1"/>
    <col min="64" max="64" width="18.33203125" style="81" customWidth="1"/>
    <col min="65" max="69" width="36.1640625" style="81" customWidth="1"/>
    <col min="70" max="70" width="4.1640625" style="81" customWidth="1"/>
    <col min="71" max="73" width="63.1640625" style="81" customWidth="1"/>
    <col min="74" max="74" width="104.1640625" style="81" customWidth="1"/>
    <col min="75" max="78" width="63.1640625" style="81" customWidth="1"/>
    <col min="79" max="79" width="4.1640625" style="81" customWidth="1"/>
    <col min="80" max="16384" width="12.83203125" style="81"/>
  </cols>
  <sheetData>
    <row r="1" spans="1:81" ht="16" hidden="1" thickBot="1" x14ac:dyDescent="0.25">
      <c r="A1" s="222"/>
      <c r="B1" s="227"/>
      <c r="C1" s="226"/>
      <c r="D1" s="226"/>
      <c r="E1" s="226"/>
      <c r="F1" s="226"/>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3"/>
      <c r="BT1" s="223"/>
      <c r="BU1" s="223"/>
      <c r="BV1" s="223"/>
      <c r="BW1" s="223"/>
      <c r="BX1" s="223"/>
      <c r="BY1" s="222"/>
      <c r="BZ1" s="222"/>
      <c r="CA1" s="82"/>
      <c r="CB1" s="82"/>
      <c r="CC1" s="82"/>
    </row>
    <row r="2" spans="1:81" ht="13.5" hidden="1" customHeight="1"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3"/>
      <c r="BT2" s="223"/>
      <c r="BU2" s="223"/>
      <c r="BV2" s="223"/>
      <c r="BW2" s="223"/>
      <c r="BX2" s="223"/>
      <c r="BY2" s="222"/>
      <c r="BZ2" s="222"/>
      <c r="CA2" s="82"/>
      <c r="CB2" s="82"/>
      <c r="CC2" s="82"/>
    </row>
    <row r="3" spans="1:81" ht="13.5" hidden="1"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3"/>
      <c r="BT3" s="223"/>
      <c r="BU3" s="223"/>
      <c r="BV3" s="223"/>
      <c r="BW3" s="223"/>
      <c r="BX3" s="223"/>
      <c r="BY3" s="222"/>
      <c r="BZ3" s="222"/>
      <c r="CA3" s="82"/>
      <c r="CB3" s="82"/>
      <c r="CC3" s="82"/>
    </row>
    <row r="4" spans="1:81" ht="27" hidden="1" customHeight="1" x14ac:dyDescent="0.2">
      <c r="A4" s="222"/>
      <c r="B4" s="222"/>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3"/>
      <c r="BT4" s="223"/>
      <c r="BU4" s="223"/>
      <c r="BV4" s="223"/>
      <c r="BW4" s="223"/>
      <c r="BX4" s="223"/>
      <c r="BY4" s="222"/>
      <c r="BZ4" s="222"/>
      <c r="CA4" s="82"/>
      <c r="CB4" s="82"/>
      <c r="CC4" s="82"/>
    </row>
    <row r="5" spans="1:81" ht="27" hidden="1" customHeight="1" x14ac:dyDescent="0.2">
      <c r="A5" s="222"/>
      <c r="B5" s="611" t="s">
        <v>0</v>
      </c>
      <c r="C5" s="612"/>
      <c r="D5" s="612"/>
      <c r="E5" s="612"/>
      <c r="F5" s="612"/>
      <c r="G5" s="612"/>
      <c r="H5" s="613"/>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3"/>
      <c r="BT5" s="223"/>
      <c r="BU5" s="223"/>
      <c r="BV5" s="223"/>
      <c r="BW5" s="223"/>
      <c r="BX5" s="223"/>
      <c r="BY5" s="222"/>
      <c r="BZ5" s="222"/>
      <c r="CA5" s="82"/>
      <c r="CB5" s="82"/>
      <c r="CC5" s="82"/>
    </row>
    <row r="6" spans="1:81" ht="27" hidden="1" customHeight="1" x14ac:dyDescent="0.2">
      <c r="A6" s="222"/>
      <c r="B6" s="225" t="s">
        <v>1</v>
      </c>
      <c r="C6" s="614" t="s">
        <v>2</v>
      </c>
      <c r="D6" s="612"/>
      <c r="E6" s="612"/>
      <c r="F6" s="612"/>
      <c r="G6" s="612"/>
      <c r="H6" s="613"/>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3"/>
      <c r="BT6" s="223"/>
      <c r="BU6" s="223"/>
      <c r="BV6" s="223"/>
      <c r="BW6" s="223"/>
      <c r="BX6" s="223"/>
      <c r="BY6" s="222"/>
      <c r="BZ6" s="222"/>
      <c r="CA6" s="82"/>
      <c r="CB6" s="82"/>
      <c r="CC6" s="82"/>
    </row>
    <row r="7" spans="1:81" ht="27" hidden="1" customHeight="1" x14ac:dyDescent="0.2">
      <c r="A7" s="222"/>
      <c r="B7" s="225" t="s">
        <v>3</v>
      </c>
      <c r="C7" s="614" t="s">
        <v>4</v>
      </c>
      <c r="D7" s="612"/>
      <c r="E7" s="612"/>
      <c r="F7" s="612"/>
      <c r="G7" s="612"/>
      <c r="H7" s="613"/>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3"/>
      <c r="BT7" s="223"/>
      <c r="BU7" s="223"/>
      <c r="BV7" s="223"/>
      <c r="BW7" s="223"/>
      <c r="BX7" s="223"/>
      <c r="BY7" s="222"/>
      <c r="BZ7" s="222"/>
      <c r="CA7" s="82"/>
      <c r="CB7" s="82"/>
      <c r="CC7" s="82"/>
    </row>
    <row r="8" spans="1:81" ht="27" hidden="1" customHeight="1" x14ac:dyDescent="0.2">
      <c r="A8" s="222"/>
      <c r="B8" s="225" t="s">
        <v>5</v>
      </c>
      <c r="C8" s="611" t="s">
        <v>6</v>
      </c>
      <c r="D8" s="613"/>
      <c r="E8" s="611" t="s">
        <v>7</v>
      </c>
      <c r="F8" s="613"/>
      <c r="G8" s="611" t="s">
        <v>8</v>
      </c>
      <c r="H8" s="613"/>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3"/>
      <c r="BT8" s="223"/>
      <c r="BU8" s="223"/>
      <c r="BV8" s="223"/>
      <c r="BW8" s="223"/>
      <c r="BX8" s="223"/>
      <c r="BY8" s="222"/>
      <c r="BZ8" s="222"/>
      <c r="CA8" s="82"/>
      <c r="CB8" s="82"/>
      <c r="CC8" s="82"/>
    </row>
    <row r="9" spans="1:81" ht="27" hidden="1" customHeight="1" x14ac:dyDescent="0.2">
      <c r="A9" s="222"/>
      <c r="B9" s="224">
        <f>[4]Presentación!C11</f>
        <v>45818</v>
      </c>
      <c r="C9" s="614" t="str">
        <f>[4]Presentación!D11</f>
        <v>PI02-FOR01</v>
      </c>
      <c r="D9" s="613"/>
      <c r="E9" s="614">
        <f>[4]Presentación!F11</f>
        <v>1</v>
      </c>
      <c r="F9" s="613"/>
      <c r="G9" s="614" t="str">
        <f>[4]Presentación!H11</f>
        <v>1 de 1</v>
      </c>
      <c r="H9" s="613"/>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3"/>
      <c r="BT9" s="223"/>
      <c r="BU9" s="223"/>
      <c r="BV9" s="223"/>
      <c r="BW9" s="223"/>
      <c r="BX9" s="223"/>
      <c r="BY9" s="222"/>
      <c r="BZ9" s="222"/>
      <c r="CA9" s="82"/>
      <c r="CB9" s="82"/>
      <c r="CC9" s="82"/>
    </row>
    <row r="10" spans="1:81" ht="16" hidden="1" thickBot="1" x14ac:dyDescent="0.25">
      <c r="A10" s="90"/>
      <c r="B10" s="221"/>
      <c r="C10" s="220"/>
      <c r="D10" s="220"/>
      <c r="E10" s="22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220"/>
      <c r="AP10" s="90"/>
      <c r="AQ10" s="90"/>
      <c r="AR10" s="90"/>
      <c r="AS10" s="90"/>
      <c r="AT10" s="90"/>
      <c r="AU10" s="90"/>
      <c r="AV10" s="155"/>
      <c r="AW10" s="90"/>
      <c r="AX10" s="90"/>
      <c r="AY10" s="90"/>
      <c r="AZ10" s="90"/>
      <c r="BA10" s="90"/>
      <c r="BB10" s="90"/>
      <c r="BC10" s="220"/>
      <c r="BD10" s="220"/>
      <c r="BE10" s="220"/>
      <c r="BF10" s="90"/>
      <c r="BG10" s="90"/>
      <c r="BH10" s="90"/>
      <c r="BI10" s="90"/>
      <c r="BJ10" s="90"/>
      <c r="BK10" s="90"/>
      <c r="BL10" s="217"/>
      <c r="BM10" s="219"/>
      <c r="BN10" s="90"/>
      <c r="BO10" s="90"/>
      <c r="BP10" s="90"/>
      <c r="BQ10" s="90"/>
      <c r="BR10" s="90"/>
      <c r="BS10" s="217"/>
      <c r="BT10" s="217"/>
      <c r="BU10" s="217"/>
      <c r="BV10" s="217"/>
      <c r="BW10" s="217"/>
      <c r="BX10" s="217"/>
      <c r="BY10" s="90"/>
      <c r="BZ10" s="90"/>
      <c r="CA10" s="82"/>
      <c r="CB10" s="82"/>
      <c r="CC10" s="82"/>
    </row>
    <row r="11" spans="1:81" ht="63" hidden="1" thickBot="1" x14ac:dyDescent="0.25">
      <c r="A11" s="218"/>
      <c r="B11" s="615" t="s">
        <v>12</v>
      </c>
      <c r="C11" s="601"/>
      <c r="D11" s="601"/>
      <c r="E11" s="601"/>
      <c r="F11" s="601"/>
      <c r="G11" s="601"/>
      <c r="H11" s="601"/>
      <c r="I11" s="601"/>
      <c r="J11" s="601"/>
      <c r="K11" s="601"/>
      <c r="L11" s="603"/>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107"/>
      <c r="BD11" s="90"/>
      <c r="BE11" s="90"/>
      <c r="BF11" s="90"/>
      <c r="BG11" s="90"/>
      <c r="BH11" s="90"/>
      <c r="BI11" s="90"/>
      <c r="BJ11" s="90"/>
      <c r="BK11" s="90"/>
      <c r="BL11" s="90"/>
      <c r="BM11" s="90"/>
      <c r="BN11" s="90"/>
      <c r="BO11" s="90"/>
      <c r="BP11" s="90"/>
      <c r="BQ11" s="90"/>
      <c r="BR11" s="90"/>
      <c r="BS11" s="217"/>
      <c r="BT11" s="217"/>
      <c r="BU11" s="217"/>
      <c r="BV11" s="217"/>
      <c r="BW11" s="217"/>
      <c r="BX11" s="217"/>
      <c r="BY11" s="90"/>
      <c r="BZ11" s="90"/>
      <c r="CA11" s="82"/>
      <c r="CB11" s="82"/>
      <c r="CC11" s="82"/>
    </row>
    <row r="12" spans="1:81" ht="16" hidden="1" thickBot="1" x14ac:dyDescent="0.25">
      <c r="A12" s="215"/>
      <c r="B12" s="215"/>
      <c r="C12" s="215"/>
      <c r="D12" s="215"/>
      <c r="E12" s="215"/>
      <c r="F12" s="215"/>
      <c r="G12" s="216"/>
      <c r="H12" s="216"/>
      <c r="I12" s="216"/>
      <c r="J12" s="216"/>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N12" s="215"/>
      <c r="BO12" s="215"/>
      <c r="BP12" s="215"/>
      <c r="BQ12" s="215"/>
      <c r="BR12" s="215"/>
      <c r="BS12" s="215"/>
      <c r="BT12" s="215"/>
      <c r="BU12" s="215"/>
      <c r="BV12" s="215"/>
      <c r="BW12" s="215"/>
      <c r="BX12" s="215"/>
      <c r="BY12" s="215"/>
      <c r="BZ12" s="215"/>
      <c r="CA12" s="82"/>
      <c r="CB12" s="82"/>
      <c r="CC12" s="82"/>
    </row>
    <row r="13" spans="1:81" ht="56.25" customHeight="1" thickBot="1" x14ac:dyDescent="0.25">
      <c r="A13" s="616" t="s">
        <v>13</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207"/>
      <c r="AJ13" s="207"/>
      <c r="AK13" s="207"/>
      <c r="AL13" s="606" t="s">
        <v>14</v>
      </c>
      <c r="AM13" s="601"/>
      <c r="AN13" s="601"/>
      <c r="AO13" s="601"/>
      <c r="AP13" s="601"/>
      <c r="AQ13" s="601"/>
      <c r="AR13" s="601"/>
      <c r="AS13" s="601"/>
      <c r="AT13" s="603"/>
      <c r="AU13" s="607" t="s">
        <v>15</v>
      </c>
      <c r="AV13" s="584"/>
      <c r="AW13" s="584"/>
      <c r="AX13" s="584"/>
      <c r="AY13" s="584"/>
      <c r="AZ13" s="584"/>
      <c r="BA13" s="584"/>
      <c r="BB13" s="597"/>
      <c r="BC13" s="214"/>
      <c r="BD13" s="214"/>
      <c r="BE13" s="213"/>
      <c r="BF13" s="609" t="s">
        <v>16</v>
      </c>
      <c r="BG13" s="584"/>
      <c r="BH13" s="584"/>
      <c r="BI13" s="584"/>
      <c r="BJ13" s="584"/>
      <c r="BK13" s="584"/>
      <c r="BL13" s="587"/>
      <c r="BM13" s="583" t="s">
        <v>17</v>
      </c>
      <c r="BN13" s="584"/>
      <c r="BO13" s="584"/>
      <c r="BP13" s="584"/>
      <c r="BQ13" s="584"/>
      <c r="BR13" s="207"/>
      <c r="BS13" s="586" t="s">
        <v>253</v>
      </c>
      <c r="BT13" s="584"/>
      <c r="BU13" s="584"/>
      <c r="BV13" s="584"/>
      <c r="BW13" s="584"/>
      <c r="BX13" s="584"/>
      <c r="BY13" s="584"/>
      <c r="BZ13" s="587"/>
      <c r="CA13" s="590" t="s">
        <v>252</v>
      </c>
      <c r="CB13" s="551"/>
      <c r="CC13" s="552"/>
    </row>
    <row r="14" spans="1:81" ht="56.25" customHeight="1" thickBot="1" x14ac:dyDescent="0.25">
      <c r="A14" s="212"/>
      <c r="B14" s="212"/>
      <c r="C14" s="212"/>
      <c r="D14" s="212"/>
      <c r="E14" s="212"/>
      <c r="F14" s="212"/>
      <c r="G14" s="212"/>
      <c r="H14" s="212"/>
      <c r="I14" s="212"/>
      <c r="J14" s="212"/>
      <c r="K14" s="212"/>
      <c r="L14" s="212"/>
      <c r="M14" s="600" t="s">
        <v>18</v>
      </c>
      <c r="N14" s="601"/>
      <c r="O14" s="601"/>
      <c r="P14" s="602" t="s">
        <v>19</v>
      </c>
      <c r="Q14" s="601"/>
      <c r="R14" s="601"/>
      <c r="S14" s="601"/>
      <c r="T14" s="601"/>
      <c r="U14" s="601"/>
      <c r="V14" s="601"/>
      <c r="W14" s="601"/>
      <c r="X14" s="601"/>
      <c r="Y14" s="601"/>
      <c r="Z14" s="601"/>
      <c r="AA14" s="601"/>
      <c r="AB14" s="601"/>
      <c r="AC14" s="601"/>
      <c r="AD14" s="601"/>
      <c r="AE14" s="601"/>
      <c r="AF14" s="601"/>
      <c r="AG14" s="601"/>
      <c r="AH14" s="601"/>
      <c r="AI14" s="601"/>
      <c r="AJ14" s="601"/>
      <c r="AK14" s="603"/>
      <c r="AL14" s="210"/>
      <c r="AM14" s="210"/>
      <c r="AN14" s="210"/>
      <c r="AO14" s="210"/>
      <c r="AP14" s="210"/>
      <c r="AQ14" s="211"/>
      <c r="AR14" s="211"/>
      <c r="AS14" s="210"/>
      <c r="AT14" s="210"/>
      <c r="AU14" s="588"/>
      <c r="AV14" s="588"/>
      <c r="AW14" s="588"/>
      <c r="AX14" s="588"/>
      <c r="AY14" s="588"/>
      <c r="AZ14" s="588"/>
      <c r="BA14" s="588"/>
      <c r="BB14" s="608"/>
      <c r="BC14" s="209"/>
      <c r="BD14" s="209"/>
      <c r="BE14" s="208"/>
      <c r="BF14" s="548"/>
      <c r="BG14" s="585"/>
      <c r="BH14" s="585"/>
      <c r="BI14" s="585"/>
      <c r="BJ14" s="585"/>
      <c r="BK14" s="585"/>
      <c r="BL14" s="610"/>
      <c r="BM14" s="548"/>
      <c r="BN14" s="585"/>
      <c r="BO14" s="585"/>
      <c r="BP14" s="585"/>
      <c r="BQ14" s="585"/>
      <c r="BR14" s="207"/>
      <c r="BS14" s="549"/>
      <c r="BT14" s="588"/>
      <c r="BU14" s="588"/>
      <c r="BV14" s="588"/>
      <c r="BW14" s="588"/>
      <c r="BX14" s="588"/>
      <c r="BY14" s="588"/>
      <c r="BZ14" s="589"/>
      <c r="CA14" s="553"/>
      <c r="CB14" s="554"/>
      <c r="CC14" s="555"/>
    </row>
    <row r="15" spans="1:81" ht="111" customHeight="1" x14ac:dyDescent="0.2">
      <c r="A15" s="206" t="s">
        <v>20</v>
      </c>
      <c r="B15" s="205" t="s">
        <v>21</v>
      </c>
      <c r="C15" s="205" t="s">
        <v>22</v>
      </c>
      <c r="D15" s="205" t="s">
        <v>23</v>
      </c>
      <c r="E15" s="205" t="s">
        <v>24</v>
      </c>
      <c r="F15" s="205" t="s">
        <v>25</v>
      </c>
      <c r="G15" s="205" t="s">
        <v>26</v>
      </c>
      <c r="H15" s="205" t="s">
        <v>27</v>
      </c>
      <c r="I15" s="205" t="s">
        <v>28</v>
      </c>
      <c r="J15" s="205" t="s">
        <v>29</v>
      </c>
      <c r="K15" s="205" t="s">
        <v>30</v>
      </c>
      <c r="L15" s="205" t="s">
        <v>31</v>
      </c>
      <c r="M15" s="194" t="s">
        <v>32</v>
      </c>
      <c r="N15" s="193" t="s">
        <v>33</v>
      </c>
      <c r="O15" s="193" t="s">
        <v>34</v>
      </c>
      <c r="P15" s="192" t="s">
        <v>35</v>
      </c>
      <c r="Q15" s="192" t="s">
        <v>36</v>
      </c>
      <c r="R15" s="192" t="s">
        <v>37</v>
      </c>
      <c r="S15" s="192" t="s">
        <v>38</v>
      </c>
      <c r="T15" s="192" t="s">
        <v>39</v>
      </c>
      <c r="U15" s="192" t="s">
        <v>40</v>
      </c>
      <c r="V15" s="192" t="s">
        <v>41</v>
      </c>
      <c r="W15" s="192" t="s">
        <v>42</v>
      </c>
      <c r="X15" s="192" t="s">
        <v>43</v>
      </c>
      <c r="Y15" s="192" t="s">
        <v>44</v>
      </c>
      <c r="Z15" s="192" t="s">
        <v>45</v>
      </c>
      <c r="AA15" s="192" t="s">
        <v>46</v>
      </c>
      <c r="AB15" s="192" t="s">
        <v>47</v>
      </c>
      <c r="AC15" s="192" t="s">
        <v>48</v>
      </c>
      <c r="AD15" s="192" t="s">
        <v>49</v>
      </c>
      <c r="AE15" s="192" t="s">
        <v>50</v>
      </c>
      <c r="AF15" s="192" t="s">
        <v>51</v>
      </c>
      <c r="AG15" s="192" t="s">
        <v>52</v>
      </c>
      <c r="AH15" s="192" t="s">
        <v>53</v>
      </c>
      <c r="AI15" s="604" t="s">
        <v>54</v>
      </c>
      <c r="AJ15" s="584"/>
      <c r="AK15" s="597"/>
      <c r="AL15" s="202" t="s">
        <v>55</v>
      </c>
      <c r="AM15" s="202" t="s">
        <v>56</v>
      </c>
      <c r="AN15" s="202" t="s">
        <v>57</v>
      </c>
      <c r="AO15" s="605" t="s">
        <v>58</v>
      </c>
      <c r="AP15" s="597"/>
      <c r="AQ15" s="605" t="s">
        <v>59</v>
      </c>
      <c r="AR15" s="597"/>
      <c r="AS15" s="202" t="s">
        <v>60</v>
      </c>
      <c r="AT15" s="202" t="s">
        <v>251</v>
      </c>
      <c r="AU15" s="204" t="s">
        <v>62</v>
      </c>
      <c r="AV15" s="203" t="s">
        <v>63</v>
      </c>
      <c r="AW15" s="203" t="s">
        <v>64</v>
      </c>
      <c r="AX15" s="203" t="s">
        <v>65</v>
      </c>
      <c r="AY15" s="203" t="s">
        <v>66</v>
      </c>
      <c r="AZ15" s="203" t="s">
        <v>67</v>
      </c>
      <c r="BA15" s="203" t="s">
        <v>68</v>
      </c>
      <c r="BB15" s="203" t="s">
        <v>69</v>
      </c>
      <c r="BC15" s="187" t="s">
        <v>70</v>
      </c>
      <c r="BD15" s="187" t="s">
        <v>71</v>
      </c>
      <c r="BE15" s="186" t="s">
        <v>72</v>
      </c>
      <c r="BF15" s="596" t="s">
        <v>58</v>
      </c>
      <c r="BG15" s="597"/>
      <c r="BH15" s="598" t="s">
        <v>59</v>
      </c>
      <c r="BI15" s="597"/>
      <c r="BJ15" s="202" t="s">
        <v>73</v>
      </c>
      <c r="BK15" s="202" t="s">
        <v>250</v>
      </c>
      <c r="BL15" s="201" t="s">
        <v>75</v>
      </c>
      <c r="BM15" s="200" t="s">
        <v>76</v>
      </c>
      <c r="BN15" s="199" t="s">
        <v>77</v>
      </c>
      <c r="BO15" s="199" t="s">
        <v>78</v>
      </c>
      <c r="BP15" s="199" t="s">
        <v>79</v>
      </c>
      <c r="BQ15" s="198" t="s">
        <v>80</v>
      </c>
      <c r="BR15" s="177"/>
      <c r="BS15" s="197" t="s">
        <v>249</v>
      </c>
      <c r="BT15" s="197" t="s">
        <v>248</v>
      </c>
      <c r="BU15" s="197" t="s">
        <v>247</v>
      </c>
      <c r="BV15" s="197" t="s">
        <v>246</v>
      </c>
      <c r="BW15" s="197" t="s">
        <v>245</v>
      </c>
      <c r="BX15" s="197" t="s">
        <v>244</v>
      </c>
      <c r="BY15" s="197" t="s">
        <v>243</v>
      </c>
      <c r="BZ15" s="197" t="s">
        <v>242</v>
      </c>
      <c r="CA15" s="553"/>
      <c r="CB15" s="554"/>
      <c r="CC15" s="555"/>
    </row>
    <row r="16" spans="1:81" ht="12.75" customHeight="1" thickBot="1" x14ac:dyDescent="0.25">
      <c r="A16" s="196"/>
      <c r="B16" s="195"/>
      <c r="C16" s="195"/>
      <c r="D16" s="195"/>
      <c r="E16" s="195"/>
      <c r="F16" s="195"/>
      <c r="G16" s="195"/>
      <c r="H16" s="195"/>
      <c r="I16" s="195"/>
      <c r="J16" s="195"/>
      <c r="K16" s="195"/>
      <c r="L16" s="195"/>
      <c r="M16" s="194"/>
      <c r="N16" s="193"/>
      <c r="O16" s="193"/>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82"/>
      <c r="AM16" s="182"/>
      <c r="AN16" s="182"/>
      <c r="AO16" s="191"/>
      <c r="AP16" s="190"/>
      <c r="AQ16" s="191"/>
      <c r="AR16" s="190"/>
      <c r="AS16" s="182"/>
      <c r="AT16" s="182"/>
      <c r="AU16" s="189"/>
      <c r="AV16" s="188"/>
      <c r="AW16" s="188"/>
      <c r="AX16" s="188"/>
      <c r="AY16" s="188"/>
      <c r="AZ16" s="188"/>
      <c r="BA16" s="188"/>
      <c r="BB16" s="188"/>
      <c r="BC16" s="187"/>
      <c r="BD16" s="187"/>
      <c r="BE16" s="186"/>
      <c r="BF16" s="185"/>
      <c r="BG16" s="183"/>
      <c r="BH16" s="184"/>
      <c r="BI16" s="183"/>
      <c r="BJ16" s="182"/>
      <c r="BK16" s="182"/>
      <c r="BL16" s="181"/>
      <c r="BM16" s="180"/>
      <c r="BN16" s="179"/>
      <c r="BO16" s="179"/>
      <c r="BP16" s="179"/>
      <c r="BQ16" s="178"/>
      <c r="BR16" s="177"/>
      <c r="BS16" s="176"/>
      <c r="BT16" s="176"/>
      <c r="BU16" s="176"/>
      <c r="BV16" s="176"/>
      <c r="BW16" s="176"/>
      <c r="BX16" s="176"/>
      <c r="BY16" s="175"/>
      <c r="BZ16" s="175"/>
      <c r="CA16" s="556"/>
      <c r="CB16" s="557"/>
      <c r="CC16" s="558"/>
    </row>
    <row r="17" spans="1:81" ht="208.5" customHeight="1" x14ac:dyDescent="0.2">
      <c r="A17" s="617">
        <v>1</v>
      </c>
      <c r="B17" s="618" t="s">
        <v>89</v>
      </c>
      <c r="C17" s="619" t="s">
        <v>90</v>
      </c>
      <c r="D17" s="619" t="s">
        <v>91</v>
      </c>
      <c r="E17" s="619" t="s">
        <v>230</v>
      </c>
      <c r="F17" s="581" t="s">
        <v>187</v>
      </c>
      <c r="G17" s="581" t="s">
        <v>188</v>
      </c>
      <c r="H17" s="581" t="s">
        <v>228</v>
      </c>
      <c r="I17" s="581" t="s">
        <v>241</v>
      </c>
      <c r="J17" s="581" t="s">
        <v>240</v>
      </c>
      <c r="K17" s="620" t="str">
        <f>CONCATENATE(H17," ",I17," ",J17)</f>
        <v>Posibilidad de afectación reputacional por el incumplimiento en la cobertura necesaria para generar el Estado de Situación Financiera  y  de Resultados Consolidados debido a limitaciones en el talento humano y en disponibilidad de recursos económicos, así como por cese de operaciones de la entidad sin información previa a la CGN</v>
      </c>
      <c r="L17" s="581" t="s">
        <v>192</v>
      </c>
      <c r="M17" s="581" t="s">
        <v>225</v>
      </c>
      <c r="N17" s="581" t="s">
        <v>225</v>
      </c>
      <c r="O17" s="581" t="s">
        <v>239</v>
      </c>
      <c r="P17" s="581"/>
      <c r="Q17" s="581"/>
      <c r="R17" s="581"/>
      <c r="S17" s="581"/>
      <c r="T17" s="581"/>
      <c r="U17" s="581"/>
      <c r="V17" s="581"/>
      <c r="W17" s="581"/>
      <c r="X17" s="581"/>
      <c r="Y17" s="581"/>
      <c r="Z17" s="581"/>
      <c r="AA17" s="581"/>
      <c r="AB17" s="581"/>
      <c r="AC17" s="581"/>
      <c r="AD17" s="581"/>
      <c r="AE17" s="581"/>
      <c r="AF17" s="581"/>
      <c r="AG17" s="581"/>
      <c r="AH17" s="581"/>
      <c r="AI17" s="580">
        <f>COUNTIF(P17:AH20,"Si")</f>
        <v>0</v>
      </c>
      <c r="AJ17" s="576">
        <f>IF((COUNTIF(O17:AH20,"Si"))&lt;=0,0,(IF((COUNTIF(O17:AH20,"Si"))&lt;=5,3,(IF(COUNTIF(O17:AH20,"Si")&lt;=11,4,5)))))</f>
        <v>0</v>
      </c>
      <c r="AK17" s="576">
        <f>IF((COUNTIF(O17:AH20,"Si"))&lt;=0,0,(IF((COUNTIF(O17:AH20,"Si"))&lt;=5,"MODERADO",(IF(COUNTIF(O17:AH20,"Si")&lt;=11,"ALTO","EXTREMO")))))</f>
        <v>0</v>
      </c>
      <c r="AL17" s="580">
        <v>4</v>
      </c>
      <c r="AM17" s="580"/>
      <c r="AN17" s="580" t="str">
        <f>IF(AM17="Rara vez",1,(IF(AM17="Improbable",2,(IF(AM17="Posible",3,IF(AM17="Probable",4,IF(AM17="Seguro",5,"Revisar")))))))</f>
        <v>Revisar</v>
      </c>
      <c r="AO17" s="577">
        <f>IF(E17="Corrupción",AN17,IF(AL17&lt;=2,1,IF(AL17&lt;=24,2,IF(AL17&lt;=500,3,IF(AL17&lt;=5000,4,IF(AL17&gt;5000,5,"Revisar"))))))</f>
        <v>2</v>
      </c>
      <c r="AP17" s="577" t="str">
        <f>IF(E17="Corrupción",(IF(AO17=1,"Rara Vez",IF(AO17=2,"Improbable",IF(AO17=3,"Posible",IF(AO17=4,"Probable",IF(AO17=5,"Seguro","Revisar")))))),IF(AO17=1,"Muy Baja",IF(AO17=2,"Baja",IF(AO17=3,"Media",IF(AO17=4,"Alta","Muy Alta")))))</f>
        <v>Baja</v>
      </c>
      <c r="AQ17" s="577">
        <f>IF(E17="Corrupción",AJ17,(ROUND(((VLOOKUP(M17,[4]Datos!$B$25:$C$29,2,FALSE)*[4]Datos!$B$32)+(VLOOKUP(N17,[4]Datos!$B$25:$C$29,2,FALSE)*[4]Datos!$C$32)+(VLOOKUP(O17,[4]Datos!$B$25:$C$29,2,FALSE)*[4]Datos!$D$32))*5,0)))</f>
        <v>2</v>
      </c>
      <c r="AR17" s="577" t="str">
        <f>IF(AQ17=1,"Insignificante",IF(AQ17=2,"Menor",IF(AQ17=3,"Moderado",IF(AQ17=4,"Mayor","Catastrófico"))))</f>
        <v>Menor</v>
      </c>
      <c r="AS17" s="578" t="e">
        <f ca="1">_xludf.NUMBERVALUE(CONCATENATE(AO17,AQ17),"##")</f>
        <v>#NAME?</v>
      </c>
      <c r="AT17" s="579" t="e">
        <f ca="1">VLOOKUP(AS17,[4]Datos!$I$37:$J$61,2,FALSE)</f>
        <v>#NAME?</v>
      </c>
      <c r="AU17" s="174" t="s">
        <v>238</v>
      </c>
      <c r="AV17" s="173" t="s">
        <v>222</v>
      </c>
      <c r="AW17" s="173" t="s">
        <v>237</v>
      </c>
      <c r="AX17" s="161" t="s">
        <v>81</v>
      </c>
      <c r="AY17" s="161" t="s">
        <v>82</v>
      </c>
      <c r="AZ17" s="161" t="s">
        <v>83</v>
      </c>
      <c r="BA17" s="161" t="s">
        <v>236</v>
      </c>
      <c r="BB17" s="160" t="s">
        <v>84</v>
      </c>
      <c r="BC17" s="159">
        <f>IF(AX17=[4]Datos!$C$63,[4]Datos!$C$73,IF(AX17=[4]Datos!$C$64,[4]Datos!$C$74,IF(AX17=[4]Datos!$C$65,[4]Datos!$C$75,"Revisar")))+IF(AY17=[4]Datos!$D$63,[4]Datos!$D$73,IF(AY17=[4]Datos!$D$64,[4]Datos!$D$74,"Revisar"))+IF(AZ17=[4]Datos!$E$63,[4]Datos!$E$73,IF(AZ17=[4]Datos!$E$64,[4]Datos!$E$74,"Revisar"))+IF(BB17=[4]Datos!$G$63,[4]Datos!$G$73,IF(BB17=[4]Datos!$G$64,[4]Datos!$G$74,IF(BB17=[4]Datos!$G$65,[4]Datos!$G$75,"Revisar")))</f>
        <v>0.65</v>
      </c>
      <c r="BD17" s="159">
        <f>IF(AX17=[4]Datos!$C$65,BC17,0)</f>
        <v>0</v>
      </c>
      <c r="BE17" s="159">
        <f>IF(OR(AX17=[4]Datos!$C$63,AX17=[4]Datos!$C$64),BC17,0)</f>
        <v>0.65</v>
      </c>
      <c r="BF17" s="591">
        <f>IF(ROUND(AO17-SUM(BE17:BE20),0)&lt;=0,1,ROUND(AO17-SUM(BE17:BE20),0))</f>
        <v>1</v>
      </c>
      <c r="BG17" s="577" t="str">
        <f>IF(E17="Corrupción",(IF(BF17=1,"Rara Vez",IF(BF17=2,"Improbable",IF(BF17=3,"Posible",IF(BF17=4,"Probable","Seguro"))))),IF(BF17=1,"Muy Baja",IF(BF17=2,"Baja",IF(BF17=3,"Media",IF(BF17=4,"Alta","Muy Alta")))))</f>
        <v>Muy Baja</v>
      </c>
      <c r="BH17" s="591">
        <f>ROUND(AQ17-SUM(BD17:BD20),0)</f>
        <v>2</v>
      </c>
      <c r="BI17" s="591" t="str">
        <f>IF(BH17=1,"Insignificante",IF(BH17=2,"Menor",IF(BH17=3,"Moderado",IF(BH17=4,"Mayor","Catastrófico"))))</f>
        <v>Menor</v>
      </c>
      <c r="BJ17" s="594" t="e">
        <f ca="1">_xludf.NUMBERVALUE(CONCATENATE(BF17,BH17),"##")</f>
        <v>#NAME?</v>
      </c>
      <c r="BK17" s="595" t="e">
        <f ca="1">+VLOOKUP(BJ17,[4]Datos!$I$37:$J$65,2,FALSE)</f>
        <v>#NAME?</v>
      </c>
      <c r="BL17" s="592" t="s">
        <v>220</v>
      </c>
      <c r="BM17" s="158"/>
      <c r="BN17" s="157"/>
      <c r="BO17" s="157"/>
      <c r="BP17" s="157"/>
      <c r="BQ17" s="156"/>
      <c r="BR17" s="155"/>
      <c r="BS17" s="593" t="s">
        <v>235</v>
      </c>
      <c r="BT17" s="564" t="s">
        <v>87</v>
      </c>
      <c r="BU17" s="170" t="s">
        <v>234</v>
      </c>
      <c r="BV17" s="170" t="s">
        <v>233</v>
      </c>
      <c r="BW17" s="140" t="s">
        <v>232</v>
      </c>
      <c r="BX17" s="540" t="s">
        <v>87</v>
      </c>
      <c r="BY17" s="546" t="s">
        <v>207</v>
      </c>
      <c r="BZ17" s="582" t="s">
        <v>231</v>
      </c>
      <c r="CA17" s="599" t="s">
        <v>201</v>
      </c>
      <c r="CB17" s="551"/>
      <c r="CC17" s="552"/>
    </row>
    <row r="18" spans="1:81" ht="17" thickBot="1" x14ac:dyDescent="0.25">
      <c r="A18" s="570"/>
      <c r="B18" s="544"/>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104"/>
      <c r="AV18" s="154"/>
      <c r="AW18" s="154"/>
      <c r="AX18" s="171"/>
      <c r="AY18" s="153"/>
      <c r="AZ18" s="153"/>
      <c r="BA18" s="153"/>
      <c r="BB18" s="152"/>
      <c r="BC18" s="151" t="e">
        <f>IF(AX18=[4]Datos!$C$63,[4]Datos!$C$73,IF(AX18=[4]Datos!$C$64,[4]Datos!$C$74,IF(AX18=[4]Datos!$C$65,[4]Datos!$C$75,"Revisar")))+IF(AY18=[4]Datos!$D$63,[4]Datos!$D$73,IF(AY18=[4]Datos!$D$64,[4]Datos!$D$74,"Revisar"))+IF(AZ18=[4]Datos!$E$63,[4]Datos!$E$73,IF(AZ18=[4]Datos!$E$64,[4]Datos!$E$74,"Revisar"))+IF(BB18=[4]Datos!$G$63,[4]Datos!$G$73,IF(BB18=[4]Datos!$G$64,[4]Datos!$G$74,IF(BB18=[4]Datos!$G$65,[4]Datos!$G$75,"Revisar")))</f>
        <v>#VALUE!</v>
      </c>
      <c r="BD18" s="151">
        <f>IF(AX18=[4]Datos!$C$65,BC18,0)</f>
        <v>0</v>
      </c>
      <c r="BE18" s="151">
        <f>IF(OR(AX18=[4]Datos!$C$63,AX18=[4]Datos!$C$64),BC18,0)</f>
        <v>0</v>
      </c>
      <c r="BF18" s="544"/>
      <c r="BG18" s="544"/>
      <c r="BH18" s="544"/>
      <c r="BI18" s="544"/>
      <c r="BJ18" s="544"/>
      <c r="BK18" s="544"/>
      <c r="BL18" s="544"/>
      <c r="BM18" s="150"/>
      <c r="BN18" s="149"/>
      <c r="BO18" s="149"/>
      <c r="BP18" s="149"/>
      <c r="BQ18" s="148"/>
      <c r="BR18" s="147"/>
      <c r="BS18" s="541"/>
      <c r="BT18" s="541"/>
      <c r="BU18" s="172"/>
      <c r="BV18" s="172"/>
      <c r="BW18" s="172"/>
      <c r="BX18" s="541"/>
      <c r="BY18" s="541"/>
      <c r="BZ18" s="548"/>
      <c r="CA18" s="553"/>
      <c r="CB18" s="554"/>
      <c r="CC18" s="555"/>
    </row>
    <row r="19" spans="1:81" ht="16" x14ac:dyDescent="0.2">
      <c r="A19" s="570"/>
      <c r="B19" s="544"/>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104"/>
      <c r="AV19" s="154"/>
      <c r="AW19" s="154"/>
      <c r="AX19" s="171"/>
      <c r="AY19" s="153"/>
      <c r="AZ19" s="153"/>
      <c r="BA19" s="153"/>
      <c r="BB19" s="152"/>
      <c r="BC19" s="151" t="e">
        <f>IF(AX19=[4]Datos!$C$63,[4]Datos!$C$73,IF(AX19=[4]Datos!$C$64,[4]Datos!$C$74,IF(AX19=[4]Datos!$C$65,[4]Datos!$C$75,"Revisar")))+IF(AY19=[4]Datos!$D$63,[4]Datos!$D$73,IF(AY19=[4]Datos!$D$64,[4]Datos!$D$74,"Revisar"))+IF(AZ19=[4]Datos!$E$63,[4]Datos!$E$73,IF(AZ19=[4]Datos!$E$64,[4]Datos!$E$74,"Revisar"))+IF(BB19=[4]Datos!$G$63,[4]Datos!$G$73,IF(BB19=[4]Datos!$G$64,[4]Datos!$G$74,IF(BB19=[4]Datos!$G$65,[4]Datos!$G$75,"Revisar")))</f>
        <v>#VALUE!</v>
      </c>
      <c r="BD19" s="151">
        <f>IF(AX19=[4]Datos!$C$65,BC19,0)</f>
        <v>0</v>
      </c>
      <c r="BE19" s="151">
        <f>IF(OR(AX19=[4]Datos!$C$63,AX19=[4]Datos!$C$64),BC19,0)</f>
        <v>0</v>
      </c>
      <c r="BF19" s="544"/>
      <c r="BG19" s="544"/>
      <c r="BH19" s="544"/>
      <c r="BI19" s="544"/>
      <c r="BJ19" s="544"/>
      <c r="BK19" s="544"/>
      <c r="BL19" s="544"/>
      <c r="BM19" s="142"/>
      <c r="BN19" s="142"/>
      <c r="BO19" s="142"/>
      <c r="BP19" s="142"/>
      <c r="BQ19" s="141"/>
      <c r="BR19" s="147"/>
      <c r="BS19" s="541"/>
      <c r="BT19" s="541"/>
      <c r="BU19" s="170"/>
      <c r="BV19" s="169"/>
      <c r="BW19" s="169"/>
      <c r="BX19" s="541"/>
      <c r="BY19" s="541"/>
      <c r="BZ19" s="548"/>
      <c r="CA19" s="553"/>
      <c r="CB19" s="554"/>
      <c r="CC19" s="555"/>
    </row>
    <row r="20" spans="1:81" ht="43.5" customHeight="1" thickBot="1" x14ac:dyDescent="0.25">
      <c r="A20" s="571"/>
      <c r="B20" s="545"/>
      <c r="C20" s="545"/>
      <c r="D20" s="545"/>
      <c r="E20" s="545"/>
      <c r="F20" s="545"/>
      <c r="G20" s="545"/>
      <c r="H20" s="545"/>
      <c r="I20" s="545"/>
      <c r="J20" s="545"/>
      <c r="K20" s="545"/>
      <c r="L20" s="545"/>
      <c r="M20" s="545"/>
      <c r="N20" s="545"/>
      <c r="O20" s="545"/>
      <c r="P20" s="545"/>
      <c r="Q20" s="545"/>
      <c r="R20" s="545"/>
      <c r="S20" s="545"/>
      <c r="T20" s="545"/>
      <c r="U20" s="545"/>
      <c r="V20" s="545"/>
      <c r="W20" s="545"/>
      <c r="X20" s="545"/>
      <c r="Y20" s="545"/>
      <c r="Z20" s="545"/>
      <c r="AA20" s="545"/>
      <c r="AB20" s="545"/>
      <c r="AC20" s="545"/>
      <c r="AD20" s="545"/>
      <c r="AE20" s="545"/>
      <c r="AF20" s="545"/>
      <c r="AG20" s="545"/>
      <c r="AH20" s="545"/>
      <c r="AI20" s="545"/>
      <c r="AJ20" s="545"/>
      <c r="AK20" s="545"/>
      <c r="AL20" s="545"/>
      <c r="AM20" s="545"/>
      <c r="AN20" s="545"/>
      <c r="AO20" s="545"/>
      <c r="AP20" s="545"/>
      <c r="AQ20" s="545"/>
      <c r="AR20" s="545"/>
      <c r="AS20" s="545"/>
      <c r="AT20" s="545"/>
      <c r="AU20" s="168"/>
      <c r="AV20" s="167"/>
      <c r="AW20" s="167"/>
      <c r="AX20" s="166"/>
      <c r="AY20" s="166"/>
      <c r="AZ20" s="166"/>
      <c r="BA20" s="166"/>
      <c r="BB20" s="165"/>
      <c r="BC20" s="164" t="e">
        <f>IF(AX20=[4]Datos!$C$63,[4]Datos!$C$73,IF(AX20=[4]Datos!$C$64,[4]Datos!$C$74,IF(AX20=[4]Datos!$C$65,[4]Datos!$C$75,"Revisar")))+IF(AY20=[4]Datos!$D$63,[4]Datos!$D$73,IF(AY20=[4]Datos!$D$64,[4]Datos!$D$74,"Revisar"))+IF(AZ20=[4]Datos!$E$63,[4]Datos!$E$73,IF(AZ20=[4]Datos!$E$64,[4]Datos!$E$74,"Revisar"))+IF(BB20=[4]Datos!$G$63,[4]Datos!$G$73,IF(BB20=[4]Datos!$G$64,[4]Datos!$G$74,IF(BB20=[4]Datos!$G$65,[4]Datos!$G$75,"Revisar")))</f>
        <v>#VALUE!</v>
      </c>
      <c r="BD20" s="164">
        <f>IF(AX20=[4]Datos!$C$65,BC20,0)</f>
        <v>0</v>
      </c>
      <c r="BE20" s="164">
        <f>IF(OR(AX20=[4]Datos!$C$63,AX20=[4]Datos!$C$64),BC20,0)</f>
        <v>0</v>
      </c>
      <c r="BF20" s="545"/>
      <c r="BG20" s="545"/>
      <c r="BH20" s="545"/>
      <c r="BI20" s="545"/>
      <c r="BJ20" s="545"/>
      <c r="BK20" s="545"/>
      <c r="BL20" s="545"/>
      <c r="BM20" s="134"/>
      <c r="BN20" s="134"/>
      <c r="BO20" s="134"/>
      <c r="BP20" s="134"/>
      <c r="BQ20" s="133"/>
      <c r="BR20" s="147"/>
      <c r="BS20" s="542"/>
      <c r="BT20" s="542"/>
      <c r="BU20" s="163"/>
      <c r="BV20" s="163"/>
      <c r="BW20" s="163"/>
      <c r="BX20" s="542"/>
      <c r="BY20" s="542"/>
      <c r="BZ20" s="549"/>
      <c r="CA20" s="556"/>
      <c r="CB20" s="557"/>
      <c r="CC20" s="558"/>
    </row>
    <row r="21" spans="1:81" ht="409.5" customHeight="1" x14ac:dyDescent="0.2">
      <c r="A21" s="617">
        <v>2</v>
      </c>
      <c r="B21" s="618" t="s">
        <v>89</v>
      </c>
      <c r="C21" s="619" t="s">
        <v>90</v>
      </c>
      <c r="D21" s="619" t="s">
        <v>91</v>
      </c>
      <c r="E21" s="619" t="s">
        <v>230</v>
      </c>
      <c r="F21" s="581" t="s">
        <v>187</v>
      </c>
      <c r="G21" s="581" t="s">
        <v>229</v>
      </c>
      <c r="H21" s="581" t="s">
        <v>228</v>
      </c>
      <c r="I21" s="581" t="s">
        <v>227</v>
      </c>
      <c r="J21" s="581" t="s">
        <v>226</v>
      </c>
      <c r="K21" s="620" t="str">
        <f>CONCATENATE(H21," ",I21," ",J21)</f>
        <v>Posibilidad de afectación reputacional por inexactitud en el reporte de la información para la generación de productos debido al desconocimiento del Régimen de Contabilidad Pública por parte de las entidades reportantes</v>
      </c>
      <c r="L21" s="581" t="s">
        <v>192</v>
      </c>
      <c r="M21" s="581" t="s">
        <v>225</v>
      </c>
      <c r="N21" s="581" t="s">
        <v>224</v>
      </c>
      <c r="O21" s="581" t="s">
        <v>224</v>
      </c>
      <c r="P21" s="581"/>
      <c r="Q21" s="581"/>
      <c r="R21" s="581"/>
      <c r="S21" s="581"/>
      <c r="T21" s="581"/>
      <c r="U21" s="581"/>
      <c r="V21" s="581"/>
      <c r="W21" s="581"/>
      <c r="X21" s="581"/>
      <c r="Y21" s="581"/>
      <c r="Z21" s="581"/>
      <c r="AA21" s="581"/>
      <c r="AB21" s="581"/>
      <c r="AC21" s="581"/>
      <c r="AD21" s="581"/>
      <c r="AE21" s="581"/>
      <c r="AF21" s="581"/>
      <c r="AG21" s="581"/>
      <c r="AH21" s="581"/>
      <c r="AI21" s="580">
        <f>COUNTIF(P21:AH24,"Si")</f>
        <v>0</v>
      </c>
      <c r="AJ21" s="576">
        <f>IF((COUNTIF(O21:AH24,"Si"))&lt;=0,0,(IF((COUNTIF(O21:AH24,"Si"))&lt;=5,3,(IF(COUNTIF(O21:AH24,"Si")&lt;=11,4,5)))))</f>
        <v>0</v>
      </c>
      <c r="AK21" s="576">
        <f>IF((COUNTIF(O21:AH24,"Si"))&lt;=0,0,(IF((COUNTIF(O21:AH24,"Si"))&lt;=5,"MODERADO",(IF(COUNTIF(O21:AH24,"Si")&lt;=11,"ALTO","EXTREMO")))))</f>
        <v>0</v>
      </c>
      <c r="AL21" s="580">
        <v>4</v>
      </c>
      <c r="AM21" s="580"/>
      <c r="AN21" s="580" t="str">
        <f>IF(AM21="Rara vez",1,(IF(AM21="Improbable",2,(IF(AM21="Posible",3,IF(AM21="Probable",4,IF(AM21="Seguro",5,"Revisar")))))))</f>
        <v>Revisar</v>
      </c>
      <c r="AO21" s="577">
        <f>IF(E21="Corrupción",AN21,IF(AL21&lt;=2,1,IF(AL21&lt;=24,2,IF(AL21&lt;=500,3,IF(AL21&lt;=5000,4,IF(AL21&gt;5000,5,"Revisar"))))))</f>
        <v>2</v>
      </c>
      <c r="AP21" s="577" t="str">
        <f>IF(E21="Corrupción",(IF(AO21=1,"Rara Vez",IF(AO21=2,"Improbable",IF(AO21=3,"Posible",IF(AO21=4,"Probable",IF(AO21=5,"Seguro","Revisar")))))),IF(AO21=1,"Muy Baja",IF(AO21=2,"Baja",IF(AO21=3,"Media",IF(AO21=4,"Alta","Muy Alta")))))</f>
        <v>Baja</v>
      </c>
      <c r="AQ21" s="577">
        <f>IF(E21="Corrupción",AJ21,(ROUND(((VLOOKUP(M21,[4]Datos!$B$25:$C$29,2,FALSE)*[4]Datos!$B$32)+(VLOOKUP(N21,[4]Datos!$B$25:$C$29,2,FALSE)*[4]Datos!$C$32)+(VLOOKUP(O21,[4]Datos!$B$25:$C$29,2,FALSE)*[4]Datos!$D$32))*5,0)))</f>
        <v>2</v>
      </c>
      <c r="AR21" s="577" t="str">
        <f>IF(AQ21=1,"Insignificante",IF(AQ21=2,"Menor",IF(AQ21=3,"Moderado",IF(AQ21=4,"Mayor","Catastrófico"))))</f>
        <v>Menor</v>
      </c>
      <c r="AS21" s="578" t="e">
        <f ca="1">_xludf.NUMBERVALUE(CONCATENATE(AO21,AQ21),"##")</f>
        <v>#NAME?</v>
      </c>
      <c r="AT21" s="579" t="e">
        <f ca="1">VLOOKUP(AS21,[4]Datos!$I$37:$J$61,2,FALSE)</f>
        <v>#NAME?</v>
      </c>
      <c r="AU21" s="104" t="s">
        <v>223</v>
      </c>
      <c r="AV21" s="162" t="s">
        <v>222</v>
      </c>
      <c r="AW21" s="162" t="s">
        <v>221</v>
      </c>
      <c r="AX21" s="161" t="s">
        <v>81</v>
      </c>
      <c r="AY21" s="161" t="s">
        <v>82</v>
      </c>
      <c r="AZ21" s="161" t="s">
        <v>83</v>
      </c>
      <c r="BA21" s="161" t="s">
        <v>121</v>
      </c>
      <c r="BB21" s="160" t="s">
        <v>84</v>
      </c>
      <c r="BC21" s="159">
        <f>IF(AX21=[4]Datos!$C$63,[4]Datos!$C$73,IF(AX21=[4]Datos!$C$64,[4]Datos!$C$74,IF(AX21=[4]Datos!$C$65,[4]Datos!$C$75,"Revisar")))+IF(AY21=[4]Datos!$D$63,[4]Datos!$D$73,IF(AY21=[4]Datos!$D$64,[4]Datos!$D$74,"Revisar"))+IF(AZ21=[4]Datos!$E$63,[4]Datos!$E$73,IF(AZ21=[4]Datos!$E$64,[4]Datos!$E$74,"Revisar"))+IF(BB21=[4]Datos!$G$63,[4]Datos!$G$73,IF(BB21=[4]Datos!$G$64,[4]Datos!$G$74,IF(BB21=[4]Datos!$G$65,[4]Datos!$G$75,"Revisar")))</f>
        <v>0.65</v>
      </c>
      <c r="BD21" s="159">
        <f>IF(AX21=[4]Datos!$C$65,BC21,0)</f>
        <v>0</v>
      </c>
      <c r="BE21" s="159">
        <f>IF(OR(AX21=[4]Datos!$C$63,AX21=[4]Datos!$C$64),BC21,0)</f>
        <v>0.65</v>
      </c>
      <c r="BF21" s="591">
        <f>IF(ROUND(AO21-SUM(BE21:BE24),0)&lt;=0,1,ROUND(AO21-SUM(BE21:BE24),0))</f>
        <v>1</v>
      </c>
      <c r="BG21" s="577" t="str">
        <f>IF(E21="Corrupción",(IF(BF21=1,"Rara Vez",IF(BF21=2,"Improbable",IF(BF21=3,"Posible",IF(BF21=4,"Probable","Seguro"))))),IF(BF21=1,"Muy Baja",IF(BF21=2,"Baja",IF(BF21=3,"Media",IF(BF21=4,"Alta","Muy Alta")))))</f>
        <v>Muy Baja</v>
      </c>
      <c r="BH21" s="591">
        <f>ROUND(AQ21-SUM(BD21:BD24),0)</f>
        <v>2</v>
      </c>
      <c r="BI21" s="591" t="str">
        <f>IF(BH21=1,"Insignificante",IF(BH21=2,"Menor",IF(BH21=3,"Moderado",IF(BH21=4,"Mayor","Catastrófico"))))</f>
        <v>Menor</v>
      </c>
      <c r="BJ21" s="594" t="e">
        <f ca="1">_xludf.NUMBERVALUE(CONCATENATE(BF21,BH21),"##")</f>
        <v>#NAME?</v>
      </c>
      <c r="BK21" s="595" t="e">
        <f ca="1">+VLOOKUP(BJ21,[4]Datos!$I$37:$J$65,2,FALSE)</f>
        <v>#NAME?</v>
      </c>
      <c r="BL21" s="592" t="s">
        <v>220</v>
      </c>
      <c r="BM21" s="158"/>
      <c r="BN21" s="157"/>
      <c r="BO21" s="157"/>
      <c r="BP21" s="157"/>
      <c r="BQ21" s="156"/>
      <c r="BR21" s="155"/>
      <c r="BS21" s="593" t="s">
        <v>219</v>
      </c>
      <c r="BT21" s="564" t="s">
        <v>87</v>
      </c>
      <c r="BU21" s="121" t="s">
        <v>218</v>
      </c>
      <c r="BV21" s="120" t="s">
        <v>217</v>
      </c>
      <c r="BW21" s="139" t="s">
        <v>207</v>
      </c>
      <c r="BX21" s="540" t="s">
        <v>87</v>
      </c>
      <c r="BY21" s="540" t="s">
        <v>207</v>
      </c>
      <c r="BZ21" s="547" t="s">
        <v>216</v>
      </c>
      <c r="CA21" s="621" t="s">
        <v>201</v>
      </c>
      <c r="CB21" s="612"/>
      <c r="CC21" s="613"/>
    </row>
    <row r="22" spans="1:81" ht="409.5" customHeight="1" x14ac:dyDescent="0.2">
      <c r="A22" s="570"/>
      <c r="B22" s="544"/>
      <c r="C22" s="544"/>
      <c r="D22" s="544"/>
      <c r="E22" s="544"/>
      <c r="F22" s="544"/>
      <c r="G22" s="544"/>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104" t="s">
        <v>215</v>
      </c>
      <c r="AV22" s="154" t="s">
        <v>214</v>
      </c>
      <c r="AW22" s="154" t="s">
        <v>213</v>
      </c>
      <c r="AX22" s="153" t="s">
        <v>86</v>
      </c>
      <c r="AY22" s="153" t="s">
        <v>82</v>
      </c>
      <c r="AZ22" s="153" t="s">
        <v>83</v>
      </c>
      <c r="BA22" s="153" t="s">
        <v>121</v>
      </c>
      <c r="BB22" s="152" t="s">
        <v>84</v>
      </c>
      <c r="BC22" s="151">
        <f>IF(AX22=[4]Datos!$C$63,[4]Datos!$C$73,IF(AX22=[4]Datos!$C$64,[4]Datos!$C$74,IF(AX22=[4]Datos!$C$65,[4]Datos!$C$75,"Revisar")))+IF(AY22=[4]Datos!$D$63,[4]Datos!$D$73,IF(AY22=[4]Datos!$D$64,[4]Datos!$D$74,"Revisar"))+IF(AZ22=[4]Datos!$E$63,[4]Datos!$E$73,IF(AZ22=[4]Datos!$E$64,[4]Datos!$E$74,"Revisar"))+IF(BB22=[4]Datos!$G$63,[4]Datos!$G$73,IF(BB22=[4]Datos!$G$64,[4]Datos!$G$74,IF(BB22=[4]Datos!$G$65,[4]Datos!$G$75,"Revisar")))</f>
        <v>0.54999999999999993</v>
      </c>
      <c r="BD22" s="151">
        <f>IF(AX22=[4]Datos!$C$65,BC22,0)</f>
        <v>0</v>
      </c>
      <c r="BE22" s="151">
        <f>IF(OR(AX22=[4]Datos!$C$63,AX22=[4]Datos!$C$64),BC22,0)</f>
        <v>0.54999999999999993</v>
      </c>
      <c r="BF22" s="544"/>
      <c r="BG22" s="544"/>
      <c r="BH22" s="544"/>
      <c r="BI22" s="544"/>
      <c r="BJ22" s="544"/>
      <c r="BK22" s="544"/>
      <c r="BL22" s="544"/>
      <c r="BM22" s="150"/>
      <c r="BN22" s="149"/>
      <c r="BO22" s="149"/>
      <c r="BP22" s="149"/>
      <c r="BQ22" s="148"/>
      <c r="BR22" s="147"/>
      <c r="BS22" s="541"/>
      <c r="BT22" s="541"/>
      <c r="BU22" s="140" t="s">
        <v>212</v>
      </c>
      <c r="BV22" s="119" t="s">
        <v>211</v>
      </c>
      <c r="BW22" s="139" t="s">
        <v>207</v>
      </c>
      <c r="BX22" s="541"/>
      <c r="BY22" s="541"/>
      <c r="BZ22" s="548"/>
      <c r="CA22" s="622" t="s">
        <v>201</v>
      </c>
      <c r="CB22" s="612"/>
      <c r="CC22" s="613"/>
    </row>
    <row r="23" spans="1:81" ht="246.75" customHeight="1" x14ac:dyDescent="0.2">
      <c r="A23" s="570"/>
      <c r="B23" s="544"/>
      <c r="C23" s="544"/>
      <c r="D23" s="544"/>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544"/>
      <c r="AU23" s="146" t="s">
        <v>210</v>
      </c>
      <c r="AV23" s="144"/>
      <c r="AW23" s="144"/>
      <c r="AX23" s="145"/>
      <c r="AY23" s="145"/>
      <c r="AZ23" s="145"/>
      <c r="BA23" s="145"/>
      <c r="BB23" s="144"/>
      <c r="BC23" s="143" t="e">
        <f>IF(AX23=[4]Datos!$C$63,[4]Datos!$C$73,IF(AX23=[4]Datos!$C$64,[4]Datos!$C$74,IF(AX23=[4]Datos!$C$65,[4]Datos!$C$75,"Revisar")))+IF(AY23=[4]Datos!$D$63,[4]Datos!$D$73,IF(AY23=[4]Datos!$D$64,[4]Datos!$D$74,"Revisar"))+IF(AZ23=[4]Datos!$E$63,[4]Datos!$E$73,IF(AZ23=[4]Datos!$E$64,[4]Datos!$E$74,"Revisar"))+IF(BB23=[4]Datos!$G$63,[4]Datos!$G$73,IF(BB23=[4]Datos!$G$64,[4]Datos!$G$74,IF(BB23=[4]Datos!$G$65,[4]Datos!$G$75,"Revisar")))</f>
        <v>#VALUE!</v>
      </c>
      <c r="BD23" s="143">
        <f>IF(AX23=[4]Datos!$C$65,BC23,0)</f>
        <v>0</v>
      </c>
      <c r="BE23" s="143">
        <f>IF(OR(AX23=[4]Datos!$C$63,AX23=[4]Datos!$C$64),BC23,0)</f>
        <v>0</v>
      </c>
      <c r="BF23" s="544"/>
      <c r="BG23" s="544"/>
      <c r="BH23" s="544"/>
      <c r="BI23" s="544"/>
      <c r="BJ23" s="544"/>
      <c r="BK23" s="544"/>
      <c r="BL23" s="544"/>
      <c r="BM23" s="142"/>
      <c r="BN23" s="142"/>
      <c r="BO23" s="142"/>
      <c r="BP23" s="142"/>
      <c r="BQ23" s="141"/>
      <c r="BR23" s="132"/>
      <c r="BS23" s="541"/>
      <c r="BT23" s="541"/>
      <c r="BU23" s="140" t="s">
        <v>209</v>
      </c>
      <c r="BV23" s="120" t="s">
        <v>208</v>
      </c>
      <c r="BW23" s="139" t="s">
        <v>207</v>
      </c>
      <c r="BX23" s="541"/>
      <c r="BY23" s="541"/>
      <c r="BZ23" s="548"/>
      <c r="CA23" s="622" t="s">
        <v>201</v>
      </c>
      <c r="CB23" s="612"/>
      <c r="CC23" s="613"/>
    </row>
    <row r="24" spans="1:81" ht="43.5" customHeight="1" thickBot="1" x14ac:dyDescent="0.25">
      <c r="A24" s="571"/>
      <c r="B24" s="545"/>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5"/>
      <c r="AN24" s="545"/>
      <c r="AO24" s="545"/>
      <c r="AP24" s="545"/>
      <c r="AQ24" s="545"/>
      <c r="AR24" s="545"/>
      <c r="AS24" s="545"/>
      <c r="AT24" s="545"/>
      <c r="AU24" s="138"/>
      <c r="AV24" s="136"/>
      <c r="AW24" s="136"/>
      <c r="AX24" s="137"/>
      <c r="AY24" s="137"/>
      <c r="AZ24" s="137"/>
      <c r="BA24" s="137"/>
      <c r="BB24" s="136"/>
      <c r="BC24" s="135" t="e">
        <f>IF(AX24=[4]Datos!$C$63,[4]Datos!$C$73,IF(AX24=[4]Datos!$C$64,[4]Datos!$C$74,IF(AX24=[4]Datos!$C$65,[4]Datos!$C$75,"Revisar")))+IF(AY24=[4]Datos!$D$63,[4]Datos!$D$73,IF(AY24=[4]Datos!$D$64,[4]Datos!$D$74,"Revisar"))+IF(AZ24=[4]Datos!$E$63,[4]Datos!$E$73,IF(AZ24=[4]Datos!$E$64,[4]Datos!$E$74,"Revisar"))+IF(BB24=[4]Datos!$G$63,[4]Datos!$G$73,IF(BB24=[4]Datos!$G$64,[4]Datos!$G$74,IF(BB24=[4]Datos!$G$65,[4]Datos!$G$75,"Revisar")))</f>
        <v>#VALUE!</v>
      </c>
      <c r="BD24" s="135">
        <f>IF(AX24=[4]Datos!$C$65,BC24,0)</f>
        <v>0</v>
      </c>
      <c r="BE24" s="135">
        <f>IF(OR(AX24=[4]Datos!$C$63,AX24=[4]Datos!$C$64),BC24,0)</f>
        <v>0</v>
      </c>
      <c r="BF24" s="545"/>
      <c r="BG24" s="545"/>
      <c r="BH24" s="545"/>
      <c r="BI24" s="545"/>
      <c r="BJ24" s="545"/>
      <c r="BK24" s="545"/>
      <c r="BL24" s="545"/>
      <c r="BM24" s="134"/>
      <c r="BN24" s="134"/>
      <c r="BO24" s="134"/>
      <c r="BP24" s="134"/>
      <c r="BQ24" s="133"/>
      <c r="BR24" s="132"/>
      <c r="BS24" s="542"/>
      <c r="BT24" s="542"/>
      <c r="BU24" s="131"/>
      <c r="BV24" s="131"/>
      <c r="BX24" s="542"/>
      <c r="BY24" s="542"/>
      <c r="BZ24" s="549"/>
      <c r="CA24" s="130"/>
      <c r="CB24" s="82"/>
      <c r="CC24" s="129"/>
    </row>
    <row r="25" spans="1:81" ht="251.25" customHeight="1" x14ac:dyDescent="0.2">
      <c r="A25" s="569">
        <v>3</v>
      </c>
      <c r="B25" s="572" t="s">
        <v>89</v>
      </c>
      <c r="C25" s="573" t="s">
        <v>90</v>
      </c>
      <c r="D25" s="573" t="s">
        <v>91</v>
      </c>
      <c r="E25" s="573" t="s">
        <v>92</v>
      </c>
      <c r="F25" s="543" t="s">
        <v>93</v>
      </c>
      <c r="G25" s="543" t="s">
        <v>94</v>
      </c>
      <c r="H25" s="543" t="s">
        <v>95</v>
      </c>
      <c r="I25" s="543" t="s">
        <v>96</v>
      </c>
      <c r="J25" s="543" t="s">
        <v>97</v>
      </c>
      <c r="K25" s="565" t="str">
        <f>CONCATENATE(H25," ",I25," ",J25)</f>
        <v>Posibilidad de recibir o solicitar cualquier dádiva o beneficio a nombre propio por omitir requerimientos formulados desde la CGN debido a intereses  de la entidad contable pública y su reporte de la Información requerida por los analistas</v>
      </c>
      <c r="L25" s="543" t="s">
        <v>98</v>
      </c>
      <c r="M25" s="543"/>
      <c r="N25" s="543"/>
      <c r="O25" s="543"/>
      <c r="P25" s="543" t="s">
        <v>99</v>
      </c>
      <c r="Q25" s="543" t="s">
        <v>99</v>
      </c>
      <c r="R25" s="543" t="s">
        <v>99</v>
      </c>
      <c r="S25" s="543" t="s">
        <v>99</v>
      </c>
      <c r="T25" s="543" t="s">
        <v>100</v>
      </c>
      <c r="U25" s="543" t="s">
        <v>99</v>
      </c>
      <c r="V25" s="543" t="s">
        <v>99</v>
      </c>
      <c r="W25" s="543" t="s">
        <v>99</v>
      </c>
      <c r="X25" s="543" t="s">
        <v>99</v>
      </c>
      <c r="Y25" s="543" t="s">
        <v>99</v>
      </c>
      <c r="Z25" s="543" t="s">
        <v>100</v>
      </c>
      <c r="AA25" s="543" t="s">
        <v>100</v>
      </c>
      <c r="AB25" s="543" t="s">
        <v>99</v>
      </c>
      <c r="AC25" s="543" t="s">
        <v>99</v>
      </c>
      <c r="AD25" s="543" t="s">
        <v>99</v>
      </c>
      <c r="AE25" s="543" t="s">
        <v>99</v>
      </c>
      <c r="AF25" s="543" t="s">
        <v>99</v>
      </c>
      <c r="AG25" s="543" t="s">
        <v>99</v>
      </c>
      <c r="AH25" s="543" t="s">
        <v>99</v>
      </c>
      <c r="AI25" s="566">
        <f>COUNTIF(P25:AH28,"Si")</f>
        <v>3</v>
      </c>
      <c r="AJ25" s="568">
        <f>IF((COUNTIF(O25:AH28,"Si"))&lt;=0,0,(IF((COUNTIF(O25:AH28,"Si"))&lt;=5,3,(IF(COUNTIF(O25:AH28,"Si")&lt;=11,4,5)))))</f>
        <v>3</v>
      </c>
      <c r="AK25" s="568" t="str">
        <f>IF((COUNTIF(O25:AH28,"Si"))&lt;=0,0,(IF((COUNTIF(O25:AH28,"Si"))&lt;=5,"MODERADO",(IF(COUNTIF(O25:AH28,"Si")&lt;=11,"ALTO","EXTREMO")))))</f>
        <v>MODERADO</v>
      </c>
      <c r="AL25" s="566"/>
      <c r="AM25" s="566" t="s">
        <v>101</v>
      </c>
      <c r="AN25" s="566">
        <f>IF(AM25="Rara vez",1,(IF(AM25="Improbable",2,(IF(AM25="Posible",3,IF(AM25="Probable",4,IF(AM25="Seguro",5,"Revisar")))))))</f>
        <v>1</v>
      </c>
      <c r="AO25" s="567">
        <f>IF(E25="Corrupción",AN25,IF(AL25&lt;=2,1,IF(AL25&lt;=24,2,IF(AL25&lt;=500,3,IF(AL25&lt;=5000,4,IF(AL25&gt;5000,5,"Revisar"))))))</f>
        <v>1</v>
      </c>
      <c r="AP25" s="567" t="str">
        <f>IF(E25="Corrupción",(IF(AO25=1,"Rara Vez",IF(AO25=2,"Improbable",IF(AO25=3,"Posible",IF(AO25=4,"Probable",IF(AO25=5,"Seguro","Revisar")))))),IF(AO25=1,"Muy Baja",IF(AO25=2,"Baja",IF(AO25=3,"Media",IF(AO25=4,"Alta","Muy Alta")))))</f>
        <v>Rara Vez</v>
      </c>
      <c r="AQ25" s="567">
        <f>IF(E25="Corrupción",AJ25,(ROUND(((VLOOKUP(M25,[4]Datos!$B$25:$C$29,2,FALSE)*[4]Datos!$B$32)+(VLOOKUP(N25,[4]Datos!$B$25:$C$29,2,FALSE)*[4]Datos!$C$32)+(VLOOKUP(O25,[4]Datos!$B$25:$C$29,2,FALSE)*[4]Datos!$D$32))*5,0)))</f>
        <v>3</v>
      </c>
      <c r="AR25" s="567" t="str">
        <f>IF(AQ25=1,"Insignificante",IF(AQ25=2,"Menor",IF(AQ25=3,"Moderado",IF(AQ25=4,"Mayor","Catastrófico"))))</f>
        <v>Moderado</v>
      </c>
      <c r="AS25" s="574" t="e">
        <f ca="1">_xludf.NUMBERVALUE(CONCATENATE(AO25,AQ25),"##")</f>
        <v>#NAME?</v>
      </c>
      <c r="AT25" s="575" t="e">
        <f ca="1">VLOOKUP(AS25,[4]Datos!$I$37:$J$61,2,FALSE)</f>
        <v>#NAME?</v>
      </c>
      <c r="AU25" s="126" t="s">
        <v>102</v>
      </c>
      <c r="AV25" s="125" t="s">
        <v>103</v>
      </c>
      <c r="AW25" s="125" t="s">
        <v>104</v>
      </c>
      <c r="AX25" s="128" t="s">
        <v>86</v>
      </c>
      <c r="AY25" s="128" t="s">
        <v>82</v>
      </c>
      <c r="AZ25" s="128" t="s">
        <v>83</v>
      </c>
      <c r="BA25" s="128" t="s">
        <v>105</v>
      </c>
      <c r="BB25" s="125" t="s">
        <v>84</v>
      </c>
      <c r="BC25" s="127">
        <f>IF(AX25=[4]Datos!$C$63,[4]Datos!$C$73,IF(AX25=[4]Datos!$C$64,[4]Datos!$C$74,IF(AX25=[4]Datos!$C$65,[4]Datos!$C$75,"Revisar")))+IF(AY25=[4]Datos!$D$63,[4]Datos!$D$73,IF(AY25=[4]Datos!$D$64,[4]Datos!$D$74,"Revisar"))+IF(AZ25=[4]Datos!$E$63,[4]Datos!$E$73,IF(AZ25=[4]Datos!$E$64,[4]Datos!$E$74,"Revisar"))+IF(BB25=[4]Datos!$G$63,[4]Datos!$G$73,IF(BB25=[4]Datos!$G$64,[4]Datos!$G$74,IF(BB25=[4]Datos!$G$65,[4]Datos!$G$75,"Revisar")))</f>
        <v>0.54999999999999993</v>
      </c>
      <c r="BD25" s="127">
        <f>IF(AX25=[4]Datos!$C$65,BC25,0)</f>
        <v>0</v>
      </c>
      <c r="BE25" s="127">
        <f>IF(OR(AX25=[4]Datos!$C$63,AX25=[4]Datos!$C$64),BC25,0)</f>
        <v>0.54999999999999993</v>
      </c>
      <c r="BF25" s="559">
        <f>IF(ROUND(AO25-SUM(BE25:BE28),0)&lt;=0,1,ROUND(AO25-SUM(BE25:BE28),0))</f>
        <v>1</v>
      </c>
      <c r="BG25" s="567" t="str">
        <f>IF(E25="Corrupción",(IF(BF25=1,"Rara Vez",IF(BF25=2,"Improbable",IF(BF25=3,"Posible",IF(BF25=4,"Probable","Seguro"))))),IF(BF25=1,"Muy Baja",IF(BF25=2,"Baja",IF(BF25=3,"Media",IF(BF25=4,"Alta","Muy Alta")))))</f>
        <v>Rara Vez</v>
      </c>
      <c r="BH25" s="559">
        <f>ROUND(AQ25-SUM(BD25:BD28),0)</f>
        <v>3</v>
      </c>
      <c r="BI25" s="559" t="str">
        <f>IF(BH25=1,"Insignificante",IF(BH25=2,"Menor",IF(BH25=3,"Moderado",IF(BH25=4,"Mayor","Catastrófico"))))</f>
        <v>Moderado</v>
      </c>
      <c r="BJ25" s="560" t="e">
        <f ca="1">_xludf.NUMBERVALUE(CONCATENATE(BF25,BH25),"##")</f>
        <v>#NAME?</v>
      </c>
      <c r="BK25" s="561" t="e">
        <f ca="1">+VLOOKUP(BJ25,[4]Datos!$I$37:$J$65,2,FALSE)</f>
        <v>#NAME?</v>
      </c>
      <c r="BL25" s="562" t="s">
        <v>85</v>
      </c>
      <c r="BM25" s="126" t="s">
        <v>106</v>
      </c>
      <c r="BN25" s="125" t="s">
        <v>107</v>
      </c>
      <c r="BO25" s="124">
        <v>45870</v>
      </c>
      <c r="BP25" s="124">
        <v>46006</v>
      </c>
      <c r="BQ25" s="123" t="s">
        <v>108</v>
      </c>
      <c r="BR25" s="122"/>
      <c r="BS25" s="563" t="s">
        <v>206</v>
      </c>
      <c r="BT25" s="564" t="s">
        <v>87</v>
      </c>
      <c r="BU25" s="121" t="s">
        <v>205</v>
      </c>
      <c r="BV25" s="120" t="s">
        <v>204</v>
      </c>
      <c r="BW25" s="119" t="s">
        <v>203</v>
      </c>
      <c r="BX25" s="540" t="s">
        <v>87</v>
      </c>
      <c r="BY25" s="546"/>
      <c r="BZ25" s="547" t="s">
        <v>202</v>
      </c>
      <c r="CA25" s="550" t="s">
        <v>201</v>
      </c>
      <c r="CB25" s="551"/>
      <c r="CC25" s="552"/>
    </row>
    <row r="26" spans="1:81" ht="15" customHeight="1" x14ac:dyDescent="0.2">
      <c r="A26" s="570"/>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102"/>
      <c r="AV26" s="101"/>
      <c r="AW26" s="101"/>
      <c r="AX26" s="100"/>
      <c r="AY26" s="100"/>
      <c r="AZ26" s="100"/>
      <c r="BA26" s="100"/>
      <c r="BB26" s="99"/>
      <c r="BC26" s="98" t="e">
        <f>IF(AX26=[4]Datos!$C$63,[4]Datos!$C$73,IF(AX26=[4]Datos!$C$64,[4]Datos!$C$74,IF(AX26=[4]Datos!$C$65,[4]Datos!$C$75,"Revisar")))+IF(AY26=[4]Datos!$D$63,[4]Datos!$D$73,IF(AY26=[4]Datos!$D$64,[4]Datos!$D$74,"Revisar"))+IF(AZ26=[4]Datos!$E$63,[4]Datos!$E$73,IF(AZ26=[4]Datos!$E$64,[4]Datos!$E$74,"Revisar"))+IF(BB26=[4]Datos!$G$63,[4]Datos!$G$73,IF(BB26=[4]Datos!$G$64,[4]Datos!$G$74,IF(BB26=[4]Datos!$G$65,[4]Datos!$G$75,"Revisar")))</f>
        <v>#VALUE!</v>
      </c>
      <c r="BD26" s="98">
        <f>IF(AX26=[4]Datos!$C$65,BC26,0)</f>
        <v>0</v>
      </c>
      <c r="BE26" s="98">
        <f>IF(OR(AX26=[4]Datos!$C$63,AX26=[4]Datos!$C$64),BC26,0)</f>
        <v>0</v>
      </c>
      <c r="BF26" s="544"/>
      <c r="BG26" s="544"/>
      <c r="BH26" s="544"/>
      <c r="BI26" s="544"/>
      <c r="BJ26" s="544"/>
      <c r="BK26" s="544"/>
      <c r="BL26" s="544"/>
      <c r="BM26" s="118"/>
      <c r="BN26" s="117"/>
      <c r="BO26" s="117"/>
      <c r="BP26" s="117"/>
      <c r="BQ26" s="116"/>
      <c r="BR26" s="82"/>
      <c r="BS26" s="541"/>
      <c r="BT26" s="541"/>
      <c r="BU26" s="115"/>
      <c r="BV26" s="115"/>
      <c r="BW26" s="115"/>
      <c r="BX26" s="541"/>
      <c r="BY26" s="541"/>
      <c r="BZ26" s="548"/>
      <c r="CA26" s="553"/>
      <c r="CB26" s="554"/>
      <c r="CC26" s="555"/>
    </row>
    <row r="27" spans="1:81" ht="43.5" customHeight="1" x14ac:dyDescent="0.2">
      <c r="A27" s="570"/>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102"/>
      <c r="AV27" s="101"/>
      <c r="AW27" s="101"/>
      <c r="AX27" s="100"/>
      <c r="AY27" s="100"/>
      <c r="AZ27" s="100"/>
      <c r="BA27" s="100"/>
      <c r="BB27" s="99"/>
      <c r="BC27" s="98" t="e">
        <f>IF(AX27=[4]Datos!$C$63,[4]Datos!$C$73,IF(AX27=[4]Datos!$C$64,[4]Datos!$C$74,IF(AX27=[4]Datos!$C$65,[4]Datos!$C$75,"Revisar")))+IF(AY27=[4]Datos!$D$63,[4]Datos!$D$73,IF(AY27=[4]Datos!$D$64,[4]Datos!$D$74,"Revisar"))+IF(AZ27=[4]Datos!$E$63,[4]Datos!$E$73,IF(AZ27=[4]Datos!$E$64,[4]Datos!$E$74,"Revisar"))+IF(BB27=[4]Datos!$G$63,[4]Datos!$G$73,IF(BB27=[4]Datos!$G$64,[4]Datos!$G$74,IF(BB27=[4]Datos!$G$65,[4]Datos!$G$75,"Revisar")))</f>
        <v>#VALUE!</v>
      </c>
      <c r="BD27" s="98">
        <f>IF(AX27=[4]Datos!$C$65,BC27,0)</f>
        <v>0</v>
      </c>
      <c r="BE27" s="98">
        <f>IF(OR(AX27=[4]Datos!$C$63,AX27=[4]Datos!$C$64),BC27,0)</f>
        <v>0</v>
      </c>
      <c r="BF27" s="544"/>
      <c r="BG27" s="544"/>
      <c r="BH27" s="544"/>
      <c r="BI27" s="544"/>
      <c r="BJ27" s="544"/>
      <c r="BK27" s="544"/>
      <c r="BL27" s="544"/>
      <c r="BM27" s="114"/>
      <c r="BN27" s="114"/>
      <c r="BO27" s="114"/>
      <c r="BP27" s="114"/>
      <c r="BQ27" s="113"/>
      <c r="BR27" s="82"/>
      <c r="BS27" s="541"/>
      <c r="BT27" s="541"/>
      <c r="BU27" s="87"/>
      <c r="BV27" s="87"/>
      <c r="BW27" s="87"/>
      <c r="BX27" s="541"/>
      <c r="BY27" s="541"/>
      <c r="BZ27" s="548"/>
      <c r="CA27" s="553"/>
      <c r="CB27" s="554"/>
      <c r="CC27" s="555"/>
    </row>
    <row r="28" spans="1:81" ht="98.25" customHeight="1" thickBot="1" x14ac:dyDescent="0.25">
      <c r="A28" s="571"/>
      <c r="B28" s="545"/>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96"/>
      <c r="AV28" s="95"/>
      <c r="AW28" s="95"/>
      <c r="AX28" s="94"/>
      <c r="AY28" s="94"/>
      <c r="AZ28" s="94"/>
      <c r="BA28" s="94"/>
      <c r="BB28" s="93"/>
      <c r="BC28" s="92" t="e">
        <f>IF(AX28=[4]Datos!$C$63,[4]Datos!$C$73,IF(AX28=[4]Datos!$C$64,[4]Datos!$C$74,IF(AX28=[4]Datos!$C$65,[4]Datos!$C$75,"Revisar")))+IF(AY28=[4]Datos!$D$63,[4]Datos!$D$73,IF(AY28=[4]Datos!$D$64,[4]Datos!$D$74,"Revisar"))+IF(AZ28=[4]Datos!$E$63,[4]Datos!$E$73,IF(AZ28=[4]Datos!$E$64,[4]Datos!$E$74,"Revisar"))+IF(BB28=[4]Datos!$G$63,[4]Datos!$G$73,IF(BB28=[4]Datos!$G$64,[4]Datos!$G$74,IF(BB28=[4]Datos!$G$65,[4]Datos!$G$75,"Revisar")))</f>
        <v>#VALUE!</v>
      </c>
      <c r="BD28" s="92">
        <f>IF(AX28=[4]Datos!$C$65,BC28,0)</f>
        <v>0</v>
      </c>
      <c r="BE28" s="92">
        <f>IF(OR(AX28=[4]Datos!$C$63,AX28=[4]Datos!$C$64),BC28,0)</f>
        <v>0</v>
      </c>
      <c r="BF28" s="545"/>
      <c r="BG28" s="545"/>
      <c r="BH28" s="545"/>
      <c r="BI28" s="545"/>
      <c r="BJ28" s="545"/>
      <c r="BK28" s="545"/>
      <c r="BL28" s="545"/>
      <c r="BM28" s="112"/>
      <c r="BN28" s="112"/>
      <c r="BO28" s="112"/>
      <c r="BP28" s="112"/>
      <c r="BQ28" s="111"/>
      <c r="BR28" s="82"/>
      <c r="BS28" s="542"/>
      <c r="BT28" s="542"/>
      <c r="BU28" s="86"/>
      <c r="BV28" s="86"/>
      <c r="BW28" s="86"/>
      <c r="BX28" s="542"/>
      <c r="BY28" s="542"/>
      <c r="BZ28" s="549"/>
      <c r="CA28" s="556"/>
      <c r="CB28" s="557"/>
      <c r="CC28" s="558"/>
    </row>
    <row r="29" spans="1:81" ht="15" hidden="1" customHeight="1" x14ac:dyDescent="0.2">
      <c r="A29" s="569"/>
      <c r="B29" s="572"/>
      <c r="C29" s="573"/>
      <c r="D29" s="573"/>
      <c r="E29" s="573"/>
      <c r="F29" s="543"/>
      <c r="G29" s="543"/>
      <c r="H29" s="543"/>
      <c r="I29" s="543"/>
      <c r="J29" s="543"/>
      <c r="K29" s="565" t="str">
        <f>CONCATENATE(H29," ",I29," ",J29)</f>
        <v xml:space="preserve">  </v>
      </c>
      <c r="L29" s="543"/>
      <c r="M29" s="543"/>
      <c r="N29" s="543"/>
      <c r="O29" s="543"/>
      <c r="P29" s="543"/>
      <c r="Q29" s="543"/>
      <c r="R29" s="543"/>
      <c r="S29" s="543"/>
      <c r="T29" s="543"/>
      <c r="U29" s="543"/>
      <c r="V29" s="543"/>
      <c r="W29" s="543"/>
      <c r="X29" s="543"/>
      <c r="Y29" s="543"/>
      <c r="Z29" s="543"/>
      <c r="AA29" s="543"/>
      <c r="AB29" s="543"/>
      <c r="AC29" s="543"/>
      <c r="AD29" s="543"/>
      <c r="AE29" s="543"/>
      <c r="AF29" s="543"/>
      <c r="AG29" s="543"/>
      <c r="AH29" s="543"/>
      <c r="AI29" s="566">
        <f>COUNTIF(P29:AH32,"Si")</f>
        <v>0</v>
      </c>
      <c r="AJ29" s="568">
        <f>IF((COUNTIF(O29:AH32,"Si"))&lt;=0,0,(IF((COUNTIF(O29:AH32,"Si"))&lt;=5,3,(IF(COUNTIF(O29:AH32,"Si")&lt;=11,4,5)))))</f>
        <v>0</v>
      </c>
      <c r="AK29" s="568">
        <f>IF((COUNTIF(O29:AH32,"Si"))&lt;=0,0,(IF((COUNTIF(O29:AH32,"Si"))&lt;=5,"MODERADO",(IF(COUNTIF(O29:AH32,"Si")&lt;=11,"ALTO","EXTREMO")))))</f>
        <v>0</v>
      </c>
      <c r="AL29" s="566"/>
      <c r="AM29" s="566"/>
      <c r="AN29" s="566" t="str">
        <f>IF(AM29="Rara vez",1,(IF(AM29="Improbable",2,(IF(AM29="Posible",3,IF(AM29="Probable",4,IF(AM29="Seguro",5,"Revisar")))))))</f>
        <v>Revisar</v>
      </c>
      <c r="AO29" s="567">
        <f>IF(E29="Corrupción",AN29,IF(AL29&lt;=2,1,IF(AL29&lt;=24,2,IF(AL29&lt;=500,3,IF(AL29&lt;=5000,4,IF(AL29&gt;5000,5,"Revisar"))))))</f>
        <v>1</v>
      </c>
      <c r="AP29" s="567" t="str">
        <f>IF(E29="Corrupción",(IF(AO29=1,"Rara Vez",IF(AO29=2,"Improbable",IF(AO29=3,"Posible",IF(AO29=4,"Probable",IF(AO29=5,"Seguro","Revisar")))))),IF(AO29=1,"Muy Baja",IF(AO29=2,"Baja",IF(AO29=3,"Media",IF(AO29=4,"Alta","Muy Alta")))))</f>
        <v>Muy Baja</v>
      </c>
      <c r="AQ29" s="567" t="e">
        <f>IF(E29="Corrupción",AJ29,(ROUND(((VLOOKUP(M29,[4]Datos!$B$25:$C$29,2,FALSE)*[4]Datos!$B$32)+(VLOOKUP(N29,[4]Datos!$B$25:$C$29,2,FALSE)*[4]Datos!$C$32)+(VLOOKUP(O29,[4]Datos!$B$25:$C$29,2,FALSE)*[4]Datos!$D$32))*5,0)))</f>
        <v>#N/A</v>
      </c>
      <c r="AR29" s="567" t="e">
        <f>IF(AQ29=1,"Insignificante",IF(AQ29=2,"Menor",IF(AQ29=3,"Moderado",IF(AQ29=4,"Mayor","Catastrófico"))))</f>
        <v>#N/A</v>
      </c>
      <c r="AS29" s="574" t="e">
        <f ca="1">_xludf.NUMBERVALUE(CONCATENATE(AO29,AQ29),"##")</f>
        <v>#NAME?</v>
      </c>
      <c r="AT29" s="575" t="e">
        <f ca="1">VLOOKUP(AS29,[4]Datos!$I$37:$J$61,2,FALSE)</f>
        <v>#NAME?</v>
      </c>
      <c r="AU29" s="110"/>
      <c r="AV29" s="109"/>
      <c r="AW29" s="109"/>
      <c r="AX29" s="108"/>
      <c r="AY29" s="108"/>
      <c r="AZ29" s="108"/>
      <c r="BA29" s="108"/>
      <c r="BB29" s="105"/>
      <c r="BC29" s="107" t="e">
        <f>IF(AX29=[4]Datos!$C$63,[4]Datos!$C$73,IF(AX29=[4]Datos!$C$64,[4]Datos!$C$74,IF(AX29=[4]Datos!$C$65,[4]Datos!$C$75,"Revisar")))+IF(AY29=[4]Datos!$D$63,[4]Datos!$D$73,IF(AY29=[4]Datos!$D$64,[4]Datos!$D$74,"Revisar"))+IF(AZ29=[4]Datos!$E$63,[4]Datos!$E$73,IF(AZ29=[4]Datos!$E$64,[4]Datos!$E$74,"Revisar"))+IF(BB29=[4]Datos!$G$63,[4]Datos!$G$73,IF(BB29=[4]Datos!$G$64,[4]Datos!$G$74,IF(BB29=[4]Datos!$G$65,[4]Datos!$G$75,"Revisar")))</f>
        <v>#VALUE!</v>
      </c>
      <c r="BD29" s="107">
        <f>IF(AX29=[4]Datos!$C$65,BC29,0)</f>
        <v>0</v>
      </c>
      <c r="BE29" s="107">
        <f>IF(OR(AX29=[4]Datos!$C$63,AX29=[4]Datos!$C$64),BC29,0)</f>
        <v>0</v>
      </c>
      <c r="BF29" s="559">
        <f>IF(ROUND(AO29-SUM(BE29:BE32),0)&lt;=0,1,ROUND(AO29-SUM(BE29:BE32),0))</f>
        <v>1</v>
      </c>
      <c r="BG29" s="567" t="str">
        <f>IF(E29="Corrupción",(IF(BF29=1,"Rara Vez",IF(BF29=2,"Improbable",IF(BF29=3,"Posible",IF(BF29=4,"Probable","Seguro"))))),IF(BF29=1,"Muy Baja",IF(BF29=2,"Baja",IF(BF29=3,"Media",IF(BF29=4,"Alta","Muy Alta")))))</f>
        <v>Muy Baja</v>
      </c>
      <c r="BH29" s="559" t="e">
        <f>ROUND(AQ29-SUM(BD29:BD32),0)</f>
        <v>#N/A</v>
      </c>
      <c r="BI29" s="559" t="e">
        <f>IF(BH29=1,"Insignificante",IF(BH29=2,"Menor",IF(BH29=3,"Moderado",IF(BH29=4,"Mayor","Catastrófico"))))</f>
        <v>#N/A</v>
      </c>
      <c r="BJ29" s="560" t="e">
        <f ca="1">_xludf.NUMBERVALUE(CONCATENATE(BF29,BH29),"##")</f>
        <v>#NAME?</v>
      </c>
      <c r="BK29" s="561" t="e">
        <f ca="1">+VLOOKUP(BJ29,[4]Datos!$I$37:$J$65,2,FALSE)</f>
        <v>#NAME?</v>
      </c>
      <c r="BL29" s="562"/>
      <c r="BM29" s="106"/>
      <c r="BN29" s="105"/>
      <c r="BO29" s="105"/>
      <c r="BP29" s="105"/>
      <c r="BQ29" s="89"/>
      <c r="BR29" s="90"/>
      <c r="BS29" s="563"/>
      <c r="BT29" s="563"/>
      <c r="BU29" s="89"/>
      <c r="BV29" s="89"/>
      <c r="BW29" s="89"/>
      <c r="BX29" s="563"/>
      <c r="BY29" s="563"/>
      <c r="BZ29" s="563"/>
      <c r="CA29" s="82"/>
      <c r="CB29" s="82"/>
      <c r="CC29" s="82"/>
    </row>
    <row r="30" spans="1:81" ht="15" hidden="1" customHeight="1" x14ac:dyDescent="0.2">
      <c r="A30" s="570"/>
      <c r="B30" s="544"/>
      <c r="C30" s="544"/>
      <c r="D30" s="544"/>
      <c r="E30" s="544"/>
      <c r="F30" s="544"/>
      <c r="G30" s="544"/>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104"/>
      <c r="AV30" s="101"/>
      <c r="AW30" s="101"/>
      <c r="AX30" s="100"/>
      <c r="AY30" s="100"/>
      <c r="AZ30" s="100"/>
      <c r="BA30" s="100"/>
      <c r="BB30" s="99"/>
      <c r="BC30" s="98" t="e">
        <f>IF(AX30=[4]Datos!$C$63,[4]Datos!$C$73,IF(AX30=[4]Datos!$C$64,[4]Datos!$C$74,IF(AX30=[4]Datos!$C$65,[4]Datos!$C$75,"Revisar")))+IF(AY30=[4]Datos!$D$63,[4]Datos!$D$73,IF(AY30=[4]Datos!$D$64,[4]Datos!$D$74,"Revisar"))+IF(AZ30=[4]Datos!$E$63,[4]Datos!$E$73,IF(AZ30=[4]Datos!$E$64,[4]Datos!$E$74,"Revisar"))+IF(BB30=[4]Datos!$G$63,[4]Datos!$G$73,IF(BB30=[4]Datos!$G$64,[4]Datos!$G$74,IF(BB30=[4]Datos!$G$65,[4]Datos!$G$75,"Revisar")))</f>
        <v>#VALUE!</v>
      </c>
      <c r="BD30" s="98">
        <f>IF(AX30=[4]Datos!$C$65,BC30,0)</f>
        <v>0</v>
      </c>
      <c r="BE30" s="98">
        <f>IF(OR(AX30=[4]Datos!$C$63,AX30=[4]Datos!$C$64),BC30,0)</f>
        <v>0</v>
      </c>
      <c r="BF30" s="544"/>
      <c r="BG30" s="544"/>
      <c r="BH30" s="544"/>
      <c r="BI30" s="544"/>
      <c r="BJ30" s="544"/>
      <c r="BK30" s="544"/>
      <c r="BL30" s="544"/>
      <c r="BM30" s="103"/>
      <c r="BN30" s="99"/>
      <c r="BO30" s="99"/>
      <c r="BP30" s="99"/>
      <c r="BQ30" s="88"/>
      <c r="BR30" s="82"/>
      <c r="BS30" s="541"/>
      <c r="BT30" s="541"/>
      <c r="BU30" s="88"/>
      <c r="BV30" s="88"/>
      <c r="BW30" s="88"/>
      <c r="BX30" s="541"/>
      <c r="BY30" s="541"/>
      <c r="BZ30" s="541"/>
      <c r="CA30" s="82"/>
      <c r="CB30" s="82"/>
      <c r="CC30" s="82"/>
    </row>
    <row r="31" spans="1:81" ht="43.5" hidden="1" customHeight="1" x14ac:dyDescent="0.2">
      <c r="A31" s="570"/>
      <c r="B31" s="544"/>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102"/>
      <c r="AV31" s="101"/>
      <c r="AW31" s="101"/>
      <c r="AX31" s="100"/>
      <c r="AY31" s="100"/>
      <c r="AZ31" s="100"/>
      <c r="BA31" s="100"/>
      <c r="BB31" s="99"/>
      <c r="BC31" s="98" t="e">
        <f>IF(AX31=[4]Datos!$C$63,[4]Datos!$C$73,IF(AX31=[4]Datos!$C$64,[4]Datos!$C$74,IF(AX31=[4]Datos!$C$65,[4]Datos!$C$75,"Revisar")))+IF(AY31=[4]Datos!$D$63,[4]Datos!$D$73,IF(AY31=[4]Datos!$D$64,[4]Datos!$D$74,"Revisar"))+IF(AZ31=[4]Datos!$E$63,[4]Datos!$E$73,IF(AZ31=[4]Datos!$E$64,[4]Datos!$E$74,"Revisar"))+IF(BB31=[4]Datos!$G$63,[4]Datos!$G$73,IF(BB31=[4]Datos!$G$64,[4]Datos!$G$74,IF(BB31=[4]Datos!$G$65,[4]Datos!$G$75,"Revisar")))</f>
        <v>#VALUE!</v>
      </c>
      <c r="BD31" s="98">
        <f>IF(AX31=[4]Datos!$C$65,BC31,0)</f>
        <v>0</v>
      </c>
      <c r="BE31" s="98">
        <f>IF(OR(AX31=[4]Datos!$C$63,AX31=[4]Datos!$C$64),BC31,0)</f>
        <v>0</v>
      </c>
      <c r="BF31" s="544"/>
      <c r="BG31" s="544"/>
      <c r="BH31" s="544"/>
      <c r="BI31" s="544"/>
      <c r="BJ31" s="544"/>
      <c r="BK31" s="544"/>
      <c r="BL31" s="544"/>
      <c r="BM31" s="97"/>
      <c r="BN31" s="97"/>
      <c r="BO31" s="97"/>
      <c r="BP31" s="97"/>
      <c r="BQ31" s="87"/>
      <c r="BR31" s="82"/>
      <c r="BS31" s="541"/>
      <c r="BT31" s="541"/>
      <c r="BU31" s="87"/>
      <c r="BV31" s="87"/>
      <c r="BW31" s="87"/>
      <c r="BX31" s="541"/>
      <c r="BY31" s="541"/>
      <c r="BZ31" s="541"/>
      <c r="CA31" s="82"/>
      <c r="CB31" s="82"/>
      <c r="CC31" s="82"/>
    </row>
    <row r="32" spans="1:81" ht="43.5" hidden="1" customHeight="1" x14ac:dyDescent="0.2">
      <c r="A32" s="571"/>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96"/>
      <c r="AV32" s="95"/>
      <c r="AW32" s="95"/>
      <c r="AX32" s="94"/>
      <c r="AY32" s="94"/>
      <c r="AZ32" s="94"/>
      <c r="BA32" s="94"/>
      <c r="BB32" s="93"/>
      <c r="BC32" s="92" t="e">
        <f>IF(AX32=[4]Datos!$C$63,[4]Datos!$C$73,IF(AX32=[4]Datos!$C$64,[4]Datos!$C$74,IF(AX32=[4]Datos!$C$65,[4]Datos!$C$75,"Revisar")))+IF(AY32=[4]Datos!$D$63,[4]Datos!$D$73,IF(AY32=[4]Datos!$D$64,[4]Datos!$D$74,"Revisar"))+IF(AZ32=[4]Datos!$E$63,[4]Datos!$E$73,IF(AZ32=[4]Datos!$E$64,[4]Datos!$E$74,"Revisar"))+IF(BB32=[4]Datos!$G$63,[4]Datos!$G$73,IF(BB32=[4]Datos!$G$64,[4]Datos!$G$74,IF(BB32=[4]Datos!$G$65,[4]Datos!$G$75,"Revisar")))</f>
        <v>#VALUE!</v>
      </c>
      <c r="BD32" s="92">
        <f>IF(AX32=[4]Datos!$C$65,BC32,0)</f>
        <v>0</v>
      </c>
      <c r="BE32" s="92">
        <f>IF(OR(AX32=[4]Datos!$C$63,AX32=[4]Datos!$C$64),BC32,0)</f>
        <v>0</v>
      </c>
      <c r="BF32" s="545"/>
      <c r="BG32" s="545"/>
      <c r="BH32" s="545"/>
      <c r="BI32" s="545"/>
      <c r="BJ32" s="545"/>
      <c r="BK32" s="545"/>
      <c r="BL32" s="545"/>
      <c r="BM32" s="91"/>
      <c r="BN32" s="91"/>
      <c r="BO32" s="91"/>
      <c r="BP32" s="91"/>
      <c r="BQ32" s="86"/>
      <c r="BR32" s="82"/>
      <c r="BS32" s="542"/>
      <c r="BT32" s="542"/>
      <c r="BU32" s="86"/>
      <c r="BV32" s="86"/>
      <c r="BW32" s="86"/>
      <c r="BX32" s="542"/>
      <c r="BY32" s="542"/>
      <c r="BZ32" s="542"/>
      <c r="CA32" s="82"/>
      <c r="CB32" s="82"/>
      <c r="CC32" s="82"/>
    </row>
    <row r="33" spans="1:81" ht="15" hidden="1" customHeight="1" x14ac:dyDescent="0.2">
      <c r="A33" s="569"/>
      <c r="B33" s="572"/>
      <c r="C33" s="573"/>
      <c r="D33" s="573"/>
      <c r="E33" s="573"/>
      <c r="F33" s="543"/>
      <c r="G33" s="543"/>
      <c r="H33" s="543"/>
      <c r="I33" s="543"/>
      <c r="J33" s="543"/>
      <c r="K33" s="565" t="str">
        <f>CONCATENATE(H33," ",I33," ",J33)</f>
        <v xml:space="preserve">  </v>
      </c>
      <c r="L33" s="543"/>
      <c r="M33" s="543"/>
      <c r="N33" s="543"/>
      <c r="O33" s="543"/>
      <c r="P33" s="543"/>
      <c r="Q33" s="543"/>
      <c r="R33" s="543"/>
      <c r="S33" s="543"/>
      <c r="T33" s="543"/>
      <c r="U33" s="543"/>
      <c r="V33" s="543"/>
      <c r="W33" s="543"/>
      <c r="X33" s="543"/>
      <c r="Y33" s="543"/>
      <c r="Z33" s="543"/>
      <c r="AA33" s="543"/>
      <c r="AB33" s="543"/>
      <c r="AC33" s="543"/>
      <c r="AD33" s="543"/>
      <c r="AE33" s="543"/>
      <c r="AF33" s="543"/>
      <c r="AG33" s="543"/>
      <c r="AH33" s="543"/>
      <c r="AI33" s="566">
        <f>COUNTIF(P33:AH36,"Si")</f>
        <v>0</v>
      </c>
      <c r="AJ33" s="568">
        <f>IF((COUNTIF(O33:AH36,"Si"))&lt;=0,0,(IF((COUNTIF(O33:AH36,"Si"))&lt;=5,3,(IF(COUNTIF(O33:AH36,"Si")&lt;=11,4,5)))))</f>
        <v>0</v>
      </c>
      <c r="AK33" s="568">
        <f>IF((COUNTIF(O33:AH36,"Si"))&lt;=0,0,(IF((COUNTIF(O33:AH36,"Si"))&lt;=5,"MODERADO",(IF(COUNTIF(O33:AH36,"Si")&lt;=11,"ALTO","EXTREMO")))))</f>
        <v>0</v>
      </c>
      <c r="AL33" s="566"/>
      <c r="AM33" s="566"/>
      <c r="AN33" s="566" t="str">
        <f>IF(AM33="Rara vez",1,(IF(AM33="Improbable",2,(IF(AM33="Posible",3,IF(AM33="Probable",4,IF(AM33="Seguro",5,"Revisar")))))))</f>
        <v>Revisar</v>
      </c>
      <c r="AO33" s="567">
        <f>IF(E33="Corrupción",AN33,IF(AL33&lt;=2,1,IF(AL33&lt;=24,2,IF(AL33&lt;=500,3,IF(AL33&lt;=5000,4,IF(AL33&gt;5000,5,"Revisar"))))))</f>
        <v>1</v>
      </c>
      <c r="AP33" s="567" t="str">
        <f>IF(E33="Corrupción",(IF(AO33=1,"Rara Vez",IF(AO33=2,"Improbable",IF(AO33=3,"Posible",IF(AO33=4,"Probable",IF(AO33=5,"Seguro","Revisar")))))),IF(AO33=1,"Muy Baja",IF(AO33=2,"Baja",IF(AO33=3,"Media",IF(AO33=4,"Alta","Muy Alta")))))</f>
        <v>Muy Baja</v>
      </c>
      <c r="AQ33" s="567" t="e">
        <f>IF(E33="Corrupción",AJ33,(ROUND(((VLOOKUP(M33,[4]Datos!$B$25:$C$29,2,FALSE)*[4]Datos!$B$32)+(VLOOKUP(N33,[4]Datos!$B$25:$C$29,2,FALSE)*[4]Datos!$C$32)+(VLOOKUP(O33,[4]Datos!$B$25:$C$29,2,FALSE)*[4]Datos!$D$32))*5,0)))</f>
        <v>#N/A</v>
      </c>
      <c r="AR33" s="567" t="e">
        <f>IF(AQ33=1,"Insignificante",IF(AQ33=2,"Menor",IF(AQ33=3,"Moderado",IF(AQ33=4,"Mayor","Catastrófico"))))</f>
        <v>#N/A</v>
      </c>
      <c r="AS33" s="574" t="e">
        <f ca="1">_xludf.NUMBERVALUE(CONCATENATE(AO33,AQ33),"##")</f>
        <v>#NAME?</v>
      </c>
      <c r="AT33" s="575" t="e">
        <f ca="1">VLOOKUP(AS33,[4]Datos!$I$37:$J$61,2,FALSE)</f>
        <v>#NAME?</v>
      </c>
      <c r="AU33" s="110"/>
      <c r="AV33" s="109"/>
      <c r="AW33" s="109"/>
      <c r="AX33" s="108"/>
      <c r="AY33" s="108"/>
      <c r="AZ33" s="108"/>
      <c r="BA33" s="108"/>
      <c r="BB33" s="105"/>
      <c r="BC33" s="107" t="e">
        <f>IF(AX33=[4]Datos!$C$63,[4]Datos!$C$73,IF(AX33=[4]Datos!$C$64,[4]Datos!$C$74,IF(AX33=[4]Datos!$C$65,[4]Datos!$C$75,"Revisar")))+IF(AY33=[4]Datos!$D$63,[4]Datos!$D$73,IF(AY33=[4]Datos!$D$64,[4]Datos!$D$74,"Revisar"))+IF(AZ33=[4]Datos!$E$63,[4]Datos!$E$73,IF(AZ33=[4]Datos!$E$64,[4]Datos!$E$74,"Revisar"))+IF(BB33=[4]Datos!$G$63,[4]Datos!$G$73,IF(BB33=[4]Datos!$G$64,[4]Datos!$G$74,IF(BB33=[4]Datos!$G$65,[4]Datos!$G$75,"Revisar")))</f>
        <v>#VALUE!</v>
      </c>
      <c r="BD33" s="107">
        <f>IF(AX33=[4]Datos!$C$65,BC33,0)</f>
        <v>0</v>
      </c>
      <c r="BE33" s="107">
        <f>IF(OR(AX33=[4]Datos!$C$63,AX33=[4]Datos!$C$64),BC33,0)</f>
        <v>0</v>
      </c>
      <c r="BF33" s="559">
        <f>IF(ROUND(AO33-SUM(BE33:BE36),0)&lt;=0,1,ROUND(AO33-SUM(BE33:BE36),0))</f>
        <v>1</v>
      </c>
      <c r="BG33" s="567" t="str">
        <f>IF(E33="Corrupción",(IF(BF33=1,"Rara Vez",IF(BF33=2,"Improbable",IF(BF33=3,"Posible",IF(BF33=4,"Probable","Seguro"))))),IF(BF33=1,"Muy Baja",IF(BF33=2,"Baja",IF(BF33=3,"Media",IF(BF33=4,"Alta","Muy Alta")))))</f>
        <v>Muy Baja</v>
      </c>
      <c r="BH33" s="559" t="e">
        <f>ROUND(AQ33-SUM(BD33:BD36),0)</f>
        <v>#N/A</v>
      </c>
      <c r="BI33" s="559" t="e">
        <f>IF(BH33=1,"Insignificante",IF(BH33=2,"Menor",IF(BH33=3,"Moderado",IF(BH33=4,"Mayor","Catastrófico"))))</f>
        <v>#N/A</v>
      </c>
      <c r="BJ33" s="560" t="e">
        <f ca="1">_xludf.NUMBERVALUE(CONCATENATE(BF33,BH33),"##")</f>
        <v>#NAME?</v>
      </c>
      <c r="BK33" s="561" t="e">
        <f ca="1">+VLOOKUP(BJ33,[4]Datos!$I$37:$J$65,2,FALSE)</f>
        <v>#NAME?</v>
      </c>
      <c r="BL33" s="562"/>
      <c r="BM33" s="106"/>
      <c r="BN33" s="105"/>
      <c r="BO33" s="105"/>
      <c r="BP33" s="105"/>
      <c r="BQ33" s="89"/>
      <c r="BR33" s="90"/>
      <c r="BS33" s="563"/>
      <c r="BT33" s="563"/>
      <c r="BU33" s="89"/>
      <c r="BV33" s="89"/>
      <c r="BW33" s="89"/>
      <c r="BX33" s="563"/>
      <c r="BY33" s="563"/>
      <c r="BZ33" s="563"/>
      <c r="CA33" s="82"/>
      <c r="CB33" s="82"/>
      <c r="CC33" s="82"/>
    </row>
    <row r="34" spans="1:81" ht="15" hidden="1" customHeight="1" x14ac:dyDescent="0.2">
      <c r="A34" s="570"/>
      <c r="B34" s="544"/>
      <c r="C34" s="544"/>
      <c r="D34" s="544"/>
      <c r="E34" s="544"/>
      <c r="F34" s="544"/>
      <c r="G34" s="544"/>
      <c r="H34" s="544"/>
      <c r="I34" s="544"/>
      <c r="J34" s="544"/>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544"/>
      <c r="AU34" s="104"/>
      <c r="AV34" s="101"/>
      <c r="AW34" s="101"/>
      <c r="AX34" s="100"/>
      <c r="AY34" s="100"/>
      <c r="AZ34" s="100"/>
      <c r="BA34" s="100"/>
      <c r="BB34" s="99"/>
      <c r="BC34" s="98" t="e">
        <f>IF(AX34=[4]Datos!$C$63,[4]Datos!$C$73,IF(AX34=[4]Datos!$C$64,[4]Datos!$C$74,IF(AX34=[4]Datos!$C$65,[4]Datos!$C$75,"Revisar")))+IF(AY34=[4]Datos!$D$63,[4]Datos!$D$73,IF(AY34=[4]Datos!$D$64,[4]Datos!$D$74,"Revisar"))+IF(AZ34=[4]Datos!$E$63,[4]Datos!$E$73,IF(AZ34=[4]Datos!$E$64,[4]Datos!$E$74,"Revisar"))+IF(BB34=[4]Datos!$G$63,[4]Datos!$G$73,IF(BB34=[4]Datos!$G$64,[4]Datos!$G$74,IF(BB34=[4]Datos!$G$65,[4]Datos!$G$75,"Revisar")))</f>
        <v>#VALUE!</v>
      </c>
      <c r="BD34" s="98">
        <f>IF(AX34=[4]Datos!$C$65,BC34,0)</f>
        <v>0</v>
      </c>
      <c r="BE34" s="98">
        <f>IF(OR(AX34=[4]Datos!$C$63,AX34=[4]Datos!$C$64),BC34,0)</f>
        <v>0</v>
      </c>
      <c r="BF34" s="544"/>
      <c r="BG34" s="544"/>
      <c r="BH34" s="544"/>
      <c r="BI34" s="544"/>
      <c r="BJ34" s="544"/>
      <c r="BK34" s="544"/>
      <c r="BL34" s="544"/>
      <c r="BM34" s="103"/>
      <c r="BN34" s="99"/>
      <c r="BO34" s="99"/>
      <c r="BP34" s="99"/>
      <c r="BQ34" s="88"/>
      <c r="BR34" s="82"/>
      <c r="BS34" s="541"/>
      <c r="BT34" s="541"/>
      <c r="BU34" s="88"/>
      <c r="BV34" s="88"/>
      <c r="BW34" s="88"/>
      <c r="BX34" s="541"/>
      <c r="BY34" s="541"/>
      <c r="BZ34" s="541"/>
      <c r="CA34" s="82"/>
      <c r="CB34" s="82"/>
      <c r="CC34" s="82"/>
    </row>
    <row r="35" spans="1:81" ht="43.5" hidden="1" customHeight="1" x14ac:dyDescent="0.2">
      <c r="A35" s="570"/>
      <c r="B35" s="5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102"/>
      <c r="AV35" s="101"/>
      <c r="AW35" s="101"/>
      <c r="AX35" s="100"/>
      <c r="AY35" s="100"/>
      <c r="AZ35" s="100"/>
      <c r="BA35" s="100"/>
      <c r="BB35" s="99"/>
      <c r="BC35" s="98" t="e">
        <f>IF(AX35=[4]Datos!$C$63,[4]Datos!$C$73,IF(AX35=[4]Datos!$C$64,[4]Datos!$C$74,IF(AX35=[4]Datos!$C$65,[4]Datos!$C$75,"Revisar")))+IF(AY35=[4]Datos!$D$63,[4]Datos!$D$73,IF(AY35=[4]Datos!$D$64,[4]Datos!$D$74,"Revisar"))+IF(AZ35=[4]Datos!$E$63,[4]Datos!$E$73,IF(AZ35=[4]Datos!$E$64,[4]Datos!$E$74,"Revisar"))+IF(BB35=[4]Datos!$G$63,[4]Datos!$G$73,IF(BB35=[4]Datos!$G$64,[4]Datos!$G$74,IF(BB35=[4]Datos!$G$65,[4]Datos!$G$75,"Revisar")))</f>
        <v>#VALUE!</v>
      </c>
      <c r="BD35" s="98">
        <f>IF(AX35=[4]Datos!$C$65,BC35,0)</f>
        <v>0</v>
      </c>
      <c r="BE35" s="98">
        <f>IF(OR(AX35=[4]Datos!$C$63,AX35=[4]Datos!$C$64),BC35,0)</f>
        <v>0</v>
      </c>
      <c r="BF35" s="544"/>
      <c r="BG35" s="544"/>
      <c r="BH35" s="544"/>
      <c r="BI35" s="544"/>
      <c r="BJ35" s="544"/>
      <c r="BK35" s="544"/>
      <c r="BL35" s="544"/>
      <c r="BM35" s="97"/>
      <c r="BN35" s="97"/>
      <c r="BO35" s="97"/>
      <c r="BP35" s="97"/>
      <c r="BQ35" s="87"/>
      <c r="BR35" s="82"/>
      <c r="BS35" s="541"/>
      <c r="BT35" s="541"/>
      <c r="BU35" s="87"/>
      <c r="BV35" s="87"/>
      <c r="BW35" s="87"/>
      <c r="BX35" s="541"/>
      <c r="BY35" s="541"/>
      <c r="BZ35" s="541"/>
      <c r="CA35" s="82"/>
      <c r="CB35" s="82"/>
      <c r="CC35" s="82"/>
    </row>
    <row r="36" spans="1:81" ht="43.5" hidden="1" customHeight="1" x14ac:dyDescent="0.2">
      <c r="A36" s="571"/>
      <c r="B36" s="545"/>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96"/>
      <c r="AV36" s="95"/>
      <c r="AW36" s="95"/>
      <c r="AX36" s="94"/>
      <c r="AY36" s="94"/>
      <c r="AZ36" s="94"/>
      <c r="BA36" s="94"/>
      <c r="BB36" s="93"/>
      <c r="BC36" s="92" t="e">
        <f>IF(AX36=[4]Datos!$C$63,[4]Datos!$C$73,IF(AX36=[4]Datos!$C$64,[4]Datos!$C$74,IF(AX36=[4]Datos!$C$65,[4]Datos!$C$75,"Revisar")))+IF(AY36=[4]Datos!$D$63,[4]Datos!$D$73,IF(AY36=[4]Datos!$D$64,[4]Datos!$D$74,"Revisar"))+IF(AZ36=[4]Datos!$E$63,[4]Datos!$E$73,IF(AZ36=[4]Datos!$E$64,[4]Datos!$E$74,"Revisar"))+IF(BB36=[4]Datos!$G$63,[4]Datos!$G$73,IF(BB36=[4]Datos!$G$64,[4]Datos!$G$74,IF(BB36=[4]Datos!$G$65,[4]Datos!$G$75,"Revisar")))</f>
        <v>#VALUE!</v>
      </c>
      <c r="BD36" s="92">
        <f>IF(AX36=[4]Datos!$C$65,BC36,0)</f>
        <v>0</v>
      </c>
      <c r="BE36" s="92">
        <f>IF(OR(AX36=[4]Datos!$C$63,AX36=[4]Datos!$C$64),BC36,0)</f>
        <v>0</v>
      </c>
      <c r="BF36" s="545"/>
      <c r="BG36" s="545"/>
      <c r="BH36" s="545"/>
      <c r="BI36" s="545"/>
      <c r="BJ36" s="545"/>
      <c r="BK36" s="545"/>
      <c r="BL36" s="545"/>
      <c r="BM36" s="91"/>
      <c r="BN36" s="91"/>
      <c r="BO36" s="91"/>
      <c r="BP36" s="91"/>
      <c r="BQ36" s="86"/>
      <c r="BR36" s="82"/>
      <c r="BS36" s="542"/>
      <c r="BT36" s="542"/>
      <c r="BU36" s="86"/>
      <c r="BV36" s="86"/>
      <c r="BW36" s="86"/>
      <c r="BX36" s="542"/>
      <c r="BY36" s="542"/>
      <c r="BZ36" s="542"/>
      <c r="CA36" s="82"/>
      <c r="CB36" s="82"/>
      <c r="CC36" s="82"/>
    </row>
    <row r="37" spans="1:81" ht="15" hidden="1" customHeight="1" x14ac:dyDescent="0.2">
      <c r="A37" s="569"/>
      <c r="B37" s="572"/>
      <c r="C37" s="573"/>
      <c r="D37" s="573"/>
      <c r="E37" s="573"/>
      <c r="F37" s="543"/>
      <c r="G37" s="543"/>
      <c r="H37" s="543"/>
      <c r="I37" s="543"/>
      <c r="J37" s="543"/>
      <c r="K37" s="565" t="str">
        <f>CONCATENATE(H37," ",I37," ",J37)</f>
        <v xml:space="preserve">  </v>
      </c>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66">
        <f>COUNTIF(P37:AH40,"Si")</f>
        <v>0</v>
      </c>
      <c r="AJ37" s="568">
        <f>IF((COUNTIF(O37:AH40,"Si"))&lt;=0,0,(IF((COUNTIF(O37:AH40,"Si"))&lt;=5,3,(IF(COUNTIF(O37:AH40,"Si")&lt;=11,4,5)))))</f>
        <v>0</v>
      </c>
      <c r="AK37" s="568">
        <f>IF((COUNTIF(O37:AH40,"Si"))&lt;=0,0,(IF((COUNTIF(O37:AH40,"Si"))&lt;=5,"MODERADO",(IF(COUNTIF(O37:AH40,"Si")&lt;=11,"ALTO","EXTREMO")))))</f>
        <v>0</v>
      </c>
      <c r="AL37" s="566"/>
      <c r="AM37" s="566"/>
      <c r="AN37" s="566" t="str">
        <f>IF(AM37="Rara vez",1,(IF(AM37="Improbable",2,(IF(AM37="Posible",3,IF(AM37="Probable",4,IF(AM37="Seguro",5,"Revisar")))))))</f>
        <v>Revisar</v>
      </c>
      <c r="AO37" s="567">
        <f>IF(E37="Corrupción",AN37,IF(AL37&lt;=2,1,IF(AL37&lt;=24,2,IF(AL37&lt;=500,3,IF(AL37&lt;=5000,4,IF(AL37&gt;5000,5,"Revisar"))))))</f>
        <v>1</v>
      </c>
      <c r="AP37" s="567" t="str">
        <f>IF(E37="Corrupción",(IF(AO37=1,"Rara Vez",IF(AO37=2,"Improbable",IF(AO37=3,"Posible",IF(AO37=4,"Probable",IF(AO37=5,"Seguro","Revisar")))))),IF(AO37=1,"Muy Baja",IF(AO37=2,"Baja",IF(AO37=3,"Media",IF(AO37=4,"Alta","Muy Alta")))))</f>
        <v>Muy Baja</v>
      </c>
      <c r="AQ37" s="567" t="e">
        <f>IF(E37="Corrupción",AJ37,(ROUND(((VLOOKUP(M37,[4]Datos!$B$25:$C$29,2,FALSE)*[4]Datos!$B$32)+(VLOOKUP(N37,[4]Datos!$B$25:$C$29,2,FALSE)*[4]Datos!$C$32)+(VLOOKUP(O37,[4]Datos!$B$25:$C$29,2,FALSE)*[4]Datos!$D$32))*5,0)))</f>
        <v>#N/A</v>
      </c>
      <c r="AR37" s="567" t="e">
        <f>IF(AQ37=1,"Insignificante",IF(AQ37=2,"Menor",IF(AQ37=3,"Moderado",IF(AQ37=4,"Mayor","Catastrófico"))))</f>
        <v>#N/A</v>
      </c>
      <c r="AS37" s="574" t="e">
        <f ca="1">_xludf.NUMBERVALUE(CONCATENATE(AO37,AQ37),"##")</f>
        <v>#NAME?</v>
      </c>
      <c r="AT37" s="575" t="e">
        <f ca="1">VLOOKUP(AS37,[4]Datos!$I$37:$J$61,2,FALSE)</f>
        <v>#NAME?</v>
      </c>
      <c r="AU37" s="110"/>
      <c r="AV37" s="109"/>
      <c r="AW37" s="109"/>
      <c r="AX37" s="108"/>
      <c r="AY37" s="108"/>
      <c r="AZ37" s="108"/>
      <c r="BA37" s="108"/>
      <c r="BB37" s="105"/>
      <c r="BC37" s="107" t="e">
        <f>IF(AX37=[4]Datos!$C$63,[4]Datos!$C$73,IF(AX37=[4]Datos!$C$64,[4]Datos!$C$74,IF(AX37=[4]Datos!$C$65,[4]Datos!$C$75,"Revisar")))+IF(AY37=[4]Datos!$D$63,[4]Datos!$D$73,IF(AY37=[4]Datos!$D$64,[4]Datos!$D$74,"Revisar"))+IF(AZ37=[4]Datos!$E$63,[4]Datos!$E$73,IF(AZ37=[4]Datos!$E$64,[4]Datos!$E$74,"Revisar"))+IF(BB37=[4]Datos!$G$63,[4]Datos!$G$73,IF(BB37=[4]Datos!$G$64,[4]Datos!$G$74,IF(BB37=[4]Datos!$G$65,[4]Datos!$G$75,"Revisar")))</f>
        <v>#VALUE!</v>
      </c>
      <c r="BD37" s="107">
        <f>IF(AX37=[4]Datos!$C$65,BC37,0)</f>
        <v>0</v>
      </c>
      <c r="BE37" s="107">
        <f>IF(OR(AX37=[4]Datos!$C$63,AX37=[4]Datos!$C$64),BC37,0)</f>
        <v>0</v>
      </c>
      <c r="BF37" s="559">
        <f>IF(ROUND(AO37-SUM(BE37:BE40),0)&lt;=0,1,ROUND(AO37-SUM(BE37:BE40),0))</f>
        <v>1</v>
      </c>
      <c r="BG37" s="567" t="str">
        <f>IF(E37="Corrupción",(IF(BF37=1,"Rara Vez",IF(BF37=2,"Improbable",IF(BF37=3,"Posible",IF(BF37=4,"Probable","Seguro"))))),IF(BF37=1,"Muy Baja",IF(BF37=2,"Baja",IF(BF37=3,"Media",IF(BF37=4,"Alta","Muy Alta")))))</f>
        <v>Muy Baja</v>
      </c>
      <c r="BH37" s="559" t="e">
        <f>ROUND(AQ37-SUM(BD37:BD40),0)</f>
        <v>#N/A</v>
      </c>
      <c r="BI37" s="559" t="e">
        <f>IF(BH37=1,"Insignificante",IF(BH37=2,"Menor",IF(BH37=3,"Moderado",IF(BH37=4,"Mayor","Catastrófico"))))</f>
        <v>#N/A</v>
      </c>
      <c r="BJ37" s="560" t="e">
        <f ca="1">_xludf.NUMBERVALUE(CONCATENATE(BF37,BH37),"##")</f>
        <v>#NAME?</v>
      </c>
      <c r="BK37" s="561" t="e">
        <f ca="1">+VLOOKUP(BJ37,[4]Datos!$I$37:$J$65,2,FALSE)</f>
        <v>#NAME?</v>
      </c>
      <c r="BL37" s="562"/>
      <c r="BM37" s="106"/>
      <c r="BN37" s="105"/>
      <c r="BO37" s="105"/>
      <c r="BP37" s="105"/>
      <c r="BQ37" s="89"/>
      <c r="BR37" s="90"/>
      <c r="BS37" s="563"/>
      <c r="BT37" s="563"/>
      <c r="BU37" s="89"/>
      <c r="BV37" s="89"/>
      <c r="BW37" s="89"/>
      <c r="BX37" s="563"/>
      <c r="BY37" s="563"/>
      <c r="BZ37" s="563"/>
      <c r="CA37" s="82"/>
      <c r="CB37" s="82"/>
      <c r="CC37" s="82"/>
    </row>
    <row r="38" spans="1:81" ht="15" hidden="1" customHeight="1" x14ac:dyDescent="0.2">
      <c r="A38" s="570"/>
      <c r="B38" s="5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44"/>
      <c r="AM38" s="544"/>
      <c r="AN38" s="544"/>
      <c r="AO38" s="544"/>
      <c r="AP38" s="544"/>
      <c r="AQ38" s="544"/>
      <c r="AR38" s="544"/>
      <c r="AS38" s="544"/>
      <c r="AT38" s="544"/>
      <c r="AU38" s="104"/>
      <c r="AV38" s="101"/>
      <c r="AW38" s="101"/>
      <c r="AX38" s="100"/>
      <c r="AY38" s="100"/>
      <c r="AZ38" s="100"/>
      <c r="BA38" s="100"/>
      <c r="BB38" s="99"/>
      <c r="BC38" s="98" t="e">
        <f>IF(AX38=[4]Datos!$C$63,[4]Datos!$C$73,IF(AX38=[4]Datos!$C$64,[4]Datos!$C$74,IF(AX38=[4]Datos!$C$65,[4]Datos!$C$75,"Revisar")))+IF(AY38=[4]Datos!$D$63,[4]Datos!$D$73,IF(AY38=[4]Datos!$D$64,[4]Datos!$D$74,"Revisar"))+IF(AZ38=[4]Datos!$E$63,[4]Datos!$E$73,IF(AZ38=[4]Datos!$E$64,[4]Datos!$E$74,"Revisar"))+IF(BB38=[4]Datos!$G$63,[4]Datos!$G$73,IF(BB38=[4]Datos!$G$64,[4]Datos!$G$74,IF(BB38=[4]Datos!$G$65,[4]Datos!$G$75,"Revisar")))</f>
        <v>#VALUE!</v>
      </c>
      <c r="BD38" s="98">
        <f>IF(AX38=[4]Datos!$C$65,BC38,0)</f>
        <v>0</v>
      </c>
      <c r="BE38" s="98">
        <f>IF(OR(AX38=[4]Datos!$C$63,AX38=[4]Datos!$C$64),BC38,0)</f>
        <v>0</v>
      </c>
      <c r="BF38" s="544"/>
      <c r="BG38" s="544"/>
      <c r="BH38" s="544"/>
      <c r="BI38" s="544"/>
      <c r="BJ38" s="544"/>
      <c r="BK38" s="544"/>
      <c r="BL38" s="544"/>
      <c r="BM38" s="103"/>
      <c r="BN38" s="99"/>
      <c r="BO38" s="99"/>
      <c r="BP38" s="99"/>
      <c r="BQ38" s="88"/>
      <c r="BR38" s="82"/>
      <c r="BS38" s="541"/>
      <c r="BT38" s="541"/>
      <c r="BU38" s="88"/>
      <c r="BV38" s="88"/>
      <c r="BW38" s="88"/>
      <c r="BX38" s="541"/>
      <c r="BY38" s="541"/>
      <c r="BZ38" s="541"/>
      <c r="CA38" s="82"/>
      <c r="CB38" s="82"/>
      <c r="CC38" s="82"/>
    </row>
    <row r="39" spans="1:81" ht="43.5" hidden="1" customHeight="1" x14ac:dyDescent="0.2">
      <c r="A39" s="570"/>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102"/>
      <c r="AV39" s="101"/>
      <c r="AW39" s="101"/>
      <c r="AX39" s="100"/>
      <c r="AY39" s="100"/>
      <c r="AZ39" s="100"/>
      <c r="BA39" s="100"/>
      <c r="BB39" s="99"/>
      <c r="BC39" s="98" t="e">
        <f>IF(AX39=[4]Datos!$C$63,[4]Datos!$C$73,IF(AX39=[4]Datos!$C$64,[4]Datos!$C$74,IF(AX39=[4]Datos!$C$65,[4]Datos!$C$75,"Revisar")))+IF(AY39=[4]Datos!$D$63,[4]Datos!$D$73,IF(AY39=[4]Datos!$D$64,[4]Datos!$D$74,"Revisar"))+IF(AZ39=[4]Datos!$E$63,[4]Datos!$E$73,IF(AZ39=[4]Datos!$E$64,[4]Datos!$E$74,"Revisar"))+IF(BB39=[4]Datos!$G$63,[4]Datos!$G$73,IF(BB39=[4]Datos!$G$64,[4]Datos!$G$74,IF(BB39=[4]Datos!$G$65,[4]Datos!$G$75,"Revisar")))</f>
        <v>#VALUE!</v>
      </c>
      <c r="BD39" s="98">
        <f>IF(AX39=[4]Datos!$C$65,BC39,0)</f>
        <v>0</v>
      </c>
      <c r="BE39" s="98">
        <f>IF(OR(AX39=[4]Datos!$C$63,AX39=[4]Datos!$C$64),BC39,0)</f>
        <v>0</v>
      </c>
      <c r="BF39" s="544"/>
      <c r="BG39" s="544"/>
      <c r="BH39" s="544"/>
      <c r="BI39" s="544"/>
      <c r="BJ39" s="544"/>
      <c r="BK39" s="544"/>
      <c r="BL39" s="544"/>
      <c r="BM39" s="97"/>
      <c r="BN39" s="97"/>
      <c r="BO39" s="97"/>
      <c r="BP39" s="97"/>
      <c r="BQ39" s="87"/>
      <c r="BR39" s="82"/>
      <c r="BS39" s="541"/>
      <c r="BT39" s="541"/>
      <c r="BU39" s="87"/>
      <c r="BV39" s="87"/>
      <c r="BW39" s="87"/>
      <c r="BX39" s="541"/>
      <c r="BY39" s="541"/>
      <c r="BZ39" s="541"/>
      <c r="CA39" s="82"/>
      <c r="CB39" s="82"/>
      <c r="CC39" s="82"/>
    </row>
    <row r="40" spans="1:81" ht="43.5" hidden="1" customHeight="1" x14ac:dyDescent="0.2">
      <c r="A40" s="571"/>
      <c r="B40" s="545"/>
      <c r="C40" s="545"/>
      <c r="D40" s="545"/>
      <c r="E40" s="545"/>
      <c r="F40" s="545"/>
      <c r="G40" s="545"/>
      <c r="H40" s="545"/>
      <c r="I40" s="545"/>
      <c r="J40" s="545"/>
      <c r="K40" s="545"/>
      <c r="L40" s="545"/>
      <c r="M40" s="545"/>
      <c r="N40" s="545"/>
      <c r="O40" s="545"/>
      <c r="P40" s="545"/>
      <c r="Q40" s="545"/>
      <c r="R40" s="545"/>
      <c r="S40" s="545"/>
      <c r="T40" s="545"/>
      <c r="U40" s="545"/>
      <c r="V40" s="545"/>
      <c r="W40" s="545"/>
      <c r="X40" s="545"/>
      <c r="Y40" s="545"/>
      <c r="Z40" s="545"/>
      <c r="AA40" s="545"/>
      <c r="AB40" s="545"/>
      <c r="AC40" s="545"/>
      <c r="AD40" s="545"/>
      <c r="AE40" s="545"/>
      <c r="AF40" s="545"/>
      <c r="AG40" s="545"/>
      <c r="AH40" s="545"/>
      <c r="AI40" s="545"/>
      <c r="AJ40" s="545"/>
      <c r="AK40" s="545"/>
      <c r="AL40" s="545"/>
      <c r="AM40" s="545"/>
      <c r="AN40" s="545"/>
      <c r="AO40" s="545"/>
      <c r="AP40" s="545"/>
      <c r="AQ40" s="545"/>
      <c r="AR40" s="545"/>
      <c r="AS40" s="545"/>
      <c r="AT40" s="545"/>
      <c r="AU40" s="96"/>
      <c r="AV40" s="95"/>
      <c r="AW40" s="95"/>
      <c r="AX40" s="94"/>
      <c r="AY40" s="94"/>
      <c r="AZ40" s="94"/>
      <c r="BA40" s="94"/>
      <c r="BB40" s="93"/>
      <c r="BC40" s="92" t="e">
        <f>IF(AX40=[4]Datos!$C$63,[4]Datos!$C$73,IF(AX40=[4]Datos!$C$64,[4]Datos!$C$74,IF(AX40=[4]Datos!$C$65,[4]Datos!$C$75,"Revisar")))+IF(AY40=[4]Datos!$D$63,[4]Datos!$D$73,IF(AY40=[4]Datos!$D$64,[4]Datos!$D$74,"Revisar"))+IF(AZ40=[4]Datos!$E$63,[4]Datos!$E$73,IF(AZ40=[4]Datos!$E$64,[4]Datos!$E$74,"Revisar"))+IF(BB40=[4]Datos!$G$63,[4]Datos!$G$73,IF(BB40=[4]Datos!$G$64,[4]Datos!$G$74,IF(BB40=[4]Datos!$G$65,[4]Datos!$G$75,"Revisar")))</f>
        <v>#VALUE!</v>
      </c>
      <c r="BD40" s="92">
        <f>IF(AX40=[4]Datos!$C$65,BC40,0)</f>
        <v>0</v>
      </c>
      <c r="BE40" s="92">
        <f>IF(OR(AX40=[4]Datos!$C$63,AX40=[4]Datos!$C$64),BC40,0)</f>
        <v>0</v>
      </c>
      <c r="BF40" s="545"/>
      <c r="BG40" s="545"/>
      <c r="BH40" s="545"/>
      <c r="BI40" s="545"/>
      <c r="BJ40" s="545"/>
      <c r="BK40" s="545"/>
      <c r="BL40" s="545"/>
      <c r="BM40" s="91"/>
      <c r="BN40" s="91"/>
      <c r="BO40" s="91"/>
      <c r="BP40" s="91"/>
      <c r="BQ40" s="86"/>
      <c r="BR40" s="82"/>
      <c r="BS40" s="542"/>
      <c r="BT40" s="542"/>
      <c r="BU40" s="86"/>
      <c r="BV40" s="86"/>
      <c r="BW40" s="86"/>
      <c r="BX40" s="542"/>
      <c r="BY40" s="542"/>
      <c r="BZ40" s="542"/>
      <c r="CA40" s="82"/>
      <c r="CB40" s="82"/>
      <c r="CC40" s="82"/>
    </row>
    <row r="41" spans="1:81" ht="15" hidden="1" customHeight="1" x14ac:dyDescent="0.2">
      <c r="A41" s="569"/>
      <c r="B41" s="572"/>
      <c r="C41" s="573"/>
      <c r="D41" s="573"/>
      <c r="E41" s="573"/>
      <c r="F41" s="543"/>
      <c r="G41" s="543"/>
      <c r="H41" s="543"/>
      <c r="I41" s="543"/>
      <c r="J41" s="543"/>
      <c r="K41" s="565" t="str">
        <f>CONCATENATE(H41," ",I41," ",J41)</f>
        <v xml:space="preserve">  </v>
      </c>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66">
        <f>COUNTIF(P41:AH44,"Si")</f>
        <v>0</v>
      </c>
      <c r="AJ41" s="568">
        <f>IF((COUNTIF(O41:AH44,"Si"))&lt;=0,0,(IF((COUNTIF(O41:AH44,"Si"))&lt;=5,3,(IF(COUNTIF(O41:AH44,"Si")&lt;=11,4,5)))))</f>
        <v>0</v>
      </c>
      <c r="AK41" s="568">
        <f>IF((COUNTIF(O41:AH44,"Si"))&lt;=0,0,(IF((COUNTIF(O41:AH44,"Si"))&lt;=5,"MODERADO",(IF(COUNTIF(O41:AH44,"Si")&lt;=11,"ALTO","EXTREMO")))))</f>
        <v>0</v>
      </c>
      <c r="AL41" s="566"/>
      <c r="AM41" s="566"/>
      <c r="AN41" s="566" t="str">
        <f>IF(AM41="Rara vez",1,(IF(AM41="Improbable",2,(IF(AM41="Posible",3,IF(AM41="Probable",4,IF(AM41="Seguro",5,"Revisar")))))))</f>
        <v>Revisar</v>
      </c>
      <c r="AO41" s="567">
        <f>IF(E41="Corrupción",AN41,IF(AL41&lt;=2,1,IF(AL41&lt;=24,2,IF(AL41&lt;=500,3,IF(AL41&lt;=5000,4,IF(AL41&gt;5000,5,"Revisar"))))))</f>
        <v>1</v>
      </c>
      <c r="AP41" s="567" t="str">
        <f>IF(E41="Corrupción",(IF(AO41=1,"Rara Vez",IF(AO41=2,"Improbable",IF(AO41=3,"Posible",IF(AO41=4,"Probable",IF(AO41=5,"Seguro","Revisar")))))),IF(AO41=1,"Muy Baja",IF(AO41=2,"Baja",IF(AO41=3,"Media",IF(AO41=4,"Alta","Muy Alta")))))</f>
        <v>Muy Baja</v>
      </c>
      <c r="AQ41" s="567" t="e">
        <f>IF(E41="Corrupción",AJ41,(ROUND(((VLOOKUP(M41,[4]Datos!$B$25:$C$29,2,FALSE)*[4]Datos!$B$32)+(VLOOKUP(N41,[4]Datos!$B$25:$C$29,2,FALSE)*[4]Datos!$C$32)+(VLOOKUP(O41,[4]Datos!$B$25:$C$29,2,FALSE)*[4]Datos!$D$32))*5,0)))</f>
        <v>#N/A</v>
      </c>
      <c r="AR41" s="567" t="e">
        <f>IF(AQ41=1,"Insignificante",IF(AQ41=2,"Menor",IF(AQ41=3,"Moderado",IF(AQ41=4,"Mayor","Catastrófico"))))</f>
        <v>#N/A</v>
      </c>
      <c r="AS41" s="574" t="e">
        <f ca="1">_xludf.NUMBERVALUE(CONCATENATE(AO41,AQ41),"##")</f>
        <v>#NAME?</v>
      </c>
      <c r="AT41" s="575" t="e">
        <f ca="1">VLOOKUP(AS41,[4]Datos!$I$37:$J$61,2,FALSE)</f>
        <v>#NAME?</v>
      </c>
      <c r="AU41" s="110"/>
      <c r="AV41" s="109"/>
      <c r="AW41" s="109"/>
      <c r="AX41" s="108"/>
      <c r="AY41" s="108"/>
      <c r="AZ41" s="108"/>
      <c r="BA41" s="108"/>
      <c r="BB41" s="105"/>
      <c r="BC41" s="107" t="e">
        <f>IF(AX41=[4]Datos!$C$63,[4]Datos!$C$73,IF(AX41=[4]Datos!$C$64,[4]Datos!$C$74,IF(AX41=[4]Datos!$C$65,[4]Datos!$C$75,"Revisar")))+IF(AY41=[4]Datos!$D$63,[4]Datos!$D$73,IF(AY41=[4]Datos!$D$64,[4]Datos!$D$74,"Revisar"))+IF(AZ41=[4]Datos!$E$63,[4]Datos!$E$73,IF(AZ41=[4]Datos!$E$64,[4]Datos!$E$74,"Revisar"))+IF(BB41=[4]Datos!$G$63,[4]Datos!$G$73,IF(BB41=[4]Datos!$G$64,[4]Datos!$G$74,IF(BB41=[4]Datos!$G$65,[4]Datos!$G$75,"Revisar")))</f>
        <v>#VALUE!</v>
      </c>
      <c r="BD41" s="107">
        <f>IF(AX41=[4]Datos!$C$65,BC41,0)</f>
        <v>0</v>
      </c>
      <c r="BE41" s="107">
        <f>IF(OR(AX41=[4]Datos!$C$63,AX41=[4]Datos!$C$64),BC41,0)</f>
        <v>0</v>
      </c>
      <c r="BF41" s="559">
        <f>IF(ROUND(AO41-SUM(BE41:BE44),0)&lt;=0,1,ROUND(AO41-SUM(BE41:BE44),0))</f>
        <v>1</v>
      </c>
      <c r="BG41" s="567" t="str">
        <f>IF(E41="Corrupción",(IF(BF41=1,"Rara Vez",IF(BF41=2,"Improbable",IF(BF41=3,"Posible",IF(BF41=4,"Probable","Seguro"))))),IF(BF41=1,"Muy Baja",IF(BF41=2,"Baja",IF(BF41=3,"Media",IF(BF41=4,"Alta","Muy Alta")))))</f>
        <v>Muy Baja</v>
      </c>
      <c r="BH41" s="559" t="e">
        <f>ROUND(AQ41-SUM(BD41:BD44),0)</f>
        <v>#N/A</v>
      </c>
      <c r="BI41" s="559" t="e">
        <f>IF(BH41=1,"Insignificante",IF(BH41=2,"Menor",IF(BH41=3,"Moderado",IF(BH41=4,"Mayor","Catastrófico"))))</f>
        <v>#N/A</v>
      </c>
      <c r="BJ41" s="560" t="e">
        <f ca="1">_xludf.NUMBERVALUE(CONCATENATE(BF41,BH41),"##")</f>
        <v>#NAME?</v>
      </c>
      <c r="BK41" s="561" t="e">
        <f ca="1">+VLOOKUP(BJ41,[4]Datos!$I$37:$J$65,2,FALSE)</f>
        <v>#NAME?</v>
      </c>
      <c r="BL41" s="562"/>
      <c r="BM41" s="106"/>
      <c r="BN41" s="105"/>
      <c r="BO41" s="105"/>
      <c r="BP41" s="105"/>
      <c r="BQ41" s="89"/>
      <c r="BR41" s="90"/>
      <c r="BS41" s="563"/>
      <c r="BT41" s="563"/>
      <c r="BU41" s="89"/>
      <c r="BV41" s="89"/>
      <c r="BW41" s="89"/>
      <c r="BX41" s="563"/>
      <c r="BY41" s="563"/>
      <c r="BZ41" s="563"/>
      <c r="CA41" s="82"/>
      <c r="CB41" s="82"/>
      <c r="CC41" s="82"/>
    </row>
    <row r="42" spans="1:81" ht="15" hidden="1" customHeight="1" x14ac:dyDescent="0.2">
      <c r="A42" s="570"/>
      <c r="B42" s="544"/>
      <c r="C42" s="544"/>
      <c r="D42" s="544"/>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104"/>
      <c r="AV42" s="101"/>
      <c r="AW42" s="101"/>
      <c r="AX42" s="100"/>
      <c r="AY42" s="100"/>
      <c r="AZ42" s="100"/>
      <c r="BA42" s="100"/>
      <c r="BB42" s="99"/>
      <c r="BC42" s="98" t="e">
        <f>IF(AX42=[4]Datos!$C$63,[4]Datos!$C$73,IF(AX42=[4]Datos!$C$64,[4]Datos!$C$74,IF(AX42=[4]Datos!$C$65,[4]Datos!$C$75,"Revisar")))+IF(AY42=[4]Datos!$D$63,[4]Datos!$D$73,IF(AY42=[4]Datos!$D$64,[4]Datos!$D$74,"Revisar"))+IF(AZ42=[4]Datos!$E$63,[4]Datos!$E$73,IF(AZ42=[4]Datos!$E$64,[4]Datos!$E$74,"Revisar"))+IF(BB42=[4]Datos!$G$63,[4]Datos!$G$73,IF(BB42=[4]Datos!$G$64,[4]Datos!$G$74,IF(BB42=[4]Datos!$G$65,[4]Datos!$G$75,"Revisar")))</f>
        <v>#VALUE!</v>
      </c>
      <c r="BD42" s="98">
        <f>IF(AX42=[4]Datos!$C$65,BC42,0)</f>
        <v>0</v>
      </c>
      <c r="BE42" s="98">
        <f>IF(OR(AX42=[4]Datos!$C$63,AX42=[4]Datos!$C$64),BC42,0)</f>
        <v>0</v>
      </c>
      <c r="BF42" s="544"/>
      <c r="BG42" s="544"/>
      <c r="BH42" s="544"/>
      <c r="BI42" s="544"/>
      <c r="BJ42" s="544"/>
      <c r="BK42" s="544"/>
      <c r="BL42" s="544"/>
      <c r="BM42" s="103"/>
      <c r="BN42" s="99"/>
      <c r="BO42" s="99"/>
      <c r="BP42" s="99"/>
      <c r="BQ42" s="88"/>
      <c r="BR42" s="82"/>
      <c r="BS42" s="541"/>
      <c r="BT42" s="541"/>
      <c r="BU42" s="88"/>
      <c r="BV42" s="88"/>
      <c r="BW42" s="88"/>
      <c r="BX42" s="541"/>
      <c r="BY42" s="541"/>
      <c r="BZ42" s="541"/>
      <c r="CA42" s="82"/>
      <c r="CB42" s="82"/>
      <c r="CC42" s="82"/>
    </row>
    <row r="43" spans="1:81" ht="43.5" hidden="1" customHeight="1" x14ac:dyDescent="0.2">
      <c r="A43" s="570"/>
      <c r="B43" s="544"/>
      <c r="C43" s="544"/>
      <c r="D43" s="544"/>
      <c r="E43" s="544"/>
      <c r="F43" s="544"/>
      <c r="G43" s="544"/>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102"/>
      <c r="AV43" s="101"/>
      <c r="AW43" s="101"/>
      <c r="AX43" s="100"/>
      <c r="AY43" s="100"/>
      <c r="AZ43" s="100"/>
      <c r="BA43" s="100"/>
      <c r="BB43" s="99"/>
      <c r="BC43" s="98" t="e">
        <f>IF(AX43=[4]Datos!$C$63,[4]Datos!$C$73,IF(AX43=[4]Datos!$C$64,[4]Datos!$C$74,IF(AX43=[4]Datos!$C$65,[4]Datos!$C$75,"Revisar")))+IF(AY43=[4]Datos!$D$63,[4]Datos!$D$73,IF(AY43=[4]Datos!$D$64,[4]Datos!$D$74,"Revisar"))+IF(AZ43=[4]Datos!$E$63,[4]Datos!$E$73,IF(AZ43=[4]Datos!$E$64,[4]Datos!$E$74,"Revisar"))+IF(BB43=[4]Datos!$G$63,[4]Datos!$G$73,IF(BB43=[4]Datos!$G$64,[4]Datos!$G$74,IF(BB43=[4]Datos!$G$65,[4]Datos!$G$75,"Revisar")))</f>
        <v>#VALUE!</v>
      </c>
      <c r="BD43" s="98">
        <f>IF(AX43=[4]Datos!$C$65,BC43,0)</f>
        <v>0</v>
      </c>
      <c r="BE43" s="98">
        <f>IF(OR(AX43=[4]Datos!$C$63,AX43=[4]Datos!$C$64),BC43,0)</f>
        <v>0</v>
      </c>
      <c r="BF43" s="544"/>
      <c r="BG43" s="544"/>
      <c r="BH43" s="544"/>
      <c r="BI43" s="544"/>
      <c r="BJ43" s="544"/>
      <c r="BK43" s="544"/>
      <c r="BL43" s="544"/>
      <c r="BM43" s="97"/>
      <c r="BN43" s="97"/>
      <c r="BO43" s="97"/>
      <c r="BP43" s="97"/>
      <c r="BQ43" s="87"/>
      <c r="BR43" s="82"/>
      <c r="BS43" s="541"/>
      <c r="BT43" s="541"/>
      <c r="BU43" s="87"/>
      <c r="BV43" s="87"/>
      <c r="BW43" s="87"/>
      <c r="BX43" s="541"/>
      <c r="BY43" s="541"/>
      <c r="BZ43" s="541"/>
      <c r="CA43" s="82"/>
      <c r="CB43" s="82"/>
      <c r="CC43" s="82"/>
    </row>
    <row r="44" spans="1:81" ht="43.5" hidden="1" customHeight="1" x14ac:dyDescent="0.2">
      <c r="A44" s="571"/>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45"/>
      <c r="AM44" s="545"/>
      <c r="AN44" s="545"/>
      <c r="AO44" s="545"/>
      <c r="AP44" s="545"/>
      <c r="AQ44" s="545"/>
      <c r="AR44" s="545"/>
      <c r="AS44" s="545"/>
      <c r="AT44" s="545"/>
      <c r="AU44" s="96"/>
      <c r="AV44" s="95"/>
      <c r="AW44" s="95"/>
      <c r="AX44" s="94"/>
      <c r="AY44" s="94"/>
      <c r="AZ44" s="94"/>
      <c r="BA44" s="94"/>
      <c r="BB44" s="93"/>
      <c r="BC44" s="92" t="e">
        <f>IF(AX44=[4]Datos!$C$63,[4]Datos!$C$73,IF(AX44=[4]Datos!$C$64,[4]Datos!$C$74,IF(AX44=[4]Datos!$C$65,[4]Datos!$C$75,"Revisar")))+IF(AY44=[4]Datos!$D$63,[4]Datos!$D$73,IF(AY44=[4]Datos!$D$64,[4]Datos!$D$74,"Revisar"))+IF(AZ44=[4]Datos!$E$63,[4]Datos!$E$73,IF(AZ44=[4]Datos!$E$64,[4]Datos!$E$74,"Revisar"))+IF(BB44=[4]Datos!$G$63,[4]Datos!$G$73,IF(BB44=[4]Datos!$G$64,[4]Datos!$G$74,IF(BB44=[4]Datos!$G$65,[4]Datos!$G$75,"Revisar")))</f>
        <v>#VALUE!</v>
      </c>
      <c r="BD44" s="92">
        <f>IF(AX44=[4]Datos!$C$65,BC44,0)</f>
        <v>0</v>
      </c>
      <c r="BE44" s="92">
        <f>IF(OR(AX44=[4]Datos!$C$63,AX44=[4]Datos!$C$64),BC44,0)</f>
        <v>0</v>
      </c>
      <c r="BF44" s="545"/>
      <c r="BG44" s="545"/>
      <c r="BH44" s="545"/>
      <c r="BI44" s="545"/>
      <c r="BJ44" s="545"/>
      <c r="BK44" s="545"/>
      <c r="BL44" s="545"/>
      <c r="BM44" s="91"/>
      <c r="BN44" s="91"/>
      <c r="BO44" s="91"/>
      <c r="BP44" s="91"/>
      <c r="BQ44" s="86"/>
      <c r="BR44" s="82"/>
      <c r="BS44" s="542"/>
      <c r="BT44" s="542"/>
      <c r="BU44" s="86"/>
      <c r="BV44" s="86"/>
      <c r="BW44" s="86"/>
      <c r="BX44" s="542"/>
      <c r="BY44" s="542"/>
      <c r="BZ44" s="542"/>
      <c r="CA44" s="82"/>
      <c r="CB44" s="82"/>
      <c r="CC44" s="82"/>
    </row>
    <row r="45" spans="1:81" ht="15" hidden="1" customHeight="1" x14ac:dyDescent="0.2">
      <c r="A45" s="569"/>
      <c r="B45" s="572"/>
      <c r="C45" s="573"/>
      <c r="D45" s="573"/>
      <c r="E45" s="573"/>
      <c r="F45" s="543"/>
      <c r="G45" s="543"/>
      <c r="H45" s="543"/>
      <c r="I45" s="543"/>
      <c r="J45" s="543"/>
      <c r="K45" s="565" t="str">
        <f>CONCATENATE(H45," ",I45," ",J45)</f>
        <v xml:space="preserve">  </v>
      </c>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66">
        <f>COUNTIF(P45:AH48,"Si")</f>
        <v>0</v>
      </c>
      <c r="AJ45" s="568">
        <f>IF((COUNTIF(O45:AH48,"Si"))&lt;=0,0,(IF((COUNTIF(O45:AH48,"Si"))&lt;=5,3,(IF(COUNTIF(O45:AH48,"Si")&lt;=11,4,5)))))</f>
        <v>0</v>
      </c>
      <c r="AK45" s="568">
        <f>IF((COUNTIF(O45:AH48,"Si"))&lt;=0,0,(IF((COUNTIF(O45:AH48,"Si"))&lt;=5,"MODERADO",(IF(COUNTIF(O45:AH48,"Si")&lt;=11,"ALTO","EXTREMO")))))</f>
        <v>0</v>
      </c>
      <c r="AL45" s="566"/>
      <c r="AM45" s="566"/>
      <c r="AN45" s="566" t="str">
        <f>IF(AM45="Rara vez",1,(IF(AM45="Improbable",2,(IF(AM45="Posible",3,IF(AM45="Probable",4,IF(AM45="Seguro",5,"Revisar")))))))</f>
        <v>Revisar</v>
      </c>
      <c r="AO45" s="567">
        <f>IF(E45="Corrupción",AN45,IF(AL45&lt;=2,1,IF(AL45&lt;=24,2,IF(AL45&lt;=500,3,IF(AL45&lt;=5000,4,IF(AL45&gt;5000,5,"Revisar"))))))</f>
        <v>1</v>
      </c>
      <c r="AP45" s="567" t="str">
        <f>IF(E45="Corrupción",(IF(AO45=1,"Rara Vez",IF(AO45=2,"Improbable",IF(AO45=3,"Posible",IF(AO45=4,"Probable",IF(AO45=5,"Seguro","Revisar")))))),IF(AO45=1,"Muy Baja",IF(AO45=2,"Baja",IF(AO45=3,"Media",IF(AO45=4,"Alta","Muy Alta")))))</f>
        <v>Muy Baja</v>
      </c>
      <c r="AQ45" s="567" t="e">
        <f>IF(E45="Corrupción",AJ45,(ROUND(((VLOOKUP(M45,[4]Datos!$B$25:$C$29,2,FALSE)*[4]Datos!$B$32)+(VLOOKUP(N45,[4]Datos!$B$25:$C$29,2,FALSE)*[4]Datos!$C$32)+(VLOOKUP(O45,[4]Datos!$B$25:$C$29,2,FALSE)*[4]Datos!$D$32))*5,0)))</f>
        <v>#N/A</v>
      </c>
      <c r="AR45" s="567" t="e">
        <f>IF(AQ45=1,"Insignificante",IF(AQ45=2,"Menor",IF(AQ45=3,"Moderado",IF(AQ45=4,"Mayor","Catastrófico"))))</f>
        <v>#N/A</v>
      </c>
      <c r="AS45" s="574" t="e">
        <f ca="1">_xludf.NUMBERVALUE(CONCATENATE(AO45,AQ45),"##")</f>
        <v>#NAME?</v>
      </c>
      <c r="AT45" s="575" t="e">
        <f ca="1">VLOOKUP(AS45,[4]Datos!$I$37:$J$61,2,FALSE)</f>
        <v>#NAME?</v>
      </c>
      <c r="AU45" s="110"/>
      <c r="AV45" s="109"/>
      <c r="AW45" s="109"/>
      <c r="AX45" s="108"/>
      <c r="AY45" s="108"/>
      <c r="AZ45" s="108"/>
      <c r="BA45" s="108"/>
      <c r="BB45" s="105"/>
      <c r="BC45" s="107" t="e">
        <f>IF(AX45=[4]Datos!$C$63,[4]Datos!$C$73,IF(AX45=[4]Datos!$C$64,[4]Datos!$C$74,IF(AX45=[4]Datos!$C$65,[4]Datos!$C$75,"Revisar")))+IF(AY45=[4]Datos!$D$63,[4]Datos!$D$73,IF(AY45=[4]Datos!$D$64,[4]Datos!$D$74,"Revisar"))+IF(AZ45=[4]Datos!$E$63,[4]Datos!$E$73,IF(AZ45=[4]Datos!$E$64,[4]Datos!$E$74,"Revisar"))+IF(BB45=[4]Datos!$G$63,[4]Datos!$G$73,IF(BB45=[4]Datos!$G$64,[4]Datos!$G$74,IF(BB45=[4]Datos!$G$65,[4]Datos!$G$75,"Revisar")))</f>
        <v>#VALUE!</v>
      </c>
      <c r="BD45" s="107">
        <f>IF(AX45=[4]Datos!$C$65,BC45,0)</f>
        <v>0</v>
      </c>
      <c r="BE45" s="107">
        <f>IF(OR(AX45=[4]Datos!$C$63,AX45=[4]Datos!$C$64),BC45,0)</f>
        <v>0</v>
      </c>
      <c r="BF45" s="559">
        <f>IF(ROUND(AO45-SUM(BE45:BE48),0)&lt;=0,1,ROUND(AO45-SUM(BE45:BE48),0))</f>
        <v>1</v>
      </c>
      <c r="BG45" s="567" t="str">
        <f>IF(E45="Corrupción",(IF(BF45=1,"Rara Vez",IF(BF45=2,"Improbable",IF(BF45=3,"Posible",IF(BF45=4,"Probable","Seguro"))))),IF(BF45=1,"Muy Baja",IF(BF45=2,"Baja",IF(BF45=3,"Media",IF(BF45=4,"Alta","Muy Alta")))))</f>
        <v>Muy Baja</v>
      </c>
      <c r="BH45" s="559" t="e">
        <f>ROUND(AQ45-SUM(BD45:BD48),0)</f>
        <v>#N/A</v>
      </c>
      <c r="BI45" s="559" t="e">
        <f>IF(BH45=1,"Insignificante",IF(BH45=2,"Menor",IF(BH45=3,"Moderado",IF(BH45=4,"Mayor","Catastrófico"))))</f>
        <v>#N/A</v>
      </c>
      <c r="BJ45" s="560" t="e">
        <f ca="1">_xludf.NUMBERVALUE(CONCATENATE(BF45,BH45),"##")</f>
        <v>#NAME?</v>
      </c>
      <c r="BK45" s="561" t="e">
        <f ca="1">+VLOOKUP(BJ45,[4]Datos!$I$37:$J$65,2,FALSE)</f>
        <v>#NAME?</v>
      </c>
      <c r="BL45" s="562"/>
      <c r="BM45" s="106"/>
      <c r="BN45" s="105"/>
      <c r="BO45" s="105"/>
      <c r="BP45" s="105"/>
      <c r="BQ45" s="89"/>
      <c r="BR45" s="90"/>
      <c r="BS45" s="563"/>
      <c r="BT45" s="563"/>
      <c r="BU45" s="89"/>
      <c r="BV45" s="89"/>
      <c r="BW45" s="89"/>
      <c r="BX45" s="563"/>
      <c r="BY45" s="563"/>
      <c r="BZ45" s="563"/>
      <c r="CA45" s="82"/>
      <c r="CB45" s="82"/>
      <c r="CC45" s="82"/>
    </row>
    <row r="46" spans="1:81" ht="15" hidden="1" customHeight="1" x14ac:dyDescent="0.2">
      <c r="A46" s="570"/>
      <c r="B46" s="544"/>
      <c r="C46" s="544"/>
      <c r="D46" s="544"/>
      <c r="E46" s="544"/>
      <c r="F46" s="544"/>
      <c r="G46" s="544"/>
      <c r="H46" s="544"/>
      <c r="I46" s="544"/>
      <c r="J46" s="544"/>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c r="AI46" s="544"/>
      <c r="AJ46" s="544"/>
      <c r="AK46" s="544"/>
      <c r="AL46" s="544"/>
      <c r="AM46" s="544"/>
      <c r="AN46" s="544"/>
      <c r="AO46" s="544"/>
      <c r="AP46" s="544"/>
      <c r="AQ46" s="544"/>
      <c r="AR46" s="544"/>
      <c r="AS46" s="544"/>
      <c r="AT46" s="544"/>
      <c r="AU46" s="104"/>
      <c r="AV46" s="101"/>
      <c r="AW46" s="101"/>
      <c r="AX46" s="100"/>
      <c r="AY46" s="100"/>
      <c r="AZ46" s="100"/>
      <c r="BA46" s="100"/>
      <c r="BB46" s="99"/>
      <c r="BC46" s="98" t="e">
        <f>IF(AX46=[4]Datos!$C$63,[4]Datos!$C$73,IF(AX46=[4]Datos!$C$64,[4]Datos!$C$74,IF(AX46=[4]Datos!$C$65,[4]Datos!$C$75,"Revisar")))+IF(AY46=[4]Datos!$D$63,[4]Datos!$D$73,IF(AY46=[4]Datos!$D$64,[4]Datos!$D$74,"Revisar"))+IF(AZ46=[4]Datos!$E$63,[4]Datos!$E$73,IF(AZ46=[4]Datos!$E$64,[4]Datos!$E$74,"Revisar"))+IF(BB46=[4]Datos!$G$63,[4]Datos!$G$73,IF(BB46=[4]Datos!$G$64,[4]Datos!$G$74,IF(BB46=[4]Datos!$G$65,[4]Datos!$G$75,"Revisar")))</f>
        <v>#VALUE!</v>
      </c>
      <c r="BD46" s="98">
        <f>IF(AX46=[4]Datos!$C$65,BC46,0)</f>
        <v>0</v>
      </c>
      <c r="BE46" s="98">
        <f>IF(OR(AX46=[4]Datos!$C$63,AX46=[4]Datos!$C$64),BC46,0)</f>
        <v>0</v>
      </c>
      <c r="BF46" s="544"/>
      <c r="BG46" s="544"/>
      <c r="BH46" s="544"/>
      <c r="BI46" s="544"/>
      <c r="BJ46" s="544"/>
      <c r="BK46" s="544"/>
      <c r="BL46" s="544"/>
      <c r="BM46" s="103"/>
      <c r="BN46" s="99"/>
      <c r="BO46" s="99"/>
      <c r="BP46" s="99"/>
      <c r="BQ46" s="88"/>
      <c r="BR46" s="82"/>
      <c r="BS46" s="541"/>
      <c r="BT46" s="541"/>
      <c r="BU46" s="88"/>
      <c r="BV46" s="88"/>
      <c r="BW46" s="88"/>
      <c r="BX46" s="541"/>
      <c r="BY46" s="541"/>
      <c r="BZ46" s="541"/>
      <c r="CA46" s="82"/>
      <c r="CB46" s="82"/>
      <c r="CC46" s="82"/>
    </row>
    <row r="47" spans="1:81" ht="43.5" hidden="1" customHeight="1" x14ac:dyDescent="0.2">
      <c r="A47" s="570"/>
      <c r="B47" s="5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544"/>
      <c r="AU47" s="102"/>
      <c r="AV47" s="101"/>
      <c r="AW47" s="101"/>
      <c r="AX47" s="100"/>
      <c r="AY47" s="100"/>
      <c r="AZ47" s="100"/>
      <c r="BA47" s="100"/>
      <c r="BB47" s="99"/>
      <c r="BC47" s="98" t="e">
        <f>IF(AX47=[4]Datos!$C$63,[4]Datos!$C$73,IF(AX47=[4]Datos!$C$64,[4]Datos!$C$74,IF(AX47=[4]Datos!$C$65,[4]Datos!$C$75,"Revisar")))+IF(AY47=[4]Datos!$D$63,[4]Datos!$D$73,IF(AY47=[4]Datos!$D$64,[4]Datos!$D$74,"Revisar"))+IF(AZ47=[4]Datos!$E$63,[4]Datos!$E$73,IF(AZ47=[4]Datos!$E$64,[4]Datos!$E$74,"Revisar"))+IF(BB47=[4]Datos!$G$63,[4]Datos!$G$73,IF(BB47=[4]Datos!$G$64,[4]Datos!$G$74,IF(BB47=[4]Datos!$G$65,[4]Datos!$G$75,"Revisar")))</f>
        <v>#VALUE!</v>
      </c>
      <c r="BD47" s="98">
        <f>IF(AX47=[4]Datos!$C$65,BC47,0)</f>
        <v>0</v>
      </c>
      <c r="BE47" s="98">
        <f>IF(OR(AX47=[4]Datos!$C$63,AX47=[4]Datos!$C$64),BC47,0)</f>
        <v>0</v>
      </c>
      <c r="BF47" s="544"/>
      <c r="BG47" s="544"/>
      <c r="BH47" s="544"/>
      <c r="BI47" s="544"/>
      <c r="BJ47" s="544"/>
      <c r="BK47" s="544"/>
      <c r="BL47" s="544"/>
      <c r="BM47" s="97"/>
      <c r="BN47" s="97"/>
      <c r="BO47" s="97"/>
      <c r="BP47" s="97"/>
      <c r="BQ47" s="87"/>
      <c r="BR47" s="82"/>
      <c r="BS47" s="541"/>
      <c r="BT47" s="541"/>
      <c r="BU47" s="87"/>
      <c r="BV47" s="87"/>
      <c r="BW47" s="87"/>
      <c r="BX47" s="541"/>
      <c r="BY47" s="541"/>
      <c r="BZ47" s="541"/>
      <c r="CA47" s="82"/>
      <c r="CB47" s="82"/>
      <c r="CC47" s="82"/>
    </row>
    <row r="48" spans="1:81" ht="43.5" hidden="1" customHeight="1" x14ac:dyDescent="0.2">
      <c r="A48" s="571"/>
      <c r="B48" s="545"/>
      <c r="C48" s="545"/>
      <c r="D48" s="545"/>
      <c r="E48" s="545"/>
      <c r="F48" s="545"/>
      <c r="G48" s="545"/>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c r="AI48" s="545"/>
      <c r="AJ48" s="545"/>
      <c r="AK48" s="545"/>
      <c r="AL48" s="545"/>
      <c r="AM48" s="545"/>
      <c r="AN48" s="545"/>
      <c r="AO48" s="545"/>
      <c r="AP48" s="545"/>
      <c r="AQ48" s="545"/>
      <c r="AR48" s="545"/>
      <c r="AS48" s="545"/>
      <c r="AT48" s="545"/>
      <c r="AU48" s="96"/>
      <c r="AV48" s="95"/>
      <c r="AW48" s="95"/>
      <c r="AX48" s="94"/>
      <c r="AY48" s="94"/>
      <c r="AZ48" s="94"/>
      <c r="BA48" s="94"/>
      <c r="BB48" s="93"/>
      <c r="BC48" s="92" t="e">
        <f>IF(AX48=[4]Datos!$C$63,[4]Datos!$C$73,IF(AX48=[4]Datos!$C$64,[4]Datos!$C$74,IF(AX48=[4]Datos!$C$65,[4]Datos!$C$75,"Revisar")))+IF(AY48=[4]Datos!$D$63,[4]Datos!$D$73,IF(AY48=[4]Datos!$D$64,[4]Datos!$D$74,"Revisar"))+IF(AZ48=[4]Datos!$E$63,[4]Datos!$E$73,IF(AZ48=[4]Datos!$E$64,[4]Datos!$E$74,"Revisar"))+IF(BB48=[4]Datos!$G$63,[4]Datos!$G$73,IF(BB48=[4]Datos!$G$64,[4]Datos!$G$74,IF(BB48=[4]Datos!$G$65,[4]Datos!$G$75,"Revisar")))</f>
        <v>#VALUE!</v>
      </c>
      <c r="BD48" s="92">
        <f>IF(AX48=[4]Datos!$C$65,BC48,0)</f>
        <v>0</v>
      </c>
      <c r="BE48" s="92">
        <f>IF(OR(AX48=[4]Datos!$C$63,AX48=[4]Datos!$C$64),BC48,0)</f>
        <v>0</v>
      </c>
      <c r="BF48" s="545"/>
      <c r="BG48" s="545"/>
      <c r="BH48" s="545"/>
      <c r="BI48" s="545"/>
      <c r="BJ48" s="545"/>
      <c r="BK48" s="545"/>
      <c r="BL48" s="545"/>
      <c r="BM48" s="91"/>
      <c r="BN48" s="91"/>
      <c r="BO48" s="91"/>
      <c r="BP48" s="91"/>
      <c r="BQ48" s="86"/>
      <c r="BR48" s="82"/>
      <c r="BS48" s="542"/>
      <c r="BT48" s="542"/>
      <c r="BU48" s="86"/>
      <c r="BV48" s="86"/>
      <c r="BW48" s="86"/>
      <c r="BX48" s="542"/>
      <c r="BY48" s="542"/>
      <c r="BZ48" s="542"/>
      <c r="CA48" s="82"/>
      <c r="CB48" s="82"/>
      <c r="CC48" s="82"/>
    </row>
    <row r="49" spans="1:81" ht="15" hidden="1" customHeight="1" x14ac:dyDescent="0.2">
      <c r="A49" s="569"/>
      <c r="B49" s="572"/>
      <c r="C49" s="573"/>
      <c r="D49" s="573"/>
      <c r="E49" s="573"/>
      <c r="F49" s="543"/>
      <c r="G49" s="543"/>
      <c r="H49" s="543"/>
      <c r="I49" s="543"/>
      <c r="J49" s="543"/>
      <c r="K49" s="565" t="str">
        <f>CONCATENATE(H49," ",I49," ",J49)</f>
        <v xml:space="preserve">  </v>
      </c>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c r="AI49" s="566">
        <f>COUNTIF(P49:AH52,"Si")</f>
        <v>0</v>
      </c>
      <c r="AJ49" s="568">
        <f>IF((COUNTIF(O49:AH52,"Si"))&lt;=0,0,(IF((COUNTIF(O49:AH52,"Si"))&lt;=5,3,(IF(COUNTIF(O49:AH52,"Si")&lt;=11,4,5)))))</f>
        <v>0</v>
      </c>
      <c r="AK49" s="568">
        <f>IF((COUNTIF(O49:AH52,"Si"))&lt;=0,0,(IF((COUNTIF(O49:AH52,"Si"))&lt;=5,"MODERADO",(IF(COUNTIF(O49:AH52,"Si")&lt;=11,"ALTO","EXTREMO")))))</f>
        <v>0</v>
      </c>
      <c r="AL49" s="566"/>
      <c r="AM49" s="566"/>
      <c r="AN49" s="566" t="str">
        <f>IF(AM49="Rara vez",1,(IF(AM49="Improbable",2,(IF(AM49="Posible",3,IF(AM49="Probable",4,IF(AM49="Seguro",5,"Revisar")))))))</f>
        <v>Revisar</v>
      </c>
      <c r="AO49" s="567">
        <f>IF(E49="Corrupción",AN49,IF(AL49&lt;=2,1,IF(AL49&lt;=24,2,IF(AL49&lt;=500,3,IF(AL49&lt;=5000,4,IF(AL49&gt;5000,5,"Revisar"))))))</f>
        <v>1</v>
      </c>
      <c r="AP49" s="567" t="str">
        <f>IF(E49="Corrupción",(IF(AO49=1,"Rara Vez",IF(AO49=2,"Improbable",IF(AO49=3,"Posible",IF(AO49=4,"Probable",IF(AO49=5,"Seguro","Revisar")))))),IF(AO49=1,"Muy Baja",IF(AO49=2,"Baja",IF(AO49=3,"Media",IF(AO49=4,"Alta","Muy Alta")))))</f>
        <v>Muy Baja</v>
      </c>
      <c r="AQ49" s="567" t="e">
        <f>IF(E49="Corrupción",AJ49,(ROUND(((VLOOKUP(M49,[4]Datos!$B$25:$C$29,2,FALSE)*[4]Datos!$B$32)+(VLOOKUP(N49,[4]Datos!$B$25:$C$29,2,FALSE)*[4]Datos!$C$32)+(VLOOKUP(O49,[4]Datos!$B$25:$C$29,2,FALSE)*[4]Datos!$D$32))*5,0)))</f>
        <v>#N/A</v>
      </c>
      <c r="AR49" s="567" t="e">
        <f>IF(AQ49=1,"Insignificante",IF(AQ49=2,"Menor",IF(AQ49=3,"Moderado",IF(AQ49=4,"Mayor","Catastrófico"))))</f>
        <v>#N/A</v>
      </c>
      <c r="AS49" s="574" t="e">
        <f ca="1">_xludf.NUMBERVALUE(CONCATENATE(AO49,AQ49),"##")</f>
        <v>#NAME?</v>
      </c>
      <c r="AT49" s="575" t="e">
        <f ca="1">VLOOKUP(AS49,[4]Datos!$I$37:$J$61,2,FALSE)</f>
        <v>#NAME?</v>
      </c>
      <c r="AU49" s="110"/>
      <c r="AV49" s="109"/>
      <c r="AW49" s="109"/>
      <c r="AX49" s="108"/>
      <c r="AY49" s="108"/>
      <c r="AZ49" s="108"/>
      <c r="BA49" s="108"/>
      <c r="BB49" s="105"/>
      <c r="BC49" s="107" t="e">
        <f>IF(AX49=[4]Datos!$C$63,[4]Datos!$C$73,IF(AX49=[4]Datos!$C$64,[4]Datos!$C$74,IF(AX49=[4]Datos!$C$65,[4]Datos!$C$75,"Revisar")))+IF(AY49=[4]Datos!$D$63,[4]Datos!$D$73,IF(AY49=[4]Datos!$D$64,[4]Datos!$D$74,"Revisar"))+IF(AZ49=[4]Datos!$E$63,[4]Datos!$E$73,IF(AZ49=[4]Datos!$E$64,[4]Datos!$E$74,"Revisar"))+IF(BB49=[4]Datos!$G$63,[4]Datos!$G$73,IF(BB49=[4]Datos!$G$64,[4]Datos!$G$74,IF(BB49=[4]Datos!$G$65,[4]Datos!$G$75,"Revisar")))</f>
        <v>#VALUE!</v>
      </c>
      <c r="BD49" s="107">
        <f>IF(AX49=[4]Datos!$C$65,BC49,0)</f>
        <v>0</v>
      </c>
      <c r="BE49" s="107">
        <f>IF(OR(AX49=[4]Datos!$C$63,AX49=[4]Datos!$C$64),BC49,0)</f>
        <v>0</v>
      </c>
      <c r="BF49" s="559">
        <f>IF(ROUND(AO49-SUM(BE49:BE52),0)&lt;=0,1,ROUND(AO49-SUM(BE49:BE52),0))</f>
        <v>1</v>
      </c>
      <c r="BG49" s="567" t="str">
        <f>IF(E49="Corrupción",(IF(BF49=1,"Rara Vez",IF(BF49=2,"Improbable",IF(BF49=3,"Posible",IF(BF49=4,"Probable","Seguro"))))),IF(BF49=1,"Muy Baja",IF(BF49=2,"Baja",IF(BF49=3,"Media",IF(BF49=4,"Alta","Muy Alta")))))</f>
        <v>Muy Baja</v>
      </c>
      <c r="BH49" s="559" t="e">
        <f>ROUND(AQ49-SUM(BD49:BD52),0)</f>
        <v>#N/A</v>
      </c>
      <c r="BI49" s="559" t="e">
        <f>IF(BH49=1,"Insignificante",IF(BH49=2,"Menor",IF(BH49=3,"Moderado",IF(BH49=4,"Mayor","Catastrófico"))))</f>
        <v>#N/A</v>
      </c>
      <c r="BJ49" s="560" t="e">
        <f ca="1">_xludf.NUMBERVALUE(CONCATENATE(BF49,BH49),"##")</f>
        <v>#NAME?</v>
      </c>
      <c r="BK49" s="561" t="e">
        <f ca="1">+VLOOKUP(BJ49,[4]Datos!$I$37:$J$65,2,FALSE)</f>
        <v>#NAME?</v>
      </c>
      <c r="BL49" s="562"/>
      <c r="BM49" s="106"/>
      <c r="BN49" s="105"/>
      <c r="BO49" s="105"/>
      <c r="BP49" s="105"/>
      <c r="BQ49" s="89"/>
      <c r="BR49" s="90"/>
      <c r="BS49" s="563"/>
      <c r="BT49" s="563"/>
      <c r="BU49" s="89"/>
      <c r="BV49" s="89"/>
      <c r="BW49" s="89"/>
      <c r="BX49" s="563"/>
      <c r="BY49" s="563"/>
      <c r="BZ49" s="563"/>
      <c r="CA49" s="82"/>
      <c r="CB49" s="82"/>
      <c r="CC49" s="82"/>
    </row>
    <row r="50" spans="1:81" ht="15" hidden="1" customHeight="1" x14ac:dyDescent="0.2">
      <c r="A50" s="570"/>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104"/>
      <c r="AV50" s="101"/>
      <c r="AW50" s="101"/>
      <c r="AX50" s="100"/>
      <c r="AY50" s="100"/>
      <c r="AZ50" s="100"/>
      <c r="BA50" s="100"/>
      <c r="BB50" s="99"/>
      <c r="BC50" s="98" t="e">
        <f>IF(AX50=[4]Datos!$C$63,[4]Datos!$C$73,IF(AX50=[4]Datos!$C$64,[4]Datos!$C$74,IF(AX50=[4]Datos!$C$65,[4]Datos!$C$75,"Revisar")))+IF(AY50=[4]Datos!$D$63,[4]Datos!$D$73,IF(AY50=[4]Datos!$D$64,[4]Datos!$D$74,"Revisar"))+IF(AZ50=[4]Datos!$E$63,[4]Datos!$E$73,IF(AZ50=[4]Datos!$E$64,[4]Datos!$E$74,"Revisar"))+IF(BB50=[4]Datos!$G$63,[4]Datos!$G$73,IF(BB50=[4]Datos!$G$64,[4]Datos!$G$74,IF(BB50=[4]Datos!$G$65,[4]Datos!$G$75,"Revisar")))</f>
        <v>#VALUE!</v>
      </c>
      <c r="BD50" s="98">
        <f>IF(AX50=[4]Datos!$C$65,BC50,0)</f>
        <v>0</v>
      </c>
      <c r="BE50" s="98">
        <f>IF(OR(AX50=[4]Datos!$C$63,AX50=[4]Datos!$C$64),BC50,0)</f>
        <v>0</v>
      </c>
      <c r="BF50" s="544"/>
      <c r="BG50" s="544"/>
      <c r="BH50" s="544"/>
      <c r="BI50" s="544"/>
      <c r="BJ50" s="544"/>
      <c r="BK50" s="544"/>
      <c r="BL50" s="544"/>
      <c r="BM50" s="103"/>
      <c r="BN50" s="99"/>
      <c r="BO50" s="99"/>
      <c r="BP50" s="99"/>
      <c r="BQ50" s="88"/>
      <c r="BR50" s="82"/>
      <c r="BS50" s="541"/>
      <c r="BT50" s="541"/>
      <c r="BU50" s="88"/>
      <c r="BV50" s="88"/>
      <c r="BW50" s="88"/>
      <c r="BX50" s="541"/>
      <c r="BY50" s="541"/>
      <c r="BZ50" s="541"/>
      <c r="CA50" s="82"/>
      <c r="CB50" s="82"/>
      <c r="CC50" s="82"/>
    </row>
    <row r="51" spans="1:81" ht="43.5" hidden="1" customHeight="1" x14ac:dyDescent="0.2">
      <c r="A51" s="570"/>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102"/>
      <c r="AV51" s="101"/>
      <c r="AW51" s="101"/>
      <c r="AX51" s="100"/>
      <c r="AY51" s="100"/>
      <c r="AZ51" s="100"/>
      <c r="BA51" s="100"/>
      <c r="BB51" s="99"/>
      <c r="BC51" s="98" t="e">
        <f>IF(AX51=[4]Datos!$C$63,[4]Datos!$C$73,IF(AX51=[4]Datos!$C$64,[4]Datos!$C$74,IF(AX51=[4]Datos!$C$65,[4]Datos!$C$75,"Revisar")))+IF(AY51=[4]Datos!$D$63,[4]Datos!$D$73,IF(AY51=[4]Datos!$D$64,[4]Datos!$D$74,"Revisar"))+IF(AZ51=[4]Datos!$E$63,[4]Datos!$E$73,IF(AZ51=[4]Datos!$E$64,[4]Datos!$E$74,"Revisar"))+IF(BB51=[4]Datos!$G$63,[4]Datos!$G$73,IF(BB51=[4]Datos!$G$64,[4]Datos!$G$74,IF(BB51=[4]Datos!$G$65,[4]Datos!$G$75,"Revisar")))</f>
        <v>#VALUE!</v>
      </c>
      <c r="BD51" s="98">
        <f>IF(AX51=[4]Datos!$C$65,BC51,0)</f>
        <v>0</v>
      </c>
      <c r="BE51" s="98">
        <f>IF(OR(AX51=[4]Datos!$C$63,AX51=[4]Datos!$C$64),BC51,0)</f>
        <v>0</v>
      </c>
      <c r="BF51" s="544"/>
      <c r="BG51" s="544"/>
      <c r="BH51" s="544"/>
      <c r="BI51" s="544"/>
      <c r="BJ51" s="544"/>
      <c r="BK51" s="544"/>
      <c r="BL51" s="544"/>
      <c r="BM51" s="97"/>
      <c r="BN51" s="97"/>
      <c r="BO51" s="97"/>
      <c r="BP51" s="97"/>
      <c r="BQ51" s="87"/>
      <c r="BR51" s="82"/>
      <c r="BS51" s="541"/>
      <c r="BT51" s="541"/>
      <c r="BU51" s="87"/>
      <c r="BV51" s="87"/>
      <c r="BW51" s="87"/>
      <c r="BX51" s="541"/>
      <c r="BY51" s="541"/>
      <c r="BZ51" s="541"/>
      <c r="CA51" s="82"/>
      <c r="CB51" s="82"/>
      <c r="CC51" s="82"/>
    </row>
    <row r="52" spans="1:81" ht="43.5" hidden="1" customHeight="1" x14ac:dyDescent="0.2">
      <c r="A52" s="571"/>
      <c r="B52" s="545"/>
      <c r="C52" s="545"/>
      <c r="D52" s="545"/>
      <c r="E52" s="545"/>
      <c r="F52" s="545"/>
      <c r="G52" s="545"/>
      <c r="H52" s="545"/>
      <c r="I52" s="545"/>
      <c r="J52" s="545"/>
      <c r="K52" s="545"/>
      <c r="L52" s="545"/>
      <c r="M52" s="545"/>
      <c r="N52" s="545"/>
      <c r="O52" s="545"/>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T52" s="545"/>
      <c r="AU52" s="96"/>
      <c r="AV52" s="95"/>
      <c r="AW52" s="95"/>
      <c r="AX52" s="94"/>
      <c r="AY52" s="94"/>
      <c r="AZ52" s="94"/>
      <c r="BA52" s="94"/>
      <c r="BB52" s="93"/>
      <c r="BC52" s="92" t="e">
        <f>IF(AX52=[4]Datos!$C$63,[4]Datos!$C$73,IF(AX52=[4]Datos!$C$64,[4]Datos!$C$74,IF(AX52=[4]Datos!$C$65,[4]Datos!$C$75,"Revisar")))+IF(AY52=[4]Datos!$D$63,[4]Datos!$D$73,IF(AY52=[4]Datos!$D$64,[4]Datos!$D$74,"Revisar"))+IF(AZ52=[4]Datos!$E$63,[4]Datos!$E$73,IF(AZ52=[4]Datos!$E$64,[4]Datos!$E$74,"Revisar"))+IF(BB52=[4]Datos!$G$63,[4]Datos!$G$73,IF(BB52=[4]Datos!$G$64,[4]Datos!$G$74,IF(BB52=[4]Datos!$G$65,[4]Datos!$G$75,"Revisar")))</f>
        <v>#VALUE!</v>
      </c>
      <c r="BD52" s="92">
        <f>IF(AX52=[4]Datos!$C$65,BC52,0)</f>
        <v>0</v>
      </c>
      <c r="BE52" s="92">
        <f>IF(OR(AX52=[4]Datos!$C$63,AX52=[4]Datos!$C$64),BC52,0)</f>
        <v>0</v>
      </c>
      <c r="BF52" s="545"/>
      <c r="BG52" s="545"/>
      <c r="BH52" s="545"/>
      <c r="BI52" s="545"/>
      <c r="BJ52" s="545"/>
      <c r="BK52" s="545"/>
      <c r="BL52" s="545"/>
      <c r="BM52" s="91"/>
      <c r="BN52" s="91"/>
      <c r="BO52" s="91"/>
      <c r="BP52" s="91"/>
      <c r="BQ52" s="86"/>
      <c r="BR52" s="82"/>
      <c r="BS52" s="542"/>
      <c r="BT52" s="542"/>
      <c r="BU52" s="86"/>
      <c r="BV52" s="86"/>
      <c r="BW52" s="86"/>
      <c r="BX52" s="542"/>
      <c r="BY52" s="542"/>
      <c r="BZ52" s="542"/>
      <c r="CA52" s="82"/>
      <c r="CB52" s="82"/>
      <c r="CC52" s="82"/>
    </row>
    <row r="53" spans="1:81" ht="14.25" hidden="1"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90"/>
      <c r="BS53" s="563"/>
      <c r="BT53" s="563"/>
      <c r="BU53" s="89"/>
      <c r="BV53" s="89"/>
      <c r="BW53" s="89"/>
      <c r="BX53" s="563"/>
      <c r="BY53" s="563"/>
      <c r="BZ53" s="563"/>
      <c r="CA53" s="82"/>
      <c r="CB53" s="82"/>
      <c r="CC53" s="82"/>
    </row>
    <row r="54" spans="1:81" ht="14.25" hidden="1"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541"/>
      <c r="BT54" s="541"/>
      <c r="BU54" s="88"/>
      <c r="BV54" s="88"/>
      <c r="BW54" s="88"/>
      <c r="BX54" s="541"/>
      <c r="BY54" s="541"/>
      <c r="BZ54" s="541"/>
      <c r="CA54" s="82"/>
      <c r="CB54" s="82"/>
      <c r="CC54" s="82"/>
    </row>
    <row r="55" spans="1:81" ht="15" hidden="1"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541"/>
      <c r="BT55" s="541"/>
      <c r="BU55" s="87"/>
      <c r="BV55" s="87"/>
      <c r="BW55" s="87"/>
      <c r="BX55" s="541"/>
      <c r="BY55" s="541"/>
      <c r="BZ55" s="541"/>
      <c r="CA55" s="82"/>
      <c r="CB55" s="82"/>
      <c r="CC55" s="82"/>
    </row>
    <row r="56" spans="1:81" ht="14.25" hidden="1"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542"/>
      <c r="BT56" s="542"/>
      <c r="BU56" s="86"/>
      <c r="BV56" s="86"/>
      <c r="BW56" s="86"/>
      <c r="BX56" s="542"/>
      <c r="BY56" s="542"/>
      <c r="BZ56" s="542"/>
      <c r="CA56" s="82"/>
      <c r="CB56" s="82"/>
      <c r="CC56" s="82"/>
    </row>
    <row r="57" spans="1:81" ht="14.25" hidden="1"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row>
    <row r="58" spans="1:81" ht="14.25" hidden="1"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row>
    <row r="59" spans="1:81" ht="15" hidden="1"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row>
    <row r="60" spans="1:81" ht="14.25" hidden="1"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row>
    <row r="61" spans="1:81" ht="14.25" hidden="1"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row>
    <row r="62" spans="1:81" ht="14.25" hidden="1"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row>
    <row r="63" spans="1:81" ht="15" hidden="1"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row>
    <row r="64" spans="1:81" ht="14.25" hidden="1"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row>
    <row r="65" spans="1:81" ht="14.25" hidden="1"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row>
    <row r="66" spans="1:81" ht="14.25" hidden="1"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row>
    <row r="67" spans="1:81" ht="15" hidden="1"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row>
    <row r="68" spans="1:81" ht="14.25" hidden="1"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row>
    <row r="69" spans="1:81" ht="14.25" hidden="1"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row>
    <row r="70" spans="1:81" ht="14.25" hidden="1"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row>
    <row r="71" spans="1:81" ht="15" hidden="1"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row>
    <row r="72" spans="1:81" ht="14.25" hidden="1"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row>
    <row r="73" spans="1:81" ht="14.25" hidden="1"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row>
    <row r="74" spans="1:81" ht="14.25" hidden="1"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row>
    <row r="75" spans="1:81" ht="15" hidden="1"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row>
    <row r="76" spans="1:81" ht="14.25" hidden="1"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row>
    <row r="77" spans="1:81" ht="14.25" hidden="1"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row>
    <row r="78" spans="1:81" ht="14.25" hidden="1"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row>
    <row r="79" spans="1:81" ht="15" hidden="1"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row>
    <row r="80" spans="1:81" ht="14.25" hidden="1"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row>
    <row r="81" spans="1:81" ht="14.25" hidden="1"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row>
    <row r="82" spans="1:81" ht="14.25" hidden="1"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row>
    <row r="83" spans="1:81" ht="15" hidden="1"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c r="CC83" s="82"/>
    </row>
    <row r="84" spans="1:81" ht="14.25" hidden="1"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BZ84" s="82"/>
      <c r="CA84" s="82"/>
      <c r="CB84" s="82"/>
      <c r="CC84" s="82"/>
    </row>
    <row r="85" spans="1:81" ht="14.25" hidden="1"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BZ85" s="82"/>
      <c r="CA85" s="82"/>
      <c r="CB85" s="82"/>
      <c r="CC85" s="82"/>
    </row>
    <row r="86" spans="1:81" ht="14.25" hidden="1"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BZ86" s="82"/>
      <c r="CA86" s="82"/>
      <c r="CB86" s="82"/>
      <c r="CC86" s="82"/>
    </row>
    <row r="87" spans="1:81" ht="15" hidden="1"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BZ87" s="82"/>
      <c r="CA87" s="82"/>
      <c r="CB87" s="82"/>
      <c r="CC87" s="82"/>
    </row>
    <row r="88" spans="1:81" ht="14.25" hidden="1"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BZ88" s="82"/>
      <c r="CA88" s="82"/>
      <c r="CB88" s="82"/>
      <c r="CC88" s="82"/>
    </row>
    <row r="89" spans="1:81" ht="14.25" hidden="1"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c r="CC89" s="82"/>
    </row>
    <row r="90" spans="1:81" ht="14.25" hidden="1"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c r="CC90" s="82"/>
    </row>
    <row r="91" spans="1:81" ht="15" hidden="1"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c r="CC91" s="82"/>
    </row>
    <row r="92" spans="1:81" ht="14.25" hidden="1"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BZ92" s="82"/>
      <c r="CA92" s="82"/>
      <c r="CB92" s="82"/>
      <c r="CC92" s="82"/>
    </row>
    <row r="93" spans="1:81" ht="14.25" hidden="1"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BZ93" s="82"/>
      <c r="CA93" s="82"/>
      <c r="CB93" s="82"/>
      <c r="CC93" s="82"/>
    </row>
    <row r="94" spans="1:81" ht="14.25" hidden="1"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c r="CC94" s="82"/>
    </row>
    <row r="95" spans="1:81" ht="15" hidden="1"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BZ95" s="82"/>
      <c r="CA95" s="82"/>
      <c r="CB95" s="82"/>
      <c r="CC95" s="82"/>
    </row>
    <row r="96" spans="1:81" ht="14.25" hidden="1"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BZ96" s="82"/>
      <c r="CA96" s="82"/>
      <c r="CB96" s="82"/>
      <c r="CC96" s="82"/>
    </row>
    <row r="97" spans="1:81" ht="14.25" hidden="1"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BZ97" s="82"/>
      <c r="CA97" s="82"/>
      <c r="CB97" s="82"/>
      <c r="CC97" s="82"/>
    </row>
    <row r="98" spans="1:81" ht="14.25" hidden="1"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BZ98" s="82"/>
      <c r="CA98" s="82"/>
      <c r="CB98" s="82"/>
      <c r="CC98" s="82"/>
    </row>
    <row r="99" spans="1:81" ht="15" hidden="1"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c r="CC99" s="82"/>
    </row>
    <row r="100" spans="1:81" ht="14.25" hidden="1"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c r="CC100" s="82"/>
    </row>
    <row r="101" spans="1:81" ht="14.25" hidden="1"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row>
    <row r="102" spans="1:81" ht="14.25" hidden="1"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2"/>
      <c r="BS102" s="82"/>
      <c r="BT102" s="82"/>
      <c r="BU102" s="82"/>
      <c r="BV102" s="82"/>
      <c r="BW102" s="82"/>
      <c r="BX102" s="82"/>
      <c r="BY102" s="82"/>
      <c r="BZ102" s="82"/>
      <c r="CA102" s="82"/>
      <c r="CB102" s="82"/>
      <c r="CC102" s="82"/>
    </row>
    <row r="103" spans="1:81" ht="15" hidden="1"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BZ103" s="82"/>
      <c r="CA103" s="82"/>
      <c r="CB103" s="82"/>
      <c r="CC103" s="82"/>
    </row>
    <row r="104" spans="1:81" ht="14.25" hidden="1"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2"/>
      <c r="BS104" s="82"/>
      <c r="BT104" s="82"/>
      <c r="BU104" s="82"/>
      <c r="BV104" s="82"/>
      <c r="BW104" s="82"/>
      <c r="BX104" s="82"/>
      <c r="BY104" s="82"/>
      <c r="BZ104" s="82"/>
      <c r="CA104" s="82"/>
      <c r="CB104" s="82"/>
      <c r="CC104" s="82"/>
    </row>
    <row r="105" spans="1:81" ht="14.25" hidden="1"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4"/>
      <c r="BT105" s="84"/>
      <c r="BU105" s="84"/>
      <c r="BV105" s="84"/>
      <c r="BW105" s="84"/>
      <c r="BX105" s="84"/>
      <c r="BY105" s="82"/>
      <c r="BZ105" s="85"/>
      <c r="CA105" s="82"/>
      <c r="CB105" s="82"/>
      <c r="CC105" s="82"/>
    </row>
    <row r="106" spans="1:81" ht="14.25" hidden="1"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4"/>
      <c r="BT106" s="84"/>
      <c r="BU106" s="84"/>
      <c r="BV106" s="84"/>
      <c r="BW106" s="84"/>
      <c r="BX106" s="84"/>
      <c r="BY106" s="82"/>
      <c r="BZ106" s="85"/>
      <c r="CA106" s="82"/>
      <c r="CB106" s="82"/>
      <c r="CC106" s="82"/>
    </row>
    <row r="107" spans="1:81" ht="15" hidden="1"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4"/>
      <c r="BT107" s="84"/>
      <c r="BU107" s="84"/>
      <c r="BV107" s="84"/>
      <c r="BW107" s="84"/>
      <c r="BX107" s="84"/>
      <c r="BY107" s="82"/>
      <c r="BZ107" s="85"/>
      <c r="CA107" s="82"/>
      <c r="CB107" s="82"/>
      <c r="CC107" s="82"/>
    </row>
    <row r="108" spans="1:81" ht="14.25" hidden="1"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4"/>
      <c r="BT108" s="84"/>
      <c r="BU108" s="84"/>
      <c r="BV108" s="84"/>
      <c r="BW108" s="84"/>
      <c r="BX108" s="84"/>
      <c r="BY108" s="82"/>
      <c r="BZ108" s="85"/>
      <c r="CA108" s="82"/>
      <c r="CB108" s="82"/>
      <c r="CC108" s="82"/>
    </row>
    <row r="109" spans="1:81" ht="14.25" hidden="1"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4"/>
      <c r="BT109" s="84"/>
      <c r="BU109" s="84"/>
      <c r="BV109" s="84"/>
      <c r="BW109" s="84"/>
      <c r="BX109" s="84"/>
      <c r="BY109" s="82"/>
      <c r="BZ109" s="85"/>
      <c r="CA109" s="82"/>
      <c r="CB109" s="82"/>
      <c r="CC109" s="82"/>
    </row>
    <row r="110" spans="1:81" ht="14.25" hidden="1"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4"/>
      <c r="BT110" s="84"/>
      <c r="BU110" s="84"/>
      <c r="BV110" s="84"/>
      <c r="BW110" s="84"/>
      <c r="BX110" s="84"/>
      <c r="BY110" s="82"/>
      <c r="BZ110" s="85"/>
      <c r="CA110" s="82"/>
      <c r="CB110" s="82"/>
      <c r="CC110" s="82"/>
    </row>
    <row r="111" spans="1:81" ht="15" hidden="1"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4"/>
      <c r="BT111" s="84"/>
      <c r="BU111" s="84"/>
      <c r="BV111" s="84"/>
      <c r="BW111" s="84"/>
      <c r="BX111" s="84"/>
      <c r="BY111" s="82"/>
      <c r="BZ111" s="85"/>
      <c r="CA111" s="82"/>
      <c r="CB111" s="82"/>
      <c r="CC111" s="82"/>
    </row>
    <row r="112" spans="1:81" ht="14.25" hidden="1"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4"/>
      <c r="BT112" s="84"/>
      <c r="BU112" s="84"/>
      <c r="BV112" s="84"/>
      <c r="BW112" s="84"/>
      <c r="BX112" s="84"/>
      <c r="BY112" s="82"/>
      <c r="BZ112" s="85"/>
      <c r="CA112" s="82"/>
      <c r="CB112" s="82"/>
      <c r="CC112" s="82"/>
    </row>
    <row r="113" spans="1:81" ht="14.25" hidden="1"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4"/>
      <c r="BT113" s="84"/>
      <c r="BU113" s="84"/>
      <c r="BV113" s="84"/>
      <c r="BW113" s="84"/>
      <c r="BX113" s="84"/>
      <c r="BY113" s="82"/>
      <c r="BZ113" s="85"/>
      <c r="CA113" s="82"/>
      <c r="CB113" s="82"/>
      <c r="CC113" s="82"/>
    </row>
    <row r="114" spans="1:81" ht="14.25" hidden="1"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4"/>
      <c r="BT114" s="84"/>
      <c r="BU114" s="84"/>
      <c r="BV114" s="84"/>
      <c r="BW114" s="84"/>
      <c r="BX114" s="84"/>
      <c r="BY114" s="82"/>
      <c r="BZ114" s="85"/>
      <c r="CA114" s="82"/>
      <c r="CB114" s="82"/>
      <c r="CC114" s="82"/>
    </row>
    <row r="115" spans="1:81" ht="15" hidden="1"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4"/>
      <c r="BT115" s="84"/>
      <c r="BU115" s="84"/>
      <c r="BV115" s="84"/>
      <c r="BW115" s="84"/>
      <c r="BX115" s="84"/>
      <c r="BY115" s="82"/>
      <c r="BZ115" s="85"/>
      <c r="CA115" s="82"/>
      <c r="CB115" s="82"/>
      <c r="CC115" s="82"/>
    </row>
    <row r="116" spans="1:81" ht="14.25" hidden="1"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4"/>
      <c r="BT116" s="84"/>
      <c r="BU116" s="84"/>
      <c r="BV116" s="84"/>
      <c r="BW116" s="84"/>
      <c r="BX116" s="84"/>
      <c r="BY116" s="82"/>
      <c r="BZ116" s="85"/>
      <c r="CA116" s="82"/>
      <c r="CB116" s="82"/>
      <c r="CC116" s="82"/>
    </row>
    <row r="117" spans="1:81" ht="14.25" hidden="1"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4"/>
      <c r="BT117" s="84"/>
      <c r="BU117" s="84"/>
      <c r="BV117" s="84"/>
      <c r="BW117" s="84"/>
      <c r="BX117" s="84"/>
      <c r="BY117" s="82"/>
      <c r="BZ117" s="85"/>
      <c r="CA117" s="82"/>
      <c r="CB117" s="82"/>
      <c r="CC117" s="82"/>
    </row>
    <row r="118" spans="1:81" ht="14.25" hidden="1"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4"/>
      <c r="BT118" s="84"/>
      <c r="BU118" s="84"/>
      <c r="BV118" s="84"/>
      <c r="BW118" s="84"/>
      <c r="BX118" s="84"/>
      <c r="BY118" s="82"/>
      <c r="BZ118" s="85"/>
      <c r="CA118" s="82"/>
      <c r="CB118" s="82"/>
      <c r="CC118" s="82"/>
    </row>
    <row r="119" spans="1:81" ht="15" hidden="1"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4"/>
      <c r="BT119" s="84"/>
      <c r="BU119" s="84"/>
      <c r="BV119" s="84"/>
      <c r="BW119" s="84"/>
      <c r="BX119" s="84"/>
      <c r="BY119" s="82"/>
      <c r="BZ119" s="85"/>
      <c r="CA119" s="82"/>
      <c r="CB119" s="82"/>
      <c r="CC119" s="82"/>
    </row>
    <row r="120" spans="1:81" ht="14.25" hidden="1"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4"/>
      <c r="BT120" s="84"/>
      <c r="BU120" s="84"/>
      <c r="BV120" s="84"/>
      <c r="BW120" s="84"/>
      <c r="BX120" s="84"/>
      <c r="BY120" s="82"/>
      <c r="BZ120" s="85"/>
      <c r="CA120" s="82"/>
      <c r="CB120" s="82"/>
      <c r="CC120" s="82"/>
    </row>
    <row r="121" spans="1:81" ht="14.25" hidden="1"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4"/>
      <c r="BT121" s="84"/>
      <c r="BU121" s="84"/>
      <c r="BV121" s="84"/>
      <c r="BW121" s="84"/>
      <c r="BX121" s="84"/>
      <c r="BY121" s="82"/>
      <c r="BZ121" s="85"/>
      <c r="CA121" s="82"/>
      <c r="CB121" s="82"/>
      <c r="CC121" s="82"/>
    </row>
    <row r="122" spans="1:81" ht="14.25" hidden="1"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4"/>
      <c r="BT122" s="84"/>
      <c r="BU122" s="84"/>
      <c r="BV122" s="84"/>
      <c r="BW122" s="84"/>
      <c r="BX122" s="84"/>
      <c r="BY122" s="82"/>
      <c r="BZ122" s="85"/>
      <c r="CA122" s="82"/>
      <c r="CB122" s="82"/>
      <c r="CC122" s="82"/>
    </row>
    <row r="123" spans="1:81" ht="15" hidden="1"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4"/>
      <c r="BT123" s="84"/>
      <c r="BU123" s="84"/>
      <c r="BV123" s="84"/>
      <c r="BW123" s="84"/>
      <c r="BX123" s="84"/>
      <c r="BY123" s="82"/>
      <c r="BZ123" s="85"/>
      <c r="CA123" s="82"/>
      <c r="CB123" s="82"/>
      <c r="CC123" s="82"/>
    </row>
    <row r="124" spans="1:81" ht="14.25" hidden="1"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4"/>
      <c r="BT124" s="84"/>
      <c r="BU124" s="84"/>
      <c r="BV124" s="84"/>
      <c r="BW124" s="84"/>
      <c r="BX124" s="84"/>
      <c r="BY124" s="82"/>
      <c r="BZ124" s="85"/>
      <c r="CA124" s="82"/>
      <c r="CB124" s="82"/>
      <c r="CC124" s="82"/>
    </row>
    <row r="125" spans="1:81" ht="14.25" hidden="1"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4"/>
      <c r="BT125" s="84"/>
      <c r="BU125" s="84"/>
      <c r="BV125" s="84"/>
      <c r="BW125" s="84"/>
      <c r="BX125" s="84"/>
      <c r="BY125" s="82"/>
      <c r="BZ125" s="85"/>
      <c r="CA125" s="82"/>
      <c r="CB125" s="82"/>
      <c r="CC125" s="82"/>
    </row>
    <row r="126" spans="1:81" ht="14.25" hidden="1"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4"/>
      <c r="BT126" s="84"/>
      <c r="BU126" s="84"/>
      <c r="BV126" s="84"/>
      <c r="BW126" s="84"/>
      <c r="BX126" s="84"/>
      <c r="BY126" s="82"/>
      <c r="BZ126" s="85"/>
      <c r="CA126" s="82"/>
      <c r="CB126" s="82"/>
      <c r="CC126" s="82"/>
    </row>
    <row r="127" spans="1:81" ht="15" hidden="1"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4"/>
      <c r="BT127" s="84"/>
      <c r="BU127" s="84"/>
      <c r="BV127" s="84"/>
      <c r="BW127" s="84"/>
      <c r="BX127" s="84"/>
      <c r="BY127" s="82"/>
      <c r="BZ127" s="85"/>
      <c r="CA127" s="82"/>
      <c r="CB127" s="82"/>
      <c r="CC127" s="82"/>
    </row>
    <row r="128" spans="1:81" ht="14.25" hidden="1"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4"/>
      <c r="BT128" s="84"/>
      <c r="BU128" s="84"/>
      <c r="BV128" s="84"/>
      <c r="BW128" s="84"/>
      <c r="BX128" s="84"/>
      <c r="BY128" s="82"/>
      <c r="BZ128" s="85"/>
      <c r="CA128" s="82"/>
      <c r="CB128" s="82"/>
      <c r="CC128" s="82"/>
    </row>
    <row r="129" spans="1:81" ht="14.25" hidden="1"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4"/>
      <c r="BT129" s="84"/>
      <c r="BU129" s="84"/>
      <c r="BV129" s="84"/>
      <c r="BW129" s="84"/>
      <c r="BX129" s="84"/>
      <c r="BY129" s="82"/>
      <c r="BZ129" s="85"/>
      <c r="CA129" s="82"/>
      <c r="CB129" s="82"/>
      <c r="CC129" s="82"/>
    </row>
    <row r="130" spans="1:81" ht="14.25" hidden="1"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4"/>
      <c r="BT130" s="84"/>
      <c r="BU130" s="84"/>
      <c r="BV130" s="84"/>
      <c r="BW130" s="84"/>
      <c r="BX130" s="84"/>
      <c r="BY130" s="82"/>
      <c r="BZ130" s="85"/>
      <c r="CA130" s="82"/>
      <c r="CB130" s="82"/>
      <c r="CC130" s="82"/>
    </row>
    <row r="131" spans="1:81" ht="15" hidden="1"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4"/>
      <c r="BT131" s="84"/>
      <c r="BU131" s="84"/>
      <c r="BV131" s="84"/>
      <c r="BW131" s="84"/>
      <c r="BX131" s="84"/>
      <c r="BY131" s="82"/>
      <c r="BZ131" s="85"/>
      <c r="CA131" s="82"/>
      <c r="CB131" s="82"/>
      <c r="CC131" s="82"/>
    </row>
    <row r="132" spans="1:81" ht="14.25" hidden="1"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4"/>
      <c r="BT132" s="84"/>
      <c r="BU132" s="84"/>
      <c r="BV132" s="84"/>
      <c r="BW132" s="84"/>
      <c r="BX132" s="84"/>
      <c r="BY132" s="82"/>
      <c r="BZ132" s="85"/>
      <c r="CA132" s="82"/>
      <c r="CB132" s="82"/>
      <c r="CC132" s="82"/>
    </row>
    <row r="133" spans="1:81" ht="14.25" hidden="1"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4"/>
      <c r="BT133" s="84"/>
      <c r="BU133" s="84"/>
      <c r="BV133" s="84"/>
      <c r="BW133" s="84"/>
      <c r="BX133" s="84"/>
      <c r="BY133" s="82"/>
      <c r="BZ133" s="85"/>
      <c r="CA133" s="82"/>
      <c r="CB133" s="82"/>
      <c r="CC133" s="82"/>
    </row>
    <row r="134" spans="1:81" ht="14.25" hidden="1"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4"/>
      <c r="BT134" s="84"/>
      <c r="BU134" s="84"/>
      <c r="BV134" s="84"/>
      <c r="BW134" s="84"/>
      <c r="BX134" s="84"/>
      <c r="BY134" s="82"/>
      <c r="BZ134" s="85"/>
      <c r="CA134" s="82"/>
      <c r="CB134" s="82"/>
      <c r="CC134" s="82"/>
    </row>
    <row r="135" spans="1:81" ht="15" hidden="1"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4"/>
      <c r="BT135" s="84"/>
      <c r="BU135" s="84"/>
      <c r="BV135" s="84"/>
      <c r="BW135" s="84"/>
      <c r="BX135" s="84"/>
      <c r="BY135" s="82"/>
      <c r="BZ135" s="85"/>
      <c r="CA135" s="82"/>
      <c r="CB135" s="82"/>
      <c r="CC135" s="82"/>
    </row>
    <row r="136" spans="1:81" ht="14.25" hidden="1"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2"/>
      <c r="BS136" s="84"/>
      <c r="BT136" s="84"/>
      <c r="BU136" s="84"/>
      <c r="BV136" s="84"/>
      <c r="BW136" s="84"/>
      <c r="BX136" s="84"/>
      <c r="BY136" s="82"/>
      <c r="BZ136" s="85"/>
      <c r="CA136" s="82"/>
      <c r="CB136" s="82"/>
      <c r="CC136" s="82"/>
    </row>
    <row r="137" spans="1:81" ht="14.25" hidden="1"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2"/>
      <c r="BS137" s="84"/>
      <c r="BT137" s="84"/>
      <c r="BU137" s="84"/>
      <c r="BV137" s="84"/>
      <c r="BW137" s="84"/>
      <c r="BX137" s="84"/>
      <c r="BY137" s="82"/>
      <c r="BZ137" s="85"/>
      <c r="CA137" s="82"/>
      <c r="CB137" s="82"/>
      <c r="CC137" s="82"/>
    </row>
    <row r="138" spans="1:81" ht="14.25" hidden="1"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2"/>
      <c r="BS138" s="84"/>
      <c r="BT138" s="84"/>
      <c r="BU138" s="84"/>
      <c r="BV138" s="84"/>
      <c r="BW138" s="84"/>
      <c r="BX138" s="84"/>
      <c r="BY138" s="82"/>
      <c r="BZ138" s="85"/>
      <c r="CA138" s="82"/>
      <c r="CB138" s="82"/>
      <c r="CC138" s="82"/>
    </row>
    <row r="139" spans="1:81" ht="14.25" hidden="1"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2"/>
      <c r="BS139" s="84"/>
      <c r="BT139" s="84"/>
      <c r="BU139" s="84"/>
      <c r="BV139" s="84"/>
      <c r="BW139" s="84"/>
      <c r="BX139" s="84"/>
      <c r="BY139" s="82"/>
      <c r="BZ139" s="85"/>
      <c r="CA139" s="82"/>
      <c r="CB139" s="82"/>
      <c r="CC139" s="82"/>
    </row>
    <row r="140" spans="1:81" ht="14.25" hidden="1"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2"/>
      <c r="BS140" s="84"/>
      <c r="BT140" s="84"/>
      <c r="BU140" s="84"/>
      <c r="BV140" s="84"/>
      <c r="BW140" s="84"/>
      <c r="BX140" s="84"/>
      <c r="BY140" s="82"/>
      <c r="BZ140" s="85"/>
      <c r="CA140" s="82"/>
      <c r="CB140" s="82"/>
      <c r="CC140" s="82"/>
    </row>
    <row r="141" spans="1:81" ht="14.25" hidden="1"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2"/>
      <c r="BS141" s="84"/>
      <c r="BT141" s="84"/>
      <c r="BU141" s="84"/>
      <c r="BV141" s="84"/>
      <c r="BW141" s="84"/>
      <c r="BX141" s="84"/>
      <c r="BY141" s="82"/>
      <c r="BZ141" s="85"/>
      <c r="CA141" s="82"/>
      <c r="CB141" s="82"/>
      <c r="CC141" s="82"/>
    </row>
    <row r="142" spans="1:81" ht="14.25" hidden="1"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4"/>
      <c r="BT142" s="84"/>
      <c r="BU142" s="84"/>
      <c r="BV142" s="84"/>
      <c r="BW142" s="84"/>
      <c r="BX142" s="84"/>
      <c r="BY142" s="82"/>
      <c r="BZ142" s="85"/>
      <c r="CA142" s="82"/>
      <c r="CB142" s="82"/>
      <c r="CC142" s="82"/>
    </row>
    <row r="143" spans="1:81" ht="14.25" hidden="1"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4"/>
      <c r="BT143" s="84"/>
      <c r="BU143" s="84"/>
      <c r="BV143" s="84"/>
      <c r="BW143" s="84"/>
      <c r="BX143" s="84"/>
      <c r="BY143" s="82"/>
      <c r="BZ143" s="85"/>
      <c r="CA143" s="82"/>
      <c r="CB143" s="82"/>
      <c r="CC143" s="82"/>
    </row>
    <row r="144" spans="1:81" ht="14.25" hidden="1"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2"/>
      <c r="BS144" s="84"/>
      <c r="BT144" s="84"/>
      <c r="BU144" s="84"/>
      <c r="BV144" s="84"/>
      <c r="BW144" s="84"/>
      <c r="BX144" s="84"/>
      <c r="BY144" s="82"/>
      <c r="BZ144" s="85"/>
      <c r="CA144" s="82"/>
      <c r="CB144" s="82"/>
      <c r="CC144" s="82"/>
    </row>
    <row r="145" spans="1:81" ht="14.25" hidden="1"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4"/>
      <c r="BT145" s="84"/>
      <c r="BU145" s="84"/>
      <c r="BV145" s="84"/>
      <c r="BW145" s="84"/>
      <c r="BX145" s="84"/>
      <c r="BY145" s="82"/>
      <c r="BZ145" s="85"/>
      <c r="CA145" s="82"/>
      <c r="CB145" s="82"/>
      <c r="CC145" s="82"/>
    </row>
    <row r="146" spans="1:81" ht="14.25" hidden="1"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4"/>
      <c r="BT146" s="84"/>
      <c r="BU146" s="84"/>
      <c r="BV146" s="84"/>
      <c r="BW146" s="84"/>
      <c r="BX146" s="84"/>
      <c r="BY146" s="82"/>
      <c r="BZ146" s="85"/>
      <c r="CA146" s="82"/>
      <c r="CB146" s="82"/>
      <c r="CC146" s="82"/>
    </row>
    <row r="147" spans="1:81" ht="14.25" hidden="1"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4"/>
      <c r="BT147" s="84"/>
      <c r="BU147" s="84"/>
      <c r="BV147" s="84"/>
      <c r="BW147" s="84"/>
      <c r="BX147" s="84"/>
      <c r="BY147" s="82"/>
      <c r="BZ147" s="85"/>
      <c r="CA147" s="82"/>
      <c r="CB147" s="82"/>
      <c r="CC147" s="82"/>
    </row>
    <row r="148" spans="1:81" ht="14.25" hidden="1"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4"/>
      <c r="BT148" s="84"/>
      <c r="BU148" s="84"/>
      <c r="BV148" s="84"/>
      <c r="BW148" s="84"/>
      <c r="BX148" s="84"/>
      <c r="BY148" s="82"/>
      <c r="BZ148" s="85"/>
      <c r="CA148" s="82"/>
      <c r="CB148" s="82"/>
      <c r="CC148" s="82"/>
    </row>
    <row r="149" spans="1:81" ht="14.25" hidden="1"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4"/>
      <c r="BT149" s="84"/>
      <c r="BU149" s="84"/>
      <c r="BV149" s="84"/>
      <c r="BW149" s="84"/>
      <c r="BX149" s="84"/>
      <c r="BY149" s="82"/>
      <c r="BZ149" s="85"/>
      <c r="CA149" s="82"/>
      <c r="CB149" s="82"/>
      <c r="CC149" s="82"/>
    </row>
    <row r="150" spans="1:81" ht="14.25" hidden="1"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4"/>
      <c r="BT150" s="84"/>
      <c r="BU150" s="84"/>
      <c r="BV150" s="84"/>
      <c r="BW150" s="84"/>
      <c r="BX150" s="84"/>
      <c r="BY150" s="82"/>
      <c r="BZ150" s="85"/>
      <c r="CA150" s="82"/>
      <c r="CB150" s="82"/>
      <c r="CC150" s="82"/>
    </row>
    <row r="151" spans="1:81" ht="14.25" hidden="1"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2"/>
      <c r="BS151" s="84"/>
      <c r="BT151" s="84"/>
      <c r="BU151" s="84"/>
      <c r="BV151" s="84"/>
      <c r="BW151" s="84"/>
      <c r="BX151" s="84"/>
      <c r="BY151" s="82"/>
      <c r="BZ151" s="85"/>
      <c r="CA151" s="82"/>
      <c r="CB151" s="82"/>
      <c r="CC151" s="82"/>
    </row>
    <row r="152" spans="1:81" ht="14.25" hidden="1"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4"/>
      <c r="BT152" s="84"/>
      <c r="BU152" s="84"/>
      <c r="BV152" s="84"/>
      <c r="BW152" s="84"/>
      <c r="BX152" s="84"/>
      <c r="BY152" s="82"/>
      <c r="BZ152" s="85"/>
      <c r="CA152" s="82"/>
      <c r="CB152" s="82"/>
      <c r="CC152" s="82"/>
    </row>
    <row r="153" spans="1:81" ht="14.25" hidden="1"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2"/>
      <c r="BS153" s="84"/>
      <c r="BT153" s="84"/>
      <c r="BU153" s="84"/>
      <c r="BV153" s="84"/>
      <c r="BW153" s="84"/>
      <c r="BX153" s="84"/>
      <c r="BY153" s="82"/>
      <c r="BZ153" s="85"/>
      <c r="CA153" s="82"/>
      <c r="CB153" s="82"/>
      <c r="CC153" s="82"/>
    </row>
    <row r="154" spans="1:81" ht="14.25" hidden="1"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2"/>
      <c r="BS154" s="84"/>
      <c r="BT154" s="84"/>
      <c r="BU154" s="84"/>
      <c r="BV154" s="84"/>
      <c r="BW154" s="84"/>
      <c r="BX154" s="84"/>
      <c r="BY154" s="82"/>
      <c r="BZ154" s="85"/>
      <c r="CA154" s="82"/>
      <c r="CB154" s="82"/>
      <c r="CC154" s="82"/>
    </row>
    <row r="155" spans="1:81" ht="14.25" hidden="1"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2"/>
      <c r="BS155" s="84"/>
      <c r="BT155" s="84"/>
      <c r="BU155" s="84"/>
      <c r="BV155" s="84"/>
      <c r="BW155" s="84"/>
      <c r="BX155" s="84"/>
      <c r="BY155" s="82"/>
      <c r="BZ155" s="85"/>
      <c r="CA155" s="82"/>
      <c r="CB155" s="82"/>
      <c r="CC155" s="82"/>
    </row>
    <row r="156" spans="1:81" ht="14.25" hidden="1"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2"/>
      <c r="BS156" s="84"/>
      <c r="BT156" s="84"/>
      <c r="BU156" s="84"/>
      <c r="BV156" s="84"/>
      <c r="BW156" s="84"/>
      <c r="BX156" s="84"/>
      <c r="BY156" s="82"/>
      <c r="BZ156" s="85"/>
      <c r="CA156" s="82"/>
      <c r="CB156" s="82"/>
      <c r="CC156" s="82"/>
    </row>
    <row r="157" spans="1:81" ht="14.25" hidden="1"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4"/>
      <c r="BT157" s="84"/>
      <c r="BU157" s="84"/>
      <c r="BV157" s="84"/>
      <c r="BW157" s="84"/>
      <c r="BX157" s="84"/>
      <c r="BY157" s="82"/>
      <c r="BZ157" s="85"/>
      <c r="CA157" s="82"/>
      <c r="CB157" s="82"/>
      <c r="CC157" s="82"/>
    </row>
    <row r="158" spans="1:81" ht="14.25" hidden="1"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4"/>
      <c r="BT158" s="84"/>
      <c r="BU158" s="84"/>
      <c r="BV158" s="84"/>
      <c r="BW158" s="84"/>
      <c r="BX158" s="84"/>
      <c r="BY158" s="82"/>
      <c r="BZ158" s="85"/>
      <c r="CA158" s="82"/>
      <c r="CB158" s="82"/>
      <c r="CC158" s="82"/>
    </row>
    <row r="159" spans="1:81" ht="14.25" hidden="1"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4"/>
      <c r="BT159" s="84"/>
      <c r="BU159" s="84"/>
      <c r="BV159" s="84"/>
      <c r="BW159" s="84"/>
      <c r="BX159" s="84"/>
      <c r="BY159" s="82"/>
      <c r="BZ159" s="85"/>
      <c r="CA159" s="82"/>
      <c r="CB159" s="82"/>
      <c r="CC159" s="82"/>
    </row>
    <row r="160" spans="1:81" ht="14.25" hidden="1"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4"/>
      <c r="BT160" s="84"/>
      <c r="BU160" s="84"/>
      <c r="BV160" s="84"/>
      <c r="BW160" s="84"/>
      <c r="BX160" s="84"/>
      <c r="BY160" s="82"/>
      <c r="BZ160" s="85"/>
      <c r="CA160" s="82"/>
      <c r="CB160" s="82"/>
      <c r="CC160" s="82"/>
    </row>
    <row r="161" spans="1:81" ht="14.25" hidden="1"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4"/>
      <c r="BT161" s="84"/>
      <c r="BU161" s="84"/>
      <c r="BV161" s="84"/>
      <c r="BW161" s="84"/>
      <c r="BX161" s="84"/>
      <c r="BY161" s="82"/>
      <c r="BZ161" s="85"/>
      <c r="CA161" s="82"/>
      <c r="CB161" s="82"/>
      <c r="CC161" s="82"/>
    </row>
    <row r="162" spans="1:81" ht="14.25" hidden="1"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4"/>
      <c r="BT162" s="84"/>
      <c r="BU162" s="84"/>
      <c r="BV162" s="84"/>
      <c r="BW162" s="84"/>
      <c r="BX162" s="84"/>
      <c r="BY162" s="82"/>
      <c r="BZ162" s="85"/>
      <c r="CA162" s="82"/>
      <c r="CB162" s="82"/>
      <c r="CC162" s="82"/>
    </row>
    <row r="163" spans="1:81" ht="14.25" hidden="1"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4"/>
      <c r="BT163" s="84"/>
      <c r="BU163" s="84"/>
      <c r="BV163" s="84"/>
      <c r="BW163" s="84"/>
      <c r="BX163" s="84"/>
      <c r="BY163" s="82"/>
      <c r="BZ163" s="85"/>
      <c r="CA163" s="82"/>
      <c r="CB163" s="82"/>
      <c r="CC163" s="82"/>
    </row>
    <row r="164" spans="1:81" ht="14.25" hidden="1"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4"/>
      <c r="BT164" s="84"/>
      <c r="BU164" s="84"/>
      <c r="BV164" s="84"/>
      <c r="BW164" s="84"/>
      <c r="BX164" s="84"/>
      <c r="BY164" s="82"/>
      <c r="BZ164" s="85"/>
      <c r="CA164" s="82"/>
      <c r="CB164" s="82"/>
      <c r="CC164" s="82"/>
    </row>
    <row r="165" spans="1:81" ht="14.25" hidden="1"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2"/>
      <c r="BS165" s="84"/>
      <c r="BT165" s="84"/>
      <c r="BU165" s="84"/>
      <c r="BV165" s="84"/>
      <c r="BW165" s="84"/>
      <c r="BX165" s="84"/>
      <c r="BY165" s="82"/>
      <c r="BZ165" s="85"/>
      <c r="CA165" s="82"/>
      <c r="CB165" s="82"/>
      <c r="CC165" s="82"/>
    </row>
    <row r="166" spans="1:81" ht="14.25" hidden="1"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2"/>
      <c r="BS166" s="84"/>
      <c r="BT166" s="84"/>
      <c r="BU166" s="84"/>
      <c r="BV166" s="84"/>
      <c r="BW166" s="84"/>
      <c r="BX166" s="84"/>
      <c r="BY166" s="82"/>
      <c r="BZ166" s="85"/>
      <c r="CA166" s="82"/>
      <c r="CB166" s="82"/>
      <c r="CC166" s="82"/>
    </row>
    <row r="167" spans="1:81" ht="14.25" hidden="1"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2"/>
      <c r="BS167" s="84"/>
      <c r="BT167" s="84"/>
      <c r="BU167" s="84"/>
      <c r="BV167" s="84"/>
      <c r="BW167" s="84"/>
      <c r="BX167" s="84"/>
      <c r="BY167" s="82"/>
      <c r="BZ167" s="85"/>
      <c r="CA167" s="82"/>
      <c r="CB167" s="82"/>
      <c r="CC167" s="82"/>
    </row>
    <row r="168" spans="1:81" ht="14.25" hidden="1"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4"/>
      <c r="BT168" s="84"/>
      <c r="BU168" s="84"/>
      <c r="BV168" s="84"/>
      <c r="BW168" s="84"/>
      <c r="BX168" s="84"/>
      <c r="BY168" s="82"/>
      <c r="BZ168" s="85"/>
      <c r="CA168" s="82"/>
      <c r="CB168" s="82"/>
      <c r="CC168" s="82"/>
    </row>
    <row r="169" spans="1:81" ht="14.25" hidden="1"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4"/>
      <c r="BT169" s="84"/>
      <c r="BU169" s="84"/>
      <c r="BV169" s="84"/>
      <c r="BW169" s="84"/>
      <c r="BX169" s="84"/>
      <c r="BY169" s="82"/>
      <c r="BZ169" s="85"/>
      <c r="CA169" s="82"/>
      <c r="CB169" s="82"/>
      <c r="CC169" s="82"/>
    </row>
    <row r="170" spans="1:81" ht="14.25" hidden="1"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2"/>
      <c r="BS170" s="84"/>
      <c r="BT170" s="84"/>
      <c r="BU170" s="84"/>
      <c r="BV170" s="84"/>
      <c r="BW170" s="84"/>
      <c r="BX170" s="84"/>
      <c r="BY170" s="82"/>
      <c r="BZ170" s="85"/>
      <c r="CA170" s="82"/>
      <c r="CB170" s="82"/>
      <c r="CC170" s="82"/>
    </row>
    <row r="171" spans="1:81" ht="14.25" hidden="1"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4"/>
      <c r="BT171" s="84"/>
      <c r="BU171" s="84"/>
      <c r="BV171" s="84"/>
      <c r="BW171" s="84"/>
      <c r="BX171" s="84"/>
      <c r="BY171" s="82"/>
      <c r="BZ171" s="85"/>
      <c r="CA171" s="82"/>
      <c r="CB171" s="82"/>
      <c r="CC171" s="82"/>
    </row>
    <row r="172" spans="1:81" ht="14.25" hidden="1"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2"/>
      <c r="BS172" s="84"/>
      <c r="BT172" s="84"/>
      <c r="BU172" s="84"/>
      <c r="BV172" s="84"/>
      <c r="BW172" s="84"/>
      <c r="BX172" s="84"/>
      <c r="BY172" s="82"/>
      <c r="BZ172" s="85"/>
      <c r="CA172" s="82"/>
      <c r="CB172" s="82"/>
      <c r="CC172" s="82"/>
    </row>
    <row r="173" spans="1:81" ht="14.25" hidden="1"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2"/>
      <c r="BS173" s="84"/>
      <c r="BT173" s="84"/>
      <c r="BU173" s="84"/>
      <c r="BV173" s="84"/>
      <c r="BW173" s="84"/>
      <c r="BX173" s="84"/>
      <c r="BY173" s="82"/>
      <c r="BZ173" s="85"/>
      <c r="CA173" s="82"/>
      <c r="CB173" s="82"/>
      <c r="CC173" s="82"/>
    </row>
    <row r="174" spans="1:81" ht="14.25" hidden="1"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2"/>
      <c r="BS174" s="84"/>
      <c r="BT174" s="84"/>
      <c r="BU174" s="84"/>
      <c r="BV174" s="84"/>
      <c r="BW174" s="84"/>
      <c r="BX174" s="84"/>
      <c r="BY174" s="82"/>
      <c r="BZ174" s="85"/>
      <c r="CA174" s="82"/>
      <c r="CB174" s="82"/>
      <c r="CC174" s="82"/>
    </row>
    <row r="175" spans="1:81" ht="14.25" hidden="1"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2"/>
      <c r="BS175" s="84"/>
      <c r="BT175" s="84"/>
      <c r="BU175" s="84"/>
      <c r="BV175" s="84"/>
      <c r="BW175" s="84"/>
      <c r="BX175" s="84"/>
      <c r="BY175" s="82"/>
      <c r="BZ175" s="85"/>
      <c r="CA175" s="82"/>
      <c r="CB175" s="82"/>
      <c r="CC175" s="82"/>
    </row>
    <row r="176" spans="1:81" ht="14.25" hidden="1"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2"/>
      <c r="BS176" s="84"/>
      <c r="BT176" s="84"/>
      <c r="BU176" s="84"/>
      <c r="BV176" s="84"/>
      <c r="BW176" s="84"/>
      <c r="BX176" s="84"/>
      <c r="BY176" s="82"/>
      <c r="BZ176" s="85"/>
      <c r="CA176" s="82"/>
      <c r="CB176" s="82"/>
      <c r="CC176" s="82"/>
    </row>
    <row r="177" spans="1:81" ht="14.25" hidden="1"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4"/>
      <c r="BT177" s="84"/>
      <c r="BU177" s="84"/>
      <c r="BV177" s="84"/>
      <c r="BW177" s="84"/>
      <c r="BX177" s="84"/>
      <c r="BY177" s="82"/>
      <c r="BZ177" s="85"/>
      <c r="CA177" s="82"/>
      <c r="CB177" s="82"/>
      <c r="CC177" s="82"/>
    </row>
    <row r="178" spans="1:81" ht="14.25" hidden="1"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4"/>
      <c r="BT178" s="84"/>
      <c r="BU178" s="84"/>
      <c r="BV178" s="84"/>
      <c r="BW178" s="84"/>
      <c r="BX178" s="84"/>
      <c r="BY178" s="82"/>
      <c r="BZ178" s="85"/>
      <c r="CA178" s="82"/>
      <c r="CB178" s="82"/>
      <c r="CC178" s="82"/>
    </row>
    <row r="179" spans="1:81" ht="14.25" hidden="1"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4"/>
      <c r="BT179" s="84"/>
      <c r="BU179" s="84"/>
      <c r="BV179" s="84"/>
      <c r="BW179" s="84"/>
      <c r="BX179" s="84"/>
      <c r="BY179" s="82"/>
      <c r="BZ179" s="85"/>
      <c r="CA179" s="82"/>
      <c r="CB179" s="82"/>
      <c r="CC179" s="82"/>
    </row>
    <row r="180" spans="1:81" ht="14.25" hidden="1"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4"/>
      <c r="BT180" s="84"/>
      <c r="BU180" s="84"/>
      <c r="BV180" s="84"/>
      <c r="BW180" s="84"/>
      <c r="BX180" s="84"/>
      <c r="BY180" s="82"/>
      <c r="BZ180" s="85"/>
      <c r="CA180" s="82"/>
      <c r="CB180" s="82"/>
      <c r="CC180" s="82"/>
    </row>
    <row r="181" spans="1:81" ht="14.25" hidden="1"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4"/>
      <c r="BT181" s="84"/>
      <c r="BU181" s="84"/>
      <c r="BV181" s="84"/>
      <c r="BW181" s="84"/>
      <c r="BX181" s="84"/>
      <c r="BY181" s="82"/>
      <c r="BZ181" s="85"/>
      <c r="CA181" s="82"/>
      <c r="CB181" s="82"/>
      <c r="CC181" s="82"/>
    </row>
    <row r="182" spans="1:81" ht="14.25" hidden="1"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4"/>
      <c r="BT182" s="84"/>
      <c r="BU182" s="84"/>
      <c r="BV182" s="84"/>
      <c r="BW182" s="84"/>
      <c r="BX182" s="84"/>
      <c r="BY182" s="82"/>
      <c r="BZ182" s="85"/>
      <c r="CA182" s="82"/>
      <c r="CB182" s="82"/>
      <c r="CC182" s="82"/>
    </row>
    <row r="183" spans="1:81" ht="14.25" hidden="1"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4"/>
      <c r="BT183" s="84"/>
      <c r="BU183" s="84"/>
      <c r="BV183" s="84"/>
      <c r="BW183" s="84"/>
      <c r="BX183" s="84"/>
      <c r="BY183" s="82"/>
      <c r="BZ183" s="85"/>
      <c r="CA183" s="82"/>
      <c r="CB183" s="82"/>
      <c r="CC183" s="82"/>
    </row>
    <row r="184" spans="1:81" ht="14.25" hidden="1"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4"/>
      <c r="BT184" s="84"/>
      <c r="BU184" s="84"/>
      <c r="BV184" s="84"/>
      <c r="BW184" s="84"/>
      <c r="BX184" s="84"/>
      <c r="BY184" s="82"/>
      <c r="BZ184" s="85"/>
      <c r="CA184" s="82"/>
      <c r="CB184" s="82"/>
      <c r="CC184" s="82"/>
    </row>
    <row r="185" spans="1:81" ht="14.25" hidden="1"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4"/>
      <c r="BT185" s="84"/>
      <c r="BU185" s="84"/>
      <c r="BV185" s="84"/>
      <c r="BW185" s="84"/>
      <c r="BX185" s="84"/>
      <c r="BY185" s="82"/>
      <c r="BZ185" s="85"/>
      <c r="CA185" s="82"/>
      <c r="CB185" s="82"/>
      <c r="CC185" s="82"/>
    </row>
    <row r="186" spans="1:81" ht="14.25" hidden="1"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2"/>
      <c r="BS186" s="84"/>
      <c r="BT186" s="84"/>
      <c r="BU186" s="84"/>
      <c r="BV186" s="84"/>
      <c r="BW186" s="84"/>
      <c r="BX186" s="84"/>
      <c r="BY186" s="82"/>
      <c r="BZ186" s="85"/>
      <c r="CA186" s="82"/>
      <c r="CB186" s="82"/>
      <c r="CC186" s="82"/>
    </row>
    <row r="187" spans="1:81" ht="14.25" hidden="1"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4"/>
      <c r="BT187" s="84"/>
      <c r="BU187" s="84"/>
      <c r="BV187" s="84"/>
      <c r="BW187" s="84"/>
      <c r="BX187" s="84"/>
      <c r="BY187" s="82"/>
      <c r="BZ187" s="85"/>
      <c r="CA187" s="82"/>
      <c r="CB187" s="82"/>
      <c r="CC187" s="82"/>
    </row>
    <row r="188" spans="1:81" ht="14.25" hidden="1"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2"/>
      <c r="BS188" s="84"/>
      <c r="BT188" s="84"/>
      <c r="BU188" s="84"/>
      <c r="BV188" s="84"/>
      <c r="BW188" s="84"/>
      <c r="BX188" s="84"/>
      <c r="BY188" s="82"/>
      <c r="BZ188" s="85"/>
      <c r="CA188" s="82"/>
      <c r="CB188" s="82"/>
      <c r="CC188" s="82"/>
    </row>
    <row r="189" spans="1:81" ht="14.25" hidden="1"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4"/>
      <c r="BT189" s="84"/>
      <c r="BU189" s="84"/>
      <c r="BV189" s="84"/>
      <c r="BW189" s="84"/>
      <c r="BX189" s="84"/>
      <c r="BY189" s="82"/>
      <c r="BZ189" s="85"/>
      <c r="CA189" s="82"/>
      <c r="CB189" s="82"/>
      <c r="CC189" s="82"/>
    </row>
    <row r="190" spans="1:81" ht="14.25" hidden="1"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2"/>
      <c r="BS190" s="84"/>
      <c r="BT190" s="84"/>
      <c r="BU190" s="84"/>
      <c r="BV190" s="84"/>
      <c r="BW190" s="84"/>
      <c r="BX190" s="84"/>
      <c r="BY190" s="82"/>
      <c r="BZ190" s="85"/>
      <c r="CA190" s="82"/>
      <c r="CB190" s="82"/>
      <c r="CC190" s="82"/>
    </row>
    <row r="191" spans="1:81" ht="14.25" hidden="1"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4"/>
      <c r="BT191" s="84"/>
      <c r="BU191" s="84"/>
      <c r="BV191" s="84"/>
      <c r="BW191" s="84"/>
      <c r="BX191" s="84"/>
      <c r="BY191" s="82"/>
      <c r="BZ191" s="85"/>
      <c r="CA191" s="82"/>
      <c r="CB191" s="82"/>
      <c r="CC191" s="82"/>
    </row>
    <row r="192" spans="1:81" ht="14.25" hidden="1"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2"/>
      <c r="BS192" s="84"/>
      <c r="BT192" s="84"/>
      <c r="BU192" s="84"/>
      <c r="BV192" s="84"/>
      <c r="BW192" s="84"/>
      <c r="BX192" s="84"/>
      <c r="BY192" s="82"/>
      <c r="BZ192" s="85"/>
      <c r="CA192" s="82"/>
      <c r="CB192" s="82"/>
      <c r="CC192" s="82"/>
    </row>
    <row r="193" spans="1:81" ht="14.25" hidden="1"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4"/>
      <c r="BT193" s="84"/>
      <c r="BU193" s="84"/>
      <c r="BV193" s="84"/>
      <c r="BW193" s="84"/>
      <c r="BX193" s="84"/>
      <c r="BY193" s="82"/>
      <c r="BZ193" s="85"/>
      <c r="CA193" s="82"/>
      <c r="CB193" s="82"/>
      <c r="CC193" s="82"/>
    </row>
    <row r="194" spans="1:81" ht="14.25" hidden="1"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2"/>
      <c r="BS194" s="84"/>
      <c r="BT194" s="84"/>
      <c r="BU194" s="84"/>
      <c r="BV194" s="84"/>
      <c r="BW194" s="84"/>
      <c r="BX194" s="84"/>
      <c r="BY194" s="82"/>
      <c r="BZ194" s="85"/>
      <c r="CA194" s="82"/>
      <c r="CB194" s="82"/>
      <c r="CC194" s="82"/>
    </row>
    <row r="195" spans="1:81" ht="14.25" hidden="1"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4"/>
      <c r="BT195" s="84"/>
      <c r="BU195" s="84"/>
      <c r="BV195" s="84"/>
      <c r="BW195" s="84"/>
      <c r="BX195" s="84"/>
      <c r="BY195" s="82"/>
      <c r="BZ195" s="85"/>
      <c r="CA195" s="82"/>
      <c r="CB195" s="82"/>
      <c r="CC195" s="82"/>
    </row>
    <row r="196" spans="1:81" ht="14.25" hidden="1"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2"/>
      <c r="BS196" s="84"/>
      <c r="BT196" s="84"/>
      <c r="BU196" s="84"/>
      <c r="BV196" s="84"/>
      <c r="BW196" s="84"/>
      <c r="BX196" s="84"/>
      <c r="BY196" s="82"/>
      <c r="BZ196" s="85"/>
      <c r="CA196" s="82"/>
      <c r="CB196" s="82"/>
      <c r="CC196" s="82"/>
    </row>
    <row r="197" spans="1:81" ht="14.25" hidden="1"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4"/>
      <c r="BT197" s="84"/>
      <c r="BU197" s="84"/>
      <c r="BV197" s="84"/>
      <c r="BW197" s="84"/>
      <c r="BX197" s="84"/>
      <c r="BY197" s="82"/>
      <c r="BZ197" s="85"/>
      <c r="CA197" s="82"/>
      <c r="CB197" s="82"/>
      <c r="CC197" s="82"/>
    </row>
    <row r="198" spans="1:81" ht="14.25" hidden="1"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4"/>
      <c r="BT198" s="84"/>
      <c r="BU198" s="84"/>
      <c r="BV198" s="84"/>
      <c r="BW198" s="84"/>
      <c r="BX198" s="84"/>
      <c r="BY198" s="82"/>
      <c r="BZ198" s="85"/>
      <c r="CA198" s="82"/>
      <c r="CB198" s="82"/>
      <c r="CC198" s="82"/>
    </row>
    <row r="199" spans="1:81" ht="14.25" hidden="1"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4"/>
      <c r="BT199" s="84"/>
      <c r="BU199" s="84"/>
      <c r="BV199" s="84"/>
      <c r="BW199" s="84"/>
      <c r="BX199" s="84"/>
      <c r="BY199" s="82"/>
      <c r="BZ199" s="85"/>
      <c r="CA199" s="82"/>
      <c r="CB199" s="82"/>
      <c r="CC199" s="82"/>
    </row>
    <row r="200" spans="1:81" ht="14.25" hidden="1"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4"/>
      <c r="BT200" s="84"/>
      <c r="BU200" s="84"/>
      <c r="BV200" s="84"/>
      <c r="BW200" s="84"/>
      <c r="BX200" s="84"/>
      <c r="BY200" s="82"/>
      <c r="BZ200" s="85"/>
      <c r="CA200" s="82"/>
      <c r="CB200" s="82"/>
      <c r="CC200" s="82"/>
    </row>
    <row r="201" spans="1:81" ht="14.25" hidden="1"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2"/>
      <c r="BS201" s="84"/>
      <c r="BT201" s="84"/>
      <c r="BU201" s="84"/>
      <c r="BV201" s="84"/>
      <c r="BW201" s="84"/>
      <c r="BX201" s="84"/>
      <c r="BY201" s="82"/>
      <c r="BZ201" s="85"/>
      <c r="CA201" s="82"/>
      <c r="CB201" s="82"/>
      <c r="CC201" s="82"/>
    </row>
    <row r="202" spans="1:81" ht="14.25" hidden="1"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4"/>
      <c r="BT202" s="84"/>
      <c r="BU202" s="84"/>
      <c r="BV202" s="84"/>
      <c r="BW202" s="84"/>
      <c r="BX202" s="84"/>
      <c r="BY202" s="82"/>
      <c r="BZ202" s="85"/>
      <c r="CA202" s="82"/>
      <c r="CB202" s="82"/>
      <c r="CC202" s="82"/>
    </row>
    <row r="203" spans="1:81" ht="14.25" hidden="1"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4"/>
      <c r="BT203" s="84"/>
      <c r="BU203" s="84"/>
      <c r="BV203" s="84"/>
      <c r="BW203" s="84"/>
      <c r="BX203" s="84"/>
      <c r="BY203" s="82"/>
      <c r="BZ203" s="85"/>
      <c r="CA203" s="82"/>
      <c r="CB203" s="82"/>
      <c r="CC203" s="82"/>
    </row>
    <row r="204" spans="1:81" ht="14.25" hidden="1"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2"/>
      <c r="BS204" s="84"/>
      <c r="BT204" s="84"/>
      <c r="BU204" s="84"/>
      <c r="BV204" s="84"/>
      <c r="BW204" s="84"/>
      <c r="BX204" s="84"/>
      <c r="BY204" s="82"/>
      <c r="BZ204" s="85"/>
      <c r="CA204" s="82"/>
      <c r="CB204" s="82"/>
      <c r="CC204" s="82"/>
    </row>
    <row r="205" spans="1:81" ht="14.25" hidden="1"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4"/>
      <c r="BT205" s="84"/>
      <c r="BU205" s="84"/>
      <c r="BV205" s="84"/>
      <c r="BW205" s="84"/>
      <c r="BX205" s="84"/>
      <c r="BY205" s="82"/>
      <c r="BZ205" s="85"/>
      <c r="CA205" s="82"/>
      <c r="CB205" s="82"/>
      <c r="CC205" s="82"/>
    </row>
    <row r="206" spans="1:81" ht="14.25" hidden="1"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2"/>
      <c r="BS206" s="84"/>
      <c r="BT206" s="84"/>
      <c r="BU206" s="84"/>
      <c r="BV206" s="84"/>
      <c r="BW206" s="84"/>
      <c r="BX206" s="84"/>
      <c r="BY206" s="82"/>
      <c r="BZ206" s="85"/>
      <c r="CA206" s="82"/>
      <c r="CB206" s="82"/>
      <c r="CC206" s="82"/>
    </row>
    <row r="207" spans="1:81" ht="14.25" hidden="1"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2"/>
      <c r="BS207" s="84"/>
      <c r="BT207" s="84"/>
      <c r="BU207" s="84"/>
      <c r="BV207" s="84"/>
      <c r="BW207" s="84"/>
      <c r="BX207" s="84"/>
      <c r="BY207" s="82"/>
      <c r="BZ207" s="85"/>
      <c r="CA207" s="82"/>
      <c r="CB207" s="82"/>
      <c r="CC207" s="82"/>
    </row>
    <row r="208" spans="1:81" ht="14.25" hidden="1"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2"/>
      <c r="BS208" s="84"/>
      <c r="BT208" s="84"/>
      <c r="BU208" s="84"/>
      <c r="BV208" s="84"/>
      <c r="BW208" s="84"/>
      <c r="BX208" s="84"/>
      <c r="BY208" s="82"/>
      <c r="BZ208" s="85"/>
      <c r="CA208" s="82"/>
      <c r="CB208" s="82"/>
      <c r="CC208" s="82"/>
    </row>
    <row r="209" spans="1:81" ht="14.25" hidden="1"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2"/>
      <c r="BS209" s="84"/>
      <c r="BT209" s="84"/>
      <c r="BU209" s="84"/>
      <c r="BV209" s="84"/>
      <c r="BW209" s="84"/>
      <c r="BX209" s="84"/>
      <c r="BY209" s="82"/>
      <c r="BZ209" s="85"/>
      <c r="CA209" s="82"/>
      <c r="CB209" s="82"/>
      <c r="CC209" s="82"/>
    </row>
    <row r="210" spans="1:81" ht="14.25" hidden="1"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4"/>
      <c r="BT210" s="84"/>
      <c r="BU210" s="84"/>
      <c r="BV210" s="84"/>
      <c r="BW210" s="84"/>
      <c r="BX210" s="84"/>
      <c r="BY210" s="82"/>
      <c r="BZ210" s="85"/>
      <c r="CA210" s="82"/>
      <c r="CB210" s="82"/>
      <c r="CC210" s="82"/>
    </row>
    <row r="211" spans="1:81" ht="14.25" hidden="1"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2"/>
      <c r="BS211" s="84"/>
      <c r="BT211" s="84"/>
      <c r="BU211" s="84"/>
      <c r="BV211" s="84"/>
      <c r="BW211" s="84"/>
      <c r="BX211" s="84"/>
      <c r="BY211" s="82"/>
      <c r="BZ211" s="85"/>
      <c r="CA211" s="82"/>
      <c r="CB211" s="82"/>
      <c r="CC211" s="82"/>
    </row>
    <row r="212" spans="1:81" ht="14.25" hidden="1"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2"/>
      <c r="BS212" s="84"/>
      <c r="BT212" s="84"/>
      <c r="BU212" s="84"/>
      <c r="BV212" s="84"/>
      <c r="BW212" s="84"/>
      <c r="BX212" s="84"/>
      <c r="BY212" s="82"/>
      <c r="BZ212" s="85"/>
      <c r="CA212" s="82"/>
      <c r="CB212" s="82"/>
      <c r="CC212" s="82"/>
    </row>
    <row r="213" spans="1:81" ht="14.25" hidden="1"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4"/>
      <c r="BT213" s="84"/>
      <c r="BU213" s="84"/>
      <c r="BV213" s="84"/>
      <c r="BW213" s="84"/>
      <c r="BX213" s="84"/>
      <c r="BY213" s="82"/>
      <c r="BZ213" s="85"/>
      <c r="CA213" s="82"/>
      <c r="CB213" s="82"/>
      <c r="CC213" s="82"/>
    </row>
    <row r="214" spans="1:81" ht="14.25" hidden="1"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4"/>
      <c r="BT214" s="84"/>
      <c r="BU214" s="84"/>
      <c r="BV214" s="84"/>
      <c r="BW214" s="84"/>
      <c r="BX214" s="84"/>
      <c r="BY214" s="82"/>
      <c r="BZ214" s="85"/>
      <c r="CA214" s="82"/>
      <c r="CB214" s="82"/>
      <c r="CC214" s="82"/>
    </row>
    <row r="215" spans="1:81" ht="14.25" hidden="1"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4"/>
      <c r="BT215" s="84"/>
      <c r="BU215" s="84"/>
      <c r="BV215" s="84"/>
      <c r="BW215" s="84"/>
      <c r="BX215" s="84"/>
      <c r="BY215" s="82"/>
      <c r="BZ215" s="85"/>
      <c r="CA215" s="82"/>
      <c r="CB215" s="82"/>
      <c r="CC215" s="82"/>
    </row>
    <row r="216" spans="1:81" ht="14.25" hidden="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4"/>
      <c r="BT216" s="84"/>
      <c r="BU216" s="84"/>
      <c r="BV216" s="84"/>
      <c r="BW216" s="84"/>
      <c r="BX216" s="84"/>
      <c r="BY216" s="82"/>
      <c r="BZ216" s="85"/>
      <c r="CA216" s="82"/>
      <c r="CB216" s="82"/>
      <c r="CC216" s="82"/>
    </row>
    <row r="217" spans="1:81" ht="14.25" hidden="1"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4"/>
      <c r="BT217" s="84"/>
      <c r="BU217" s="84"/>
      <c r="BV217" s="84"/>
      <c r="BW217" s="84"/>
      <c r="BX217" s="84"/>
      <c r="BY217" s="82"/>
      <c r="BZ217" s="85"/>
      <c r="CA217" s="82"/>
      <c r="CB217" s="82"/>
      <c r="CC217" s="82"/>
    </row>
    <row r="218" spans="1:81" ht="14.25" hidden="1"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4"/>
      <c r="BT218" s="84"/>
      <c r="BU218" s="84"/>
      <c r="BV218" s="84"/>
      <c r="BW218" s="84"/>
      <c r="BX218" s="84"/>
      <c r="BY218" s="82"/>
      <c r="BZ218" s="85"/>
      <c r="CA218" s="82"/>
      <c r="CB218" s="82"/>
      <c r="CC218" s="82"/>
    </row>
    <row r="219" spans="1:81" ht="14.25" hidden="1"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4"/>
      <c r="BT219" s="84"/>
      <c r="BU219" s="84"/>
      <c r="BV219" s="84"/>
      <c r="BW219" s="84"/>
      <c r="BX219" s="84"/>
      <c r="BY219" s="82"/>
      <c r="BZ219" s="85"/>
      <c r="CA219" s="82"/>
      <c r="CB219" s="82"/>
      <c r="CC219" s="82"/>
    </row>
    <row r="220" spans="1:81" ht="14.25" hidden="1"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4"/>
      <c r="BT220" s="84"/>
      <c r="BU220" s="84"/>
      <c r="BV220" s="84"/>
      <c r="BW220" s="84"/>
      <c r="BX220" s="84"/>
      <c r="BY220" s="82"/>
      <c r="BZ220" s="85"/>
      <c r="CA220" s="82"/>
      <c r="CB220" s="82"/>
      <c r="CC220" s="82"/>
    </row>
    <row r="221" spans="1:81" ht="14.25" hidden="1"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2"/>
      <c r="BS221" s="84"/>
      <c r="BT221" s="84"/>
      <c r="BU221" s="84"/>
      <c r="BV221" s="84"/>
      <c r="BW221" s="84"/>
      <c r="BX221" s="84"/>
      <c r="BY221" s="82"/>
      <c r="BZ221" s="85"/>
      <c r="CA221" s="82"/>
      <c r="CB221" s="82"/>
      <c r="CC221" s="82"/>
    </row>
    <row r="222" spans="1:81" ht="14.25" hidden="1"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2"/>
      <c r="BS222" s="84"/>
      <c r="BT222" s="84"/>
      <c r="BU222" s="84"/>
      <c r="BV222" s="84"/>
      <c r="BW222" s="84"/>
      <c r="BX222" s="84"/>
      <c r="BY222" s="82"/>
      <c r="BZ222" s="85"/>
      <c r="CA222" s="82"/>
      <c r="CB222" s="82"/>
      <c r="CC222" s="82"/>
    </row>
    <row r="223" spans="1:81" ht="14.25" hidden="1"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2"/>
      <c r="BS223" s="84"/>
      <c r="BT223" s="84"/>
      <c r="BU223" s="84"/>
      <c r="BV223" s="84"/>
      <c r="BW223" s="84"/>
      <c r="BX223" s="84"/>
      <c r="BY223" s="82"/>
      <c r="BZ223" s="85"/>
      <c r="CA223" s="82"/>
      <c r="CB223" s="82"/>
      <c r="CC223" s="82"/>
    </row>
    <row r="224" spans="1:81" ht="14.25" hidden="1"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2"/>
      <c r="BS224" s="84"/>
      <c r="BT224" s="84"/>
      <c r="BU224" s="84"/>
      <c r="BV224" s="84"/>
      <c r="BW224" s="84"/>
      <c r="BX224" s="84"/>
      <c r="BY224" s="82"/>
      <c r="BZ224" s="85"/>
      <c r="CA224" s="82"/>
      <c r="CB224" s="82"/>
      <c r="CC224" s="82"/>
    </row>
    <row r="225" spans="1:81" ht="14.25" hidden="1"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2"/>
      <c r="BS225" s="84"/>
      <c r="BT225" s="84"/>
      <c r="BU225" s="84"/>
      <c r="BV225" s="84"/>
      <c r="BW225" s="84"/>
      <c r="BX225" s="84"/>
      <c r="BY225" s="82"/>
      <c r="BZ225" s="85"/>
      <c r="CA225" s="82"/>
      <c r="CB225" s="82"/>
      <c r="CC225" s="82"/>
    </row>
    <row r="226" spans="1:81" ht="14.25" hidden="1"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2"/>
      <c r="BS226" s="84"/>
      <c r="BT226" s="84"/>
      <c r="BU226" s="84"/>
      <c r="BV226" s="84"/>
      <c r="BW226" s="84"/>
      <c r="BX226" s="84"/>
      <c r="BY226" s="82"/>
      <c r="BZ226" s="85"/>
      <c r="CA226" s="82"/>
      <c r="CB226" s="82"/>
      <c r="CC226" s="82"/>
    </row>
    <row r="227" spans="1:81" ht="14.25" hidden="1"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2"/>
      <c r="BS227" s="84"/>
      <c r="BT227" s="84"/>
      <c r="BU227" s="84"/>
      <c r="BV227" s="84"/>
      <c r="BW227" s="84"/>
      <c r="BX227" s="84"/>
      <c r="BY227" s="82"/>
      <c r="BZ227" s="85"/>
      <c r="CA227" s="82"/>
      <c r="CB227" s="82"/>
      <c r="CC227" s="82"/>
    </row>
    <row r="228" spans="1:81" ht="14.25" hidden="1"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4"/>
      <c r="BT228" s="84"/>
      <c r="BU228" s="84"/>
      <c r="BV228" s="84"/>
      <c r="BW228" s="84"/>
      <c r="BX228" s="84"/>
      <c r="BY228" s="82"/>
      <c r="BZ228" s="85"/>
      <c r="CA228" s="82"/>
      <c r="CB228" s="82"/>
      <c r="CC228" s="82"/>
    </row>
    <row r="229" spans="1:81" ht="14.25" hidden="1"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4"/>
      <c r="BT229" s="84"/>
      <c r="BU229" s="84"/>
      <c r="BV229" s="84"/>
      <c r="BW229" s="84"/>
      <c r="BX229" s="84"/>
      <c r="BY229" s="82"/>
      <c r="BZ229" s="85"/>
      <c r="CA229" s="82"/>
      <c r="CB229" s="82"/>
      <c r="CC229" s="82"/>
    </row>
    <row r="230" spans="1:81" ht="14.25" hidden="1"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2"/>
      <c r="BS230" s="84"/>
      <c r="BT230" s="84"/>
      <c r="BU230" s="84"/>
      <c r="BV230" s="84"/>
      <c r="BW230" s="84"/>
      <c r="BX230" s="84"/>
      <c r="BY230" s="82"/>
      <c r="BZ230" s="85"/>
      <c r="CA230" s="82"/>
      <c r="CB230" s="82"/>
      <c r="CC230" s="82"/>
    </row>
    <row r="231" spans="1:81" ht="14.25" hidden="1"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4"/>
      <c r="BT231" s="84"/>
      <c r="BU231" s="84"/>
      <c r="BV231" s="84"/>
      <c r="BW231" s="84"/>
      <c r="BX231" s="84"/>
      <c r="BY231" s="82"/>
      <c r="BZ231" s="85"/>
      <c r="CA231" s="82"/>
      <c r="CB231" s="82"/>
      <c r="CC231" s="82"/>
    </row>
    <row r="232" spans="1:81" ht="14.25" hidden="1"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2"/>
      <c r="BS232" s="84"/>
      <c r="BT232" s="84"/>
      <c r="BU232" s="84"/>
      <c r="BV232" s="84"/>
      <c r="BW232" s="84"/>
      <c r="BX232" s="84"/>
      <c r="BY232" s="82"/>
      <c r="BZ232" s="85"/>
      <c r="CA232" s="82"/>
      <c r="CB232" s="82"/>
      <c r="CC232" s="82"/>
    </row>
    <row r="233" spans="1:81" ht="14.25" hidden="1"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4"/>
      <c r="BT233" s="84"/>
      <c r="BU233" s="84"/>
      <c r="BV233" s="84"/>
      <c r="BW233" s="84"/>
      <c r="BX233" s="84"/>
      <c r="BY233" s="82"/>
      <c r="BZ233" s="85"/>
      <c r="CA233" s="82"/>
      <c r="CB233" s="82"/>
      <c r="CC233" s="82"/>
    </row>
    <row r="234" spans="1:81" ht="14.25" hidden="1"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2"/>
      <c r="BS234" s="84"/>
      <c r="BT234" s="84"/>
      <c r="BU234" s="84"/>
      <c r="BV234" s="84"/>
      <c r="BW234" s="84"/>
      <c r="BX234" s="84"/>
      <c r="BY234" s="82"/>
      <c r="BZ234" s="85"/>
      <c r="CA234" s="82"/>
      <c r="CB234" s="82"/>
      <c r="CC234" s="82"/>
    </row>
    <row r="235" spans="1:81" ht="14.25" hidden="1"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2"/>
      <c r="BS235" s="84"/>
      <c r="BT235" s="84"/>
      <c r="BU235" s="84"/>
      <c r="BV235" s="84"/>
      <c r="BW235" s="84"/>
      <c r="BX235" s="84"/>
      <c r="BY235" s="82"/>
      <c r="BZ235" s="85"/>
      <c r="CA235" s="82"/>
      <c r="CB235" s="82"/>
      <c r="CC235" s="82"/>
    </row>
    <row r="236" spans="1:81" ht="14.25" hidden="1"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4"/>
      <c r="BT236" s="84"/>
      <c r="BU236" s="84"/>
      <c r="BV236" s="84"/>
      <c r="BW236" s="84"/>
      <c r="BX236" s="84"/>
      <c r="BY236" s="82"/>
      <c r="BZ236" s="85"/>
      <c r="CA236" s="82"/>
      <c r="CB236" s="82"/>
      <c r="CC236" s="82"/>
    </row>
    <row r="237" spans="1:81" ht="14.25" hidden="1"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2"/>
      <c r="BS237" s="84"/>
      <c r="BT237" s="84"/>
      <c r="BU237" s="84"/>
      <c r="BV237" s="84"/>
      <c r="BW237" s="84"/>
      <c r="BX237" s="84"/>
      <c r="BY237" s="82"/>
      <c r="BZ237" s="85"/>
      <c r="CA237" s="82"/>
      <c r="CB237" s="82"/>
      <c r="CC237" s="82"/>
    </row>
    <row r="238" spans="1:81" ht="14.25" hidden="1"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2"/>
      <c r="BS238" s="84"/>
      <c r="BT238" s="84"/>
      <c r="BU238" s="84"/>
      <c r="BV238" s="84"/>
      <c r="BW238" s="84"/>
      <c r="BX238" s="84"/>
      <c r="BY238" s="82"/>
      <c r="BZ238" s="85"/>
      <c r="CA238" s="82"/>
      <c r="CB238" s="82"/>
      <c r="CC238" s="82"/>
    </row>
    <row r="239" spans="1:81" ht="14.25" hidden="1"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2"/>
      <c r="BS239" s="84"/>
      <c r="BT239" s="84"/>
      <c r="BU239" s="84"/>
      <c r="BV239" s="84"/>
      <c r="BW239" s="84"/>
      <c r="BX239" s="84"/>
      <c r="BY239" s="82"/>
      <c r="BZ239" s="85"/>
      <c r="CA239" s="82"/>
      <c r="CB239" s="82"/>
      <c r="CC239" s="82"/>
    </row>
    <row r="240" spans="1:81" ht="14.25" hidden="1"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2"/>
      <c r="BS240" s="84"/>
      <c r="BT240" s="84"/>
      <c r="BU240" s="84"/>
      <c r="BV240" s="84"/>
      <c r="BW240" s="84"/>
      <c r="BX240" s="84"/>
      <c r="BY240" s="82"/>
      <c r="BZ240" s="85"/>
      <c r="CA240" s="82"/>
      <c r="CB240" s="82"/>
      <c r="CC240" s="82"/>
    </row>
    <row r="241" spans="1:81" ht="14.25" hidden="1"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4"/>
      <c r="BT241" s="84"/>
      <c r="BU241" s="84"/>
      <c r="BV241" s="84"/>
      <c r="BW241" s="84"/>
      <c r="BX241" s="84"/>
      <c r="BY241" s="82"/>
      <c r="BZ241" s="85"/>
      <c r="CA241" s="82"/>
      <c r="CB241" s="82"/>
      <c r="CC241" s="82"/>
    </row>
    <row r="242" spans="1:81" ht="14.25" hidden="1" customHeight="1" x14ac:dyDescent="0.2">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2"/>
      <c r="BS242" s="84"/>
      <c r="BT242" s="84"/>
      <c r="BU242" s="84"/>
      <c r="BV242" s="84"/>
      <c r="BW242" s="84"/>
      <c r="BX242" s="84"/>
      <c r="BY242" s="82"/>
      <c r="BZ242" s="85"/>
      <c r="CA242" s="82"/>
      <c r="CB242" s="82"/>
      <c r="CC242" s="82"/>
    </row>
    <row r="243" spans="1:81" ht="14.25" hidden="1"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2"/>
      <c r="BS243" s="84"/>
      <c r="BT243" s="84"/>
      <c r="BU243" s="84"/>
      <c r="BV243" s="84"/>
      <c r="BW243" s="84"/>
      <c r="BX243" s="84"/>
      <c r="BY243" s="82"/>
      <c r="BZ243" s="85"/>
      <c r="CA243" s="82"/>
      <c r="CB243" s="82"/>
      <c r="CC243" s="82"/>
    </row>
    <row r="244" spans="1:81" ht="14.25" hidden="1" customHeight="1" x14ac:dyDescent="0.2">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2"/>
      <c r="BS244" s="84"/>
      <c r="BT244" s="84"/>
      <c r="BU244" s="84"/>
      <c r="BV244" s="84"/>
      <c r="BW244" s="84"/>
      <c r="BX244" s="84"/>
      <c r="BY244" s="82"/>
      <c r="BZ244" s="85"/>
      <c r="CA244" s="82"/>
      <c r="CB244" s="82"/>
      <c r="CC244" s="82"/>
    </row>
    <row r="245" spans="1:81" ht="14.25" hidden="1" customHeight="1" x14ac:dyDescent="0.2">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4"/>
      <c r="BT245" s="84"/>
      <c r="BU245" s="84"/>
      <c r="BV245" s="84"/>
      <c r="BW245" s="84"/>
      <c r="BX245" s="84"/>
      <c r="BY245" s="82"/>
      <c r="BZ245" s="85"/>
      <c r="CA245" s="82"/>
      <c r="CB245" s="82"/>
      <c r="CC245" s="82"/>
    </row>
    <row r="246" spans="1:81" ht="14.25" hidden="1"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4"/>
      <c r="BT246" s="84"/>
      <c r="BU246" s="84"/>
      <c r="BV246" s="84"/>
      <c r="BW246" s="84"/>
      <c r="BX246" s="84"/>
      <c r="BY246" s="82"/>
      <c r="BZ246" s="85"/>
      <c r="CA246" s="82"/>
      <c r="CB246" s="82"/>
      <c r="CC246" s="82"/>
    </row>
    <row r="247" spans="1:81" ht="14.25" hidden="1"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4"/>
      <c r="BT247" s="84"/>
      <c r="BU247" s="84"/>
      <c r="BV247" s="84"/>
      <c r="BW247" s="84"/>
      <c r="BX247" s="84"/>
      <c r="BY247" s="82"/>
      <c r="BZ247" s="85"/>
      <c r="CA247" s="82"/>
      <c r="CB247" s="82"/>
      <c r="CC247" s="82"/>
    </row>
    <row r="248" spans="1:81" ht="14.25" hidden="1"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4"/>
      <c r="BT248" s="84"/>
      <c r="BU248" s="84"/>
      <c r="BV248" s="84"/>
      <c r="BW248" s="84"/>
      <c r="BX248" s="84"/>
      <c r="BY248" s="82"/>
      <c r="BZ248" s="85"/>
      <c r="CA248" s="82"/>
      <c r="CB248" s="82"/>
      <c r="CC248" s="82"/>
    </row>
    <row r="249" spans="1:81" ht="14.25" hidden="1"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4"/>
      <c r="BT249" s="84"/>
      <c r="BU249" s="84"/>
      <c r="BV249" s="84"/>
      <c r="BW249" s="84"/>
      <c r="BX249" s="84"/>
      <c r="BY249" s="82"/>
      <c r="BZ249" s="85"/>
      <c r="CA249" s="82"/>
      <c r="CB249" s="82"/>
      <c r="CC249" s="82"/>
    </row>
    <row r="250" spans="1:81" ht="14.25" hidden="1"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4"/>
      <c r="BT250" s="84"/>
      <c r="BU250" s="84"/>
      <c r="BV250" s="84"/>
      <c r="BW250" s="84"/>
      <c r="BX250" s="84"/>
      <c r="BY250" s="82"/>
      <c r="BZ250" s="85"/>
      <c r="CA250" s="82"/>
      <c r="CB250" s="82"/>
      <c r="CC250" s="82"/>
    </row>
    <row r="251" spans="1:81" ht="14.25" hidden="1" customHeight="1" x14ac:dyDescent="0.2">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4"/>
      <c r="BT251" s="84"/>
      <c r="BU251" s="84"/>
      <c r="BV251" s="84"/>
      <c r="BW251" s="84"/>
      <c r="BX251" s="84"/>
      <c r="BY251" s="82"/>
      <c r="BZ251" s="85"/>
      <c r="CA251" s="82"/>
      <c r="CB251" s="82"/>
      <c r="CC251" s="82"/>
    </row>
    <row r="252" spans="1:81" ht="14.25" hidden="1"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4"/>
      <c r="BT252" s="84"/>
      <c r="BU252" s="84"/>
      <c r="BV252" s="84"/>
      <c r="BW252" s="84"/>
      <c r="BX252" s="84"/>
      <c r="BY252" s="82"/>
      <c r="BZ252" s="85"/>
      <c r="CA252" s="82"/>
      <c r="CB252" s="82"/>
      <c r="CC252" s="82"/>
    </row>
    <row r="253" spans="1:81" ht="15.75" customHeight="1" x14ac:dyDescent="0.2">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4"/>
      <c r="BT253" s="84"/>
      <c r="BU253" s="84"/>
      <c r="BV253" s="84"/>
      <c r="BW253" s="84"/>
      <c r="BX253" s="84"/>
      <c r="BY253" s="82"/>
      <c r="BZ253" s="83"/>
      <c r="CA253" s="82"/>
      <c r="CB253" s="82"/>
      <c r="CC253" s="82"/>
    </row>
  </sheetData>
  <mergeCells count="556">
    <mergeCell ref="BZ49:BZ52"/>
    <mergeCell ref="BS53:BS56"/>
    <mergeCell ref="BT53:BT56"/>
    <mergeCell ref="BX53:BX56"/>
    <mergeCell ref="BY53:BY56"/>
    <mergeCell ref="BZ53:BZ56"/>
    <mergeCell ref="BI49:BI52"/>
    <mergeCell ref="BJ49:BJ52"/>
    <mergeCell ref="AE49:AE52"/>
    <mergeCell ref="AF49:AF52"/>
    <mergeCell ref="AG49:AG52"/>
    <mergeCell ref="BH49:BH52"/>
    <mergeCell ref="AH49:AH52"/>
    <mergeCell ref="AI49:AI52"/>
    <mergeCell ref="AJ49:AJ52"/>
    <mergeCell ref="AK49:AK52"/>
    <mergeCell ref="AL49:AL52"/>
    <mergeCell ref="AM49:AM52"/>
    <mergeCell ref="AN49:AN52"/>
    <mergeCell ref="AO49:AO52"/>
    <mergeCell ref="AP49:AP52"/>
    <mergeCell ref="AQ49:AQ52"/>
    <mergeCell ref="AR49:AR52"/>
    <mergeCell ref="AS49:AS52"/>
    <mergeCell ref="BS49:BS52"/>
    <mergeCell ref="BT49:BT52"/>
    <mergeCell ref="BX49:BX52"/>
    <mergeCell ref="AI21:AI24"/>
    <mergeCell ref="BG21:BG24"/>
    <mergeCell ref="BH21:BH24"/>
    <mergeCell ref="BT21:BT24"/>
    <mergeCell ref="BX21:BX24"/>
    <mergeCell ref="W49:W52"/>
    <mergeCell ref="X49:X52"/>
    <mergeCell ref="Y49:Y52"/>
    <mergeCell ref="Z49:Z52"/>
    <mergeCell ref="AA49:AA52"/>
    <mergeCell ref="AB49:AB52"/>
    <mergeCell ref="AC49:AC52"/>
    <mergeCell ref="AD49:AD52"/>
    <mergeCell ref="AT49:AT52"/>
    <mergeCell ref="BF49:BF52"/>
    <mergeCell ref="BG49:BG52"/>
    <mergeCell ref="I49:I52"/>
    <mergeCell ref="J49:J52"/>
    <mergeCell ref="K49:K52"/>
    <mergeCell ref="L49:L52"/>
    <mergeCell ref="M49:M52"/>
    <mergeCell ref="N49:N52"/>
    <mergeCell ref="G21:G24"/>
    <mergeCell ref="BY49:BY52"/>
    <mergeCell ref="A49:A52"/>
    <mergeCell ref="B49:B52"/>
    <mergeCell ref="C49:C52"/>
    <mergeCell ref="D49:D52"/>
    <mergeCell ref="E49:E52"/>
    <mergeCell ref="F49:F52"/>
    <mergeCell ref="G49:G52"/>
    <mergeCell ref="H49:H52"/>
    <mergeCell ref="A21:A24"/>
    <mergeCell ref="B21:B24"/>
    <mergeCell ref="C21:C24"/>
    <mergeCell ref="D21:D24"/>
    <mergeCell ref="E21:E24"/>
    <mergeCell ref="F21:F24"/>
    <mergeCell ref="BK49:BK52"/>
    <mergeCell ref="BL49:BL52"/>
    <mergeCell ref="AH21:AH24"/>
    <mergeCell ref="Q21:Q24"/>
    <mergeCell ref="R21:R24"/>
    <mergeCell ref="S21:S24"/>
    <mergeCell ref="T21:T24"/>
    <mergeCell ref="U21:U24"/>
    <mergeCell ref="V21:V24"/>
    <mergeCell ref="O49:O52"/>
    <mergeCell ref="Z21:Z24"/>
    <mergeCell ref="AA21:AA24"/>
    <mergeCell ref="AB21:AB24"/>
    <mergeCell ref="AC21:AC24"/>
    <mergeCell ref="AD21:AD24"/>
    <mergeCell ref="W21:W24"/>
    <mergeCell ref="X21:X24"/>
    <mergeCell ref="Y21:Y24"/>
    <mergeCell ref="X45:X48"/>
    <mergeCell ref="P49:P52"/>
    <mergeCell ref="Q49:Q52"/>
    <mergeCell ref="R49:R52"/>
    <mergeCell ref="S49:S52"/>
    <mergeCell ref="T49:T52"/>
    <mergeCell ref="U49:U52"/>
    <mergeCell ref="V49:V52"/>
    <mergeCell ref="H21:H24"/>
    <mergeCell ref="I21:I24"/>
    <mergeCell ref="J21:J24"/>
    <mergeCell ref="K21:K24"/>
    <mergeCell ref="L21:L24"/>
    <mergeCell ref="M21:M24"/>
    <mergeCell ref="AE21:AE24"/>
    <mergeCell ref="AF21:AF24"/>
    <mergeCell ref="AG21:AG24"/>
    <mergeCell ref="K17:K20"/>
    <mergeCell ref="L17:L20"/>
    <mergeCell ref="M17:M20"/>
    <mergeCell ref="N17:N20"/>
    <mergeCell ref="BY21:BY24"/>
    <mergeCell ref="BZ21:BZ24"/>
    <mergeCell ref="CA21:CC21"/>
    <mergeCell ref="CA22:CC22"/>
    <mergeCell ref="CA23:CC23"/>
    <mergeCell ref="BI21:BI24"/>
    <mergeCell ref="BJ21:BJ24"/>
    <mergeCell ref="BK21:BK24"/>
    <mergeCell ref="BL21:BL24"/>
    <mergeCell ref="BS21:BS24"/>
    <mergeCell ref="N21:N24"/>
    <mergeCell ref="O21:O24"/>
    <mergeCell ref="P21:P24"/>
    <mergeCell ref="AS21:AS24"/>
    <mergeCell ref="AT21:AT24"/>
    <mergeCell ref="BF21:BF24"/>
    <mergeCell ref="AJ21:AJ24"/>
    <mergeCell ref="AK21:AK24"/>
    <mergeCell ref="AL21:AL24"/>
    <mergeCell ref="AM21:AM24"/>
    <mergeCell ref="B5:H5"/>
    <mergeCell ref="C6:H6"/>
    <mergeCell ref="C7:H7"/>
    <mergeCell ref="C8:D8"/>
    <mergeCell ref="E8:F8"/>
    <mergeCell ref="G8:H8"/>
    <mergeCell ref="C9:D9"/>
    <mergeCell ref="G17:G20"/>
    <mergeCell ref="H17:H20"/>
    <mergeCell ref="E9:F9"/>
    <mergeCell ref="G9:H9"/>
    <mergeCell ref="B11:L11"/>
    <mergeCell ref="A13:AH13"/>
    <mergeCell ref="S17:S20"/>
    <mergeCell ref="T17:T20"/>
    <mergeCell ref="U17:U20"/>
    <mergeCell ref="O17:O20"/>
    <mergeCell ref="P17:P20"/>
    <mergeCell ref="Q17:Q20"/>
    <mergeCell ref="R17:R20"/>
    <mergeCell ref="A17:A20"/>
    <mergeCell ref="B17:B20"/>
    <mergeCell ref="C17:C20"/>
    <mergeCell ref="D17:D20"/>
    <mergeCell ref="CA17:CC20"/>
    <mergeCell ref="M14:O14"/>
    <mergeCell ref="P14:AK14"/>
    <mergeCell ref="AI15:AK15"/>
    <mergeCell ref="AO15:AP15"/>
    <mergeCell ref="AQ15:AR15"/>
    <mergeCell ref="AL13:AT13"/>
    <mergeCell ref="AU13:BB14"/>
    <mergeCell ref="BF13:BL14"/>
    <mergeCell ref="BZ17:BZ20"/>
    <mergeCell ref="BM13:BQ14"/>
    <mergeCell ref="BS13:BZ14"/>
    <mergeCell ref="CA13:CC16"/>
    <mergeCell ref="BF17:BF20"/>
    <mergeCell ref="BG17:BG20"/>
    <mergeCell ref="AB17:AB20"/>
    <mergeCell ref="BL17:BL20"/>
    <mergeCell ref="BS17:BS20"/>
    <mergeCell ref="BT17:BT20"/>
    <mergeCell ref="BX17:BX20"/>
    <mergeCell ref="BY17:BY20"/>
    <mergeCell ref="AN17:AN20"/>
    <mergeCell ref="AO17:AO20"/>
    <mergeCell ref="AP17:AP20"/>
    <mergeCell ref="AQ17:AQ20"/>
    <mergeCell ref="BJ17:BJ20"/>
    <mergeCell ref="BK17:BK20"/>
    <mergeCell ref="AC17:AC20"/>
    <mergeCell ref="AD17:AD20"/>
    <mergeCell ref="BF15:BG15"/>
    <mergeCell ref="BH15:BI15"/>
    <mergeCell ref="BH17:BH20"/>
    <mergeCell ref="BI17:BI20"/>
    <mergeCell ref="AK17:AK20"/>
    <mergeCell ref="AR45:AR48"/>
    <mergeCell ref="AS45:AS48"/>
    <mergeCell ref="AT45:AT48"/>
    <mergeCell ref="BF45:BF48"/>
    <mergeCell ref="AJ45:AJ48"/>
    <mergeCell ref="AK45:AK48"/>
    <mergeCell ref="AL45:AL48"/>
    <mergeCell ref="AM45:AM48"/>
    <mergeCell ref="AR17:AR20"/>
    <mergeCell ref="AS17:AS20"/>
    <mergeCell ref="AT17:AT20"/>
    <mergeCell ref="AL17:AL20"/>
    <mergeCell ref="AM17:AM20"/>
    <mergeCell ref="AN21:AN24"/>
    <mergeCell ref="AO21:AO24"/>
    <mergeCell ref="AP21:AP24"/>
    <mergeCell ref="AQ21:AQ24"/>
    <mergeCell ref="AR21:AR24"/>
    <mergeCell ref="A45:A48"/>
    <mergeCell ref="B45:B48"/>
    <mergeCell ref="C45:C48"/>
    <mergeCell ref="D45:D48"/>
    <mergeCell ref="E45:E48"/>
    <mergeCell ref="F45:F48"/>
    <mergeCell ref="G45:G48"/>
    <mergeCell ref="AI45:AI48"/>
    <mergeCell ref="AJ17:AJ20"/>
    <mergeCell ref="AE17:AE20"/>
    <mergeCell ref="AF17:AF20"/>
    <mergeCell ref="AG17:AG20"/>
    <mergeCell ref="AH17:AH20"/>
    <mergeCell ref="AI17:AI20"/>
    <mergeCell ref="V17:V20"/>
    <mergeCell ref="W17:W20"/>
    <mergeCell ref="X17:X20"/>
    <mergeCell ref="Y17:Y20"/>
    <mergeCell ref="Z17:Z20"/>
    <mergeCell ref="AA17:AA20"/>
    <mergeCell ref="I17:I20"/>
    <mergeCell ref="E17:E20"/>
    <mergeCell ref="F17:F20"/>
    <mergeCell ref="J17:J20"/>
    <mergeCell ref="AN45:AN48"/>
    <mergeCell ref="AO45:AO48"/>
    <mergeCell ref="AP45:AP48"/>
    <mergeCell ref="AQ45:AQ48"/>
    <mergeCell ref="Z45:Z48"/>
    <mergeCell ref="AA45:AA48"/>
    <mergeCell ref="AB45:AB48"/>
    <mergeCell ref="AC45:AC48"/>
    <mergeCell ref="AD45:AD48"/>
    <mergeCell ref="AE45:AE48"/>
    <mergeCell ref="AF45:AF48"/>
    <mergeCell ref="AG45:AG48"/>
    <mergeCell ref="AH45:AH48"/>
    <mergeCell ref="Q45:Q48"/>
    <mergeCell ref="R45:R48"/>
    <mergeCell ref="S45:S48"/>
    <mergeCell ref="T45:T48"/>
    <mergeCell ref="U45:U48"/>
    <mergeCell ref="V45:V48"/>
    <mergeCell ref="W45:W48"/>
    <mergeCell ref="Y45:Y48"/>
    <mergeCell ref="H45:H48"/>
    <mergeCell ref="I45:I48"/>
    <mergeCell ref="J45:J48"/>
    <mergeCell ref="K45:K48"/>
    <mergeCell ref="L45:L48"/>
    <mergeCell ref="M45:M48"/>
    <mergeCell ref="N45:N48"/>
    <mergeCell ref="O45:O48"/>
    <mergeCell ref="P45:P48"/>
    <mergeCell ref="AR41:AR44"/>
    <mergeCell ref="AS41:AS44"/>
    <mergeCell ref="AT41:AT44"/>
    <mergeCell ref="BF41:BF44"/>
    <mergeCell ref="BG41:BG44"/>
    <mergeCell ref="BH41:BH44"/>
    <mergeCell ref="BY45:BY48"/>
    <mergeCell ref="BZ45:BZ48"/>
    <mergeCell ref="BI45:BI48"/>
    <mergeCell ref="BJ45:BJ48"/>
    <mergeCell ref="BK45:BK48"/>
    <mergeCell ref="BL45:BL48"/>
    <mergeCell ref="BS45:BS48"/>
    <mergeCell ref="BT45:BT48"/>
    <mergeCell ref="BX45:BX48"/>
    <mergeCell ref="BG45:BG48"/>
    <mergeCell ref="BH45:BH48"/>
    <mergeCell ref="AK41:AK44"/>
    <mergeCell ref="AL41:AL44"/>
    <mergeCell ref="AM41:AM44"/>
    <mergeCell ref="AF41:AF44"/>
    <mergeCell ref="AG41:AG44"/>
    <mergeCell ref="AH41:AH44"/>
    <mergeCell ref="Q41:Q44"/>
    <mergeCell ref="A41:A44"/>
    <mergeCell ref="B41:B44"/>
    <mergeCell ref="C41:C44"/>
    <mergeCell ref="D41:D44"/>
    <mergeCell ref="E41:E44"/>
    <mergeCell ref="F41:F44"/>
    <mergeCell ref="Z41:Z44"/>
    <mergeCell ref="AA41:AA44"/>
    <mergeCell ref="AB41:AB44"/>
    <mergeCell ref="AC41:AC44"/>
    <mergeCell ref="AD41:AD44"/>
    <mergeCell ref="AE41:AE44"/>
    <mergeCell ref="G41:G44"/>
    <mergeCell ref="AI41:AI44"/>
    <mergeCell ref="AJ41:AJ44"/>
    <mergeCell ref="H41:H44"/>
    <mergeCell ref="I41:I44"/>
    <mergeCell ref="J41:J44"/>
    <mergeCell ref="K41:K44"/>
    <mergeCell ref="L41:L44"/>
    <mergeCell ref="M41:M44"/>
    <mergeCell ref="N41:N44"/>
    <mergeCell ref="O41:O44"/>
    <mergeCell ref="R41:R44"/>
    <mergeCell ref="BF37:BF40"/>
    <mergeCell ref="BG37:BG40"/>
    <mergeCell ref="BH37:BH40"/>
    <mergeCell ref="P41:P44"/>
    <mergeCell ref="BY41:BY44"/>
    <mergeCell ref="BZ41:BZ44"/>
    <mergeCell ref="BI41:BI44"/>
    <mergeCell ref="BJ41:BJ44"/>
    <mergeCell ref="BK41:BK44"/>
    <mergeCell ref="BL41:BL44"/>
    <mergeCell ref="BS41:BS44"/>
    <mergeCell ref="BT41:BT44"/>
    <mergeCell ref="BX41:BX44"/>
    <mergeCell ref="X41:X44"/>
    <mergeCell ref="Y41:Y44"/>
    <mergeCell ref="S41:S44"/>
    <mergeCell ref="T41:T44"/>
    <mergeCell ref="U41:U44"/>
    <mergeCell ref="V41:V44"/>
    <mergeCell ref="W41:W44"/>
    <mergeCell ref="AN41:AN44"/>
    <mergeCell ref="AO41:AO44"/>
    <mergeCell ref="AP41:AP44"/>
    <mergeCell ref="AQ41:AQ44"/>
    <mergeCell ref="A37:A40"/>
    <mergeCell ref="B37:B40"/>
    <mergeCell ref="C37:C40"/>
    <mergeCell ref="D37:D40"/>
    <mergeCell ref="E37:E40"/>
    <mergeCell ref="F37:F40"/>
    <mergeCell ref="AR37:AR40"/>
    <mergeCell ref="AS37:AS40"/>
    <mergeCell ref="AT37:AT40"/>
    <mergeCell ref="G37:G40"/>
    <mergeCell ref="AI37:AI40"/>
    <mergeCell ref="AJ37:AJ40"/>
    <mergeCell ref="AK37:AK40"/>
    <mergeCell ref="AL37:AL40"/>
    <mergeCell ref="AM37:AM40"/>
    <mergeCell ref="AF37:AF40"/>
    <mergeCell ref="AG37:AG40"/>
    <mergeCell ref="AH37:AH40"/>
    <mergeCell ref="Q37:Q40"/>
    <mergeCell ref="AO37:AO40"/>
    <mergeCell ref="AP37:AP40"/>
    <mergeCell ref="AQ37:AQ40"/>
    <mergeCell ref="Z37:Z40"/>
    <mergeCell ref="AA37:AA40"/>
    <mergeCell ref="AB37:AB40"/>
    <mergeCell ref="AC37:AC40"/>
    <mergeCell ref="AD37:AD40"/>
    <mergeCell ref="AE37:AE40"/>
    <mergeCell ref="H37:H40"/>
    <mergeCell ref="I37:I40"/>
    <mergeCell ref="J37:J40"/>
    <mergeCell ref="K37:K40"/>
    <mergeCell ref="L37:L40"/>
    <mergeCell ref="M37:M40"/>
    <mergeCell ref="N37:N40"/>
    <mergeCell ref="O37:O40"/>
    <mergeCell ref="R37:R40"/>
    <mergeCell ref="AR33:AR36"/>
    <mergeCell ref="AS33:AS36"/>
    <mergeCell ref="AT33:AT36"/>
    <mergeCell ref="BF33:BF36"/>
    <mergeCell ref="BG33:BG36"/>
    <mergeCell ref="BH33:BH36"/>
    <mergeCell ref="P37:P40"/>
    <mergeCell ref="BY37:BY40"/>
    <mergeCell ref="BZ37:BZ40"/>
    <mergeCell ref="BI37:BI40"/>
    <mergeCell ref="BJ37:BJ40"/>
    <mergeCell ref="BK37:BK40"/>
    <mergeCell ref="BL37:BL40"/>
    <mergeCell ref="BS37:BS40"/>
    <mergeCell ref="BT37:BT40"/>
    <mergeCell ref="BX37:BX40"/>
    <mergeCell ref="X37:X40"/>
    <mergeCell ref="Y37:Y40"/>
    <mergeCell ref="S37:S40"/>
    <mergeCell ref="T37:T40"/>
    <mergeCell ref="U37:U40"/>
    <mergeCell ref="V37:V40"/>
    <mergeCell ref="W37:W40"/>
    <mergeCell ref="AN37:AN40"/>
    <mergeCell ref="AK33:AK36"/>
    <mergeCell ref="AL33:AL36"/>
    <mergeCell ref="AM33:AM36"/>
    <mergeCell ref="AF33:AF36"/>
    <mergeCell ref="AG33:AG36"/>
    <mergeCell ref="AH33:AH36"/>
    <mergeCell ref="Q33:Q36"/>
    <mergeCell ref="A33:A36"/>
    <mergeCell ref="B33:B36"/>
    <mergeCell ref="C33:C36"/>
    <mergeCell ref="D33:D36"/>
    <mergeCell ref="E33:E36"/>
    <mergeCell ref="F33:F36"/>
    <mergeCell ref="Z33:Z36"/>
    <mergeCell ref="AA33:AA36"/>
    <mergeCell ref="AB33:AB36"/>
    <mergeCell ref="AC33:AC36"/>
    <mergeCell ref="AD33:AD36"/>
    <mergeCell ref="AE33:AE36"/>
    <mergeCell ref="G33:G36"/>
    <mergeCell ref="AI33:AI36"/>
    <mergeCell ref="AJ33:AJ36"/>
    <mergeCell ref="H33:H36"/>
    <mergeCell ref="I33:I36"/>
    <mergeCell ref="J33:J36"/>
    <mergeCell ref="K33:K36"/>
    <mergeCell ref="L33:L36"/>
    <mergeCell ref="M33:M36"/>
    <mergeCell ref="N33:N36"/>
    <mergeCell ref="O33:O36"/>
    <mergeCell ref="R33:R36"/>
    <mergeCell ref="BF29:BF32"/>
    <mergeCell ref="BG29:BG32"/>
    <mergeCell ref="BH29:BH32"/>
    <mergeCell ref="P33:P36"/>
    <mergeCell ref="BY33:BY36"/>
    <mergeCell ref="BZ33:BZ36"/>
    <mergeCell ref="BI33:BI36"/>
    <mergeCell ref="BJ33:BJ36"/>
    <mergeCell ref="BK33:BK36"/>
    <mergeCell ref="BL33:BL36"/>
    <mergeCell ref="BS33:BS36"/>
    <mergeCell ref="BT33:BT36"/>
    <mergeCell ref="BX33:BX36"/>
    <mergeCell ref="X33:X36"/>
    <mergeCell ref="Y33:Y36"/>
    <mergeCell ref="S33:S36"/>
    <mergeCell ref="T33:T36"/>
    <mergeCell ref="U33:U36"/>
    <mergeCell ref="V33:V36"/>
    <mergeCell ref="W33:W36"/>
    <mergeCell ref="AN33:AN36"/>
    <mergeCell ref="AO33:AO36"/>
    <mergeCell ref="AP33:AP36"/>
    <mergeCell ref="AQ33:AQ36"/>
    <mergeCell ref="A29:A32"/>
    <mergeCell ref="B29:B32"/>
    <mergeCell ref="C29:C32"/>
    <mergeCell ref="D29:D32"/>
    <mergeCell ref="E29:E32"/>
    <mergeCell ref="F29:F32"/>
    <mergeCell ref="AR29:AR32"/>
    <mergeCell ref="AS29:AS32"/>
    <mergeCell ref="AT29:AT32"/>
    <mergeCell ref="G29:G32"/>
    <mergeCell ref="AI29:AI32"/>
    <mergeCell ref="AJ29:AJ32"/>
    <mergeCell ref="AK29:AK32"/>
    <mergeCell ref="AL29:AL32"/>
    <mergeCell ref="AM29:AM32"/>
    <mergeCell ref="AF29:AF32"/>
    <mergeCell ref="AG29:AG32"/>
    <mergeCell ref="AH29:AH32"/>
    <mergeCell ref="Q29:Q32"/>
    <mergeCell ref="AO29:AO32"/>
    <mergeCell ref="AP29:AP32"/>
    <mergeCell ref="AQ29:AQ32"/>
    <mergeCell ref="Z29:Z32"/>
    <mergeCell ref="AA29:AA32"/>
    <mergeCell ref="AB29:AB32"/>
    <mergeCell ref="AC29:AC32"/>
    <mergeCell ref="AD29:AD32"/>
    <mergeCell ref="AE29:AE32"/>
    <mergeCell ref="H29:H32"/>
    <mergeCell ref="I29:I32"/>
    <mergeCell ref="J29:J32"/>
    <mergeCell ref="K29:K32"/>
    <mergeCell ref="L29:L32"/>
    <mergeCell ref="M29:M32"/>
    <mergeCell ref="N29:N32"/>
    <mergeCell ref="O29:O32"/>
    <mergeCell ref="R29:R32"/>
    <mergeCell ref="AR25:AR28"/>
    <mergeCell ref="AS25:AS28"/>
    <mergeCell ref="AT25:AT28"/>
    <mergeCell ref="BF25:BF28"/>
    <mergeCell ref="BG25:BG28"/>
    <mergeCell ref="BH25:BH28"/>
    <mergeCell ref="P29:P32"/>
    <mergeCell ref="BY29:BY32"/>
    <mergeCell ref="BZ29:BZ32"/>
    <mergeCell ref="BI29:BI32"/>
    <mergeCell ref="BJ29:BJ32"/>
    <mergeCell ref="BK29:BK32"/>
    <mergeCell ref="BL29:BL32"/>
    <mergeCell ref="BS29:BS32"/>
    <mergeCell ref="BT29:BT32"/>
    <mergeCell ref="BX29:BX32"/>
    <mergeCell ref="X29:X32"/>
    <mergeCell ref="Y29:Y32"/>
    <mergeCell ref="S29:S32"/>
    <mergeCell ref="T29:T32"/>
    <mergeCell ref="U29:U32"/>
    <mergeCell ref="V29:V32"/>
    <mergeCell ref="W29:W32"/>
    <mergeCell ref="AN29:AN32"/>
    <mergeCell ref="AM25:AM28"/>
    <mergeCell ref="AF25:AF28"/>
    <mergeCell ref="AG25:AG28"/>
    <mergeCell ref="AH25:AH28"/>
    <mergeCell ref="Q25:Q28"/>
    <mergeCell ref="A25:A28"/>
    <mergeCell ref="B25:B28"/>
    <mergeCell ref="C25:C28"/>
    <mergeCell ref="D25:D28"/>
    <mergeCell ref="E25:E28"/>
    <mergeCell ref="F25:F28"/>
    <mergeCell ref="AB25:AB28"/>
    <mergeCell ref="AC25:AC28"/>
    <mergeCell ref="AD25:AD28"/>
    <mergeCell ref="AE25:AE28"/>
    <mergeCell ref="G25:G28"/>
    <mergeCell ref="AI25:AI28"/>
    <mergeCell ref="AJ25:AJ28"/>
    <mergeCell ref="AK25:AK28"/>
    <mergeCell ref="AL25:AL28"/>
    <mergeCell ref="H25:H28"/>
    <mergeCell ref="I25:I28"/>
    <mergeCell ref="J25:J28"/>
    <mergeCell ref="K25:K28"/>
    <mergeCell ref="L25:L28"/>
    <mergeCell ref="M25:M28"/>
    <mergeCell ref="N25:N28"/>
    <mergeCell ref="O25:O28"/>
    <mergeCell ref="R25:R28"/>
    <mergeCell ref="BX25:BX28"/>
    <mergeCell ref="P25:P28"/>
    <mergeCell ref="BY25:BY28"/>
    <mergeCell ref="BZ25:BZ28"/>
    <mergeCell ref="CA25:CC28"/>
    <mergeCell ref="BI25:BI28"/>
    <mergeCell ref="BJ25:BJ28"/>
    <mergeCell ref="BK25:BK28"/>
    <mergeCell ref="BL25:BL28"/>
    <mergeCell ref="BS25:BS28"/>
    <mergeCell ref="BT25:BT28"/>
    <mergeCell ref="X25:X28"/>
    <mergeCell ref="Y25:Y28"/>
    <mergeCell ref="S25:S28"/>
    <mergeCell ref="T25:T28"/>
    <mergeCell ref="U25:U28"/>
    <mergeCell ref="V25:V28"/>
    <mergeCell ref="W25:W28"/>
    <mergeCell ref="AN25:AN28"/>
    <mergeCell ref="AO25:AO28"/>
    <mergeCell ref="AP25:AP28"/>
    <mergeCell ref="AQ25:AQ28"/>
    <mergeCell ref="Z25:Z28"/>
    <mergeCell ref="AA25:AA28"/>
  </mergeCells>
  <conditionalFormatting sqref="AP17:AP52 BG17:BG52">
    <cfRule type="cellIs" dxfId="602" priority="1" operator="equal">
      <formula>"Seguro"</formula>
    </cfRule>
    <cfRule type="cellIs" dxfId="601" priority="2" operator="equal">
      <formula>"Probable"</formula>
    </cfRule>
    <cfRule type="cellIs" dxfId="600" priority="3" operator="equal">
      <formula>"Posible"</formula>
    </cfRule>
    <cfRule type="cellIs" dxfId="599" priority="4" operator="equal">
      <formula>"Improbable"</formula>
    </cfRule>
    <cfRule type="cellIs" dxfId="598" priority="5" operator="equal">
      <formula>"Rara Vez"</formula>
    </cfRule>
    <cfRule type="cellIs" dxfId="597" priority="6" operator="equal">
      <formula>"Muy Alta"</formula>
    </cfRule>
    <cfRule type="cellIs" dxfId="596" priority="7" operator="equal">
      <formula>"Alta"</formula>
    </cfRule>
    <cfRule type="cellIs" dxfId="595" priority="8" operator="equal">
      <formula>"Media"</formula>
    </cfRule>
    <cfRule type="cellIs" dxfId="594" priority="9" operator="equal">
      <formula>"Baja"</formula>
    </cfRule>
    <cfRule type="cellIs" dxfId="593" priority="10" operator="equal">
      <formula>"Muy Baja"</formula>
    </cfRule>
  </conditionalFormatting>
  <conditionalFormatting sqref="AR17:AR52 BI17:BI52">
    <cfRule type="cellIs" dxfId="592" priority="11" operator="equal">
      <formula>"Catastrófico"</formula>
    </cfRule>
    <cfRule type="cellIs" dxfId="591" priority="12" operator="equal">
      <formula>"Mayor"</formula>
    </cfRule>
    <cfRule type="cellIs" dxfId="590" priority="13" operator="equal">
      <formula>"Moderado"</formula>
    </cfRule>
    <cfRule type="cellIs" dxfId="589" priority="14" operator="equal">
      <formula>"Menor"</formula>
    </cfRule>
    <cfRule type="cellIs" dxfId="588" priority="15" operator="equal">
      <formula>"Insignificante"</formula>
    </cfRule>
  </conditionalFormatting>
  <conditionalFormatting sqref="AT17">
    <cfRule type="containsText" dxfId="587" priority="16" operator="containsText" text="BAJO">
      <formula>NOT(ISERROR(SEARCH(("BAJO"),(AT17))))</formula>
    </cfRule>
    <cfRule type="containsText" dxfId="586" priority="17" operator="containsText" text="MODERADO">
      <formula>NOT(ISERROR(SEARCH(("MODERADO"),(AT17))))</formula>
    </cfRule>
    <cfRule type="containsText" dxfId="585" priority="18" operator="containsText" text="ALTO">
      <formula>NOT(ISERROR(SEARCH(("ALTO"),(AT17))))</formula>
    </cfRule>
    <cfRule type="containsText" dxfId="584" priority="19" operator="containsText" text="EXTREMO">
      <formula>NOT(ISERROR(SEARCH(("EXTREMO"),(AT17))))</formula>
    </cfRule>
  </conditionalFormatting>
  <conditionalFormatting sqref="AT21">
    <cfRule type="containsText" dxfId="583" priority="20" operator="containsText" text="BAJO">
      <formula>NOT(ISERROR(SEARCH(("BAJO"),(AT21))))</formula>
    </cfRule>
    <cfRule type="containsText" dxfId="582" priority="21" operator="containsText" text="MODERADO">
      <formula>NOT(ISERROR(SEARCH(("MODERADO"),(AT21))))</formula>
    </cfRule>
    <cfRule type="containsText" dxfId="581" priority="22" operator="containsText" text="ALTO">
      <formula>NOT(ISERROR(SEARCH(("ALTO"),(AT21))))</formula>
    </cfRule>
    <cfRule type="containsText" dxfId="580" priority="23" operator="containsText" text="EXTREMO">
      <formula>NOT(ISERROR(SEARCH(("EXTREMO"),(AT21))))</formula>
    </cfRule>
  </conditionalFormatting>
  <conditionalFormatting sqref="AT25">
    <cfRule type="containsText" dxfId="579" priority="24" operator="containsText" text="BAJO">
      <formula>NOT(ISERROR(SEARCH(("BAJO"),(AT25))))</formula>
    </cfRule>
    <cfRule type="containsText" dxfId="578" priority="25" operator="containsText" text="MODERADO">
      <formula>NOT(ISERROR(SEARCH(("MODERADO"),(AT25))))</formula>
    </cfRule>
    <cfRule type="containsText" dxfId="577" priority="26" operator="containsText" text="ALTO">
      <formula>NOT(ISERROR(SEARCH(("ALTO"),(AT25))))</formula>
    </cfRule>
    <cfRule type="containsText" dxfId="576" priority="27" operator="containsText" text="EXTREMO">
      <formula>NOT(ISERROR(SEARCH(("EXTREMO"),(AT25))))</formula>
    </cfRule>
  </conditionalFormatting>
  <conditionalFormatting sqref="AT29">
    <cfRule type="containsText" dxfId="575" priority="28" operator="containsText" text="BAJO">
      <formula>NOT(ISERROR(SEARCH(("BAJO"),(AT29))))</formula>
    </cfRule>
    <cfRule type="containsText" dxfId="574" priority="29" operator="containsText" text="MODERADO">
      <formula>NOT(ISERROR(SEARCH(("MODERADO"),(AT29))))</formula>
    </cfRule>
    <cfRule type="containsText" dxfId="573" priority="30" operator="containsText" text="ALTO">
      <formula>NOT(ISERROR(SEARCH(("ALTO"),(AT29))))</formula>
    </cfRule>
    <cfRule type="containsText" dxfId="572" priority="31" operator="containsText" text="EXTREMO">
      <formula>NOT(ISERROR(SEARCH(("EXTREMO"),(AT29))))</formula>
    </cfRule>
  </conditionalFormatting>
  <conditionalFormatting sqref="AT33">
    <cfRule type="containsText" dxfId="571" priority="32" operator="containsText" text="BAJO">
      <formula>NOT(ISERROR(SEARCH(("BAJO"),(AT33))))</formula>
    </cfRule>
    <cfRule type="containsText" dxfId="570" priority="33" operator="containsText" text="MODERADO">
      <formula>NOT(ISERROR(SEARCH(("MODERADO"),(AT33))))</formula>
    </cfRule>
    <cfRule type="containsText" dxfId="569" priority="34" operator="containsText" text="ALTO">
      <formula>NOT(ISERROR(SEARCH(("ALTO"),(AT33))))</formula>
    </cfRule>
    <cfRule type="containsText" dxfId="568" priority="35" operator="containsText" text="EXTREMO">
      <formula>NOT(ISERROR(SEARCH(("EXTREMO"),(AT33))))</formula>
    </cfRule>
  </conditionalFormatting>
  <conditionalFormatting sqref="AT37">
    <cfRule type="containsText" dxfId="567" priority="36" operator="containsText" text="BAJO">
      <formula>NOT(ISERROR(SEARCH(("BAJO"),(AT37))))</formula>
    </cfRule>
    <cfRule type="containsText" dxfId="566" priority="37" operator="containsText" text="MODERADO">
      <formula>NOT(ISERROR(SEARCH(("MODERADO"),(AT37))))</formula>
    </cfRule>
    <cfRule type="containsText" dxfId="565" priority="38" operator="containsText" text="ALTO">
      <formula>NOT(ISERROR(SEARCH(("ALTO"),(AT37))))</formula>
    </cfRule>
    <cfRule type="containsText" dxfId="564" priority="39" operator="containsText" text="EXTREMO">
      <formula>NOT(ISERROR(SEARCH(("EXTREMO"),(AT37))))</formula>
    </cfRule>
  </conditionalFormatting>
  <conditionalFormatting sqref="AT41">
    <cfRule type="containsText" dxfId="563" priority="40" operator="containsText" text="BAJO">
      <formula>NOT(ISERROR(SEARCH(("BAJO"),(AT41))))</formula>
    </cfRule>
    <cfRule type="containsText" dxfId="562" priority="41" operator="containsText" text="MODERADO">
      <formula>NOT(ISERROR(SEARCH(("MODERADO"),(AT41))))</formula>
    </cfRule>
    <cfRule type="containsText" dxfId="561" priority="42" operator="containsText" text="ALTO">
      <formula>NOT(ISERROR(SEARCH(("ALTO"),(AT41))))</formula>
    </cfRule>
    <cfRule type="containsText" dxfId="560" priority="43" operator="containsText" text="EXTREMO">
      <formula>NOT(ISERROR(SEARCH(("EXTREMO"),(AT41))))</formula>
    </cfRule>
  </conditionalFormatting>
  <conditionalFormatting sqref="AT45">
    <cfRule type="containsText" dxfId="559" priority="44" operator="containsText" text="BAJO">
      <formula>NOT(ISERROR(SEARCH(("BAJO"),(AT45))))</formula>
    </cfRule>
    <cfRule type="containsText" dxfId="558" priority="45" operator="containsText" text="MODERADO">
      <formula>NOT(ISERROR(SEARCH(("MODERADO"),(AT45))))</formula>
    </cfRule>
    <cfRule type="containsText" dxfId="557" priority="46" operator="containsText" text="ALTO">
      <formula>NOT(ISERROR(SEARCH(("ALTO"),(AT45))))</formula>
    </cfRule>
    <cfRule type="containsText" dxfId="556" priority="47" operator="containsText" text="EXTREMO">
      <formula>NOT(ISERROR(SEARCH(("EXTREMO"),(AT45))))</formula>
    </cfRule>
  </conditionalFormatting>
  <conditionalFormatting sqref="AT49">
    <cfRule type="containsText" dxfId="555" priority="48" operator="containsText" text="BAJO">
      <formula>NOT(ISERROR(SEARCH(("BAJO"),(AT49))))</formula>
    </cfRule>
    <cfRule type="containsText" dxfId="554" priority="49" operator="containsText" text="MODERADO">
      <formula>NOT(ISERROR(SEARCH(("MODERADO"),(AT49))))</formula>
    </cfRule>
    <cfRule type="containsText" dxfId="553" priority="50" operator="containsText" text="ALTO">
      <formula>NOT(ISERROR(SEARCH(("ALTO"),(AT49))))</formula>
    </cfRule>
    <cfRule type="containsText" dxfId="552" priority="51" operator="containsText" text="EXTREMO">
      <formula>NOT(ISERROR(SEARCH(("EXTREMO"),(AT49))))</formula>
    </cfRule>
  </conditionalFormatting>
  <conditionalFormatting sqref="BK17">
    <cfRule type="containsText" dxfId="551" priority="52" operator="containsText" text="BAJO">
      <formula>NOT(ISERROR(SEARCH(("BAJO"),(BK17))))</formula>
    </cfRule>
    <cfRule type="containsText" dxfId="550" priority="53" operator="containsText" text="MODERADO">
      <formula>NOT(ISERROR(SEARCH(("MODERADO"),(BK17))))</formula>
    </cfRule>
    <cfRule type="containsText" dxfId="549" priority="54" operator="containsText" text="ALTO">
      <formula>NOT(ISERROR(SEARCH(("ALTO"),(BK17))))</formula>
    </cfRule>
    <cfRule type="containsText" dxfId="548" priority="55" operator="containsText" text="EXTREMO">
      <formula>NOT(ISERROR(SEARCH(("EXTREMO"),(BK17))))</formula>
    </cfRule>
  </conditionalFormatting>
  <conditionalFormatting sqref="BK21 BK25 BK29 BK33 BK37 BK41 BK45 BK49">
    <cfRule type="containsText" dxfId="547" priority="56" operator="containsText" text="BAJO">
      <formula>NOT(ISERROR(SEARCH(("BAJO"),(BK21))))</formula>
    </cfRule>
    <cfRule type="containsText" dxfId="546" priority="57" operator="containsText" text="MODERADO">
      <formula>NOT(ISERROR(SEARCH(("MODERADO"),(BK21))))</formula>
    </cfRule>
    <cfRule type="containsText" dxfId="545" priority="58" operator="containsText" text="ALTO">
      <formula>NOT(ISERROR(SEARCH(("ALTO"),(BK21))))</formula>
    </cfRule>
    <cfRule type="containsText" dxfId="544" priority="59" operator="containsText" text="EXTREMO">
      <formula>NOT(ISERROR(SEARCH(("EXTREMO"),(BK21))))</formula>
    </cfRule>
  </conditionalFormatting>
  <conditionalFormatting sqref="BL17">
    <cfRule type="containsText" dxfId="543" priority="60" operator="containsText" text="RIESGO BAJO">
      <formula>NOT(ISERROR(SEARCH(("RIESGO BAJO"),(BL17))))</formula>
    </cfRule>
    <cfRule type="containsText" dxfId="542" priority="61" operator="containsText" text="RIESGO MODERADO">
      <formula>NOT(ISERROR(SEARCH(("RIESGO MODERADO"),(BL17))))</formula>
    </cfRule>
    <cfRule type="containsText" dxfId="541" priority="62" operator="containsText" text="RIESGO ALTO">
      <formula>NOT(ISERROR(SEARCH(("RIESGO ALTO"),(BL17))))</formula>
    </cfRule>
    <cfRule type="containsText" dxfId="540" priority="63" operator="containsText" text="RIESGO EXTREMO">
      <formula>NOT(ISERROR(SEARCH(("RIESGO EXTREMO"),(BL17))))</formula>
    </cfRule>
  </conditionalFormatting>
  <conditionalFormatting sqref="BL21">
    <cfRule type="containsText" dxfId="539" priority="64" operator="containsText" text="RIESGO BAJO">
      <formula>NOT(ISERROR(SEARCH(("RIESGO BAJO"),(BL21))))</formula>
    </cfRule>
    <cfRule type="containsText" dxfId="538" priority="65" operator="containsText" text="RIESGO MODERADO">
      <formula>NOT(ISERROR(SEARCH(("RIESGO MODERADO"),(BL21))))</formula>
    </cfRule>
    <cfRule type="containsText" dxfId="537" priority="66" operator="containsText" text="RIESGO ALTO">
      <formula>NOT(ISERROR(SEARCH(("RIESGO ALTO"),(BL21))))</formula>
    </cfRule>
    <cfRule type="containsText" dxfId="536" priority="67" operator="containsText" text="RIESGO EXTREMO">
      <formula>NOT(ISERROR(SEARCH(("RIESGO EXTREMO"),(BL21))))</formula>
    </cfRule>
  </conditionalFormatting>
  <conditionalFormatting sqref="BL25">
    <cfRule type="containsText" dxfId="535" priority="68" operator="containsText" text="RIESGO BAJO">
      <formula>NOT(ISERROR(SEARCH(("RIESGO BAJO"),(BL25))))</formula>
    </cfRule>
    <cfRule type="containsText" dxfId="534" priority="69" operator="containsText" text="RIESGO MODERADO">
      <formula>NOT(ISERROR(SEARCH(("RIESGO MODERADO"),(BL25))))</formula>
    </cfRule>
    <cfRule type="containsText" dxfId="533" priority="70" operator="containsText" text="RIESGO ALTO">
      <formula>NOT(ISERROR(SEARCH(("RIESGO ALTO"),(BL25))))</formula>
    </cfRule>
    <cfRule type="containsText" dxfId="532" priority="71" operator="containsText" text="RIESGO EXTREMO">
      <formula>NOT(ISERROR(SEARCH(("RIESGO EXTREMO"),(BL25))))</formula>
    </cfRule>
  </conditionalFormatting>
  <conditionalFormatting sqref="BL29">
    <cfRule type="containsText" dxfId="531" priority="72" operator="containsText" text="RIESGO BAJO">
      <formula>NOT(ISERROR(SEARCH(("RIESGO BAJO"),(BL29))))</formula>
    </cfRule>
    <cfRule type="containsText" dxfId="530" priority="73" operator="containsText" text="RIESGO MODERADO">
      <formula>NOT(ISERROR(SEARCH(("RIESGO MODERADO"),(BL29))))</formula>
    </cfRule>
    <cfRule type="containsText" dxfId="529" priority="74" operator="containsText" text="RIESGO ALTO">
      <formula>NOT(ISERROR(SEARCH(("RIESGO ALTO"),(BL29))))</formula>
    </cfRule>
    <cfRule type="containsText" dxfId="528" priority="75" operator="containsText" text="RIESGO EXTREMO">
      <formula>NOT(ISERROR(SEARCH(("RIESGO EXTREMO"),(BL29))))</formula>
    </cfRule>
  </conditionalFormatting>
  <conditionalFormatting sqref="BL33">
    <cfRule type="containsText" dxfId="527" priority="76" operator="containsText" text="RIESGO BAJO">
      <formula>NOT(ISERROR(SEARCH(("RIESGO BAJO"),(BL33))))</formula>
    </cfRule>
    <cfRule type="containsText" dxfId="526" priority="77" operator="containsText" text="RIESGO MODERADO">
      <formula>NOT(ISERROR(SEARCH(("RIESGO MODERADO"),(BL33))))</formula>
    </cfRule>
    <cfRule type="containsText" dxfId="525" priority="78" operator="containsText" text="RIESGO ALTO">
      <formula>NOT(ISERROR(SEARCH(("RIESGO ALTO"),(BL33))))</formula>
    </cfRule>
    <cfRule type="containsText" dxfId="524" priority="79" operator="containsText" text="RIESGO EXTREMO">
      <formula>NOT(ISERROR(SEARCH(("RIESGO EXTREMO"),(BL33))))</formula>
    </cfRule>
  </conditionalFormatting>
  <conditionalFormatting sqref="BL37">
    <cfRule type="containsText" dxfId="523" priority="80" operator="containsText" text="RIESGO BAJO">
      <formula>NOT(ISERROR(SEARCH(("RIESGO BAJO"),(BL37))))</formula>
    </cfRule>
    <cfRule type="containsText" dxfId="522" priority="81" operator="containsText" text="RIESGO MODERADO">
      <formula>NOT(ISERROR(SEARCH(("RIESGO MODERADO"),(BL37))))</formula>
    </cfRule>
    <cfRule type="containsText" dxfId="521" priority="82" operator="containsText" text="RIESGO ALTO">
      <formula>NOT(ISERROR(SEARCH(("RIESGO ALTO"),(BL37))))</formula>
    </cfRule>
    <cfRule type="containsText" dxfId="520" priority="83" operator="containsText" text="RIESGO EXTREMO">
      <formula>NOT(ISERROR(SEARCH(("RIESGO EXTREMO"),(BL37))))</formula>
    </cfRule>
  </conditionalFormatting>
  <conditionalFormatting sqref="BL41">
    <cfRule type="containsText" dxfId="519" priority="84" operator="containsText" text="RIESGO BAJO">
      <formula>NOT(ISERROR(SEARCH(("RIESGO BAJO"),(BL41))))</formula>
    </cfRule>
    <cfRule type="containsText" dxfId="518" priority="85" operator="containsText" text="RIESGO MODERADO">
      <formula>NOT(ISERROR(SEARCH(("RIESGO MODERADO"),(BL41))))</formula>
    </cfRule>
    <cfRule type="containsText" dxfId="517" priority="86" operator="containsText" text="RIESGO ALTO">
      <formula>NOT(ISERROR(SEARCH(("RIESGO ALTO"),(BL41))))</formula>
    </cfRule>
    <cfRule type="containsText" dxfId="516" priority="87" operator="containsText" text="RIESGO EXTREMO">
      <formula>NOT(ISERROR(SEARCH(("RIESGO EXTREMO"),(BL41))))</formula>
    </cfRule>
  </conditionalFormatting>
  <conditionalFormatting sqref="BL45">
    <cfRule type="containsText" dxfId="515" priority="88" operator="containsText" text="RIESGO BAJO">
      <formula>NOT(ISERROR(SEARCH(("RIESGO BAJO"),(BL45))))</formula>
    </cfRule>
    <cfRule type="containsText" dxfId="514" priority="89" operator="containsText" text="RIESGO MODERADO">
      <formula>NOT(ISERROR(SEARCH(("RIESGO MODERADO"),(BL45))))</formula>
    </cfRule>
    <cfRule type="containsText" dxfId="513" priority="90" operator="containsText" text="RIESGO ALTO">
      <formula>NOT(ISERROR(SEARCH(("RIESGO ALTO"),(BL45))))</formula>
    </cfRule>
    <cfRule type="containsText" dxfId="512" priority="91" operator="containsText" text="RIESGO EXTREMO">
      <formula>NOT(ISERROR(SEARCH(("RIESGO EXTREMO"),(BL45))))</formula>
    </cfRule>
  </conditionalFormatting>
  <conditionalFormatting sqref="BL49">
    <cfRule type="containsText" dxfId="511" priority="92" operator="containsText" text="RIESGO BAJO">
      <formula>NOT(ISERROR(SEARCH(("RIESGO BAJO"),(BL49))))</formula>
    </cfRule>
    <cfRule type="containsText" dxfId="510" priority="93" operator="containsText" text="RIESGO MODERADO">
      <formula>NOT(ISERROR(SEARCH(("RIESGO MODERADO"),(BL49))))</formula>
    </cfRule>
    <cfRule type="containsText" dxfId="509" priority="94" operator="containsText" text="RIESGO ALTO">
      <formula>NOT(ISERROR(SEARCH(("RIESGO ALTO"),(BL49))))</formula>
    </cfRule>
    <cfRule type="containsText" dxfId="508" priority="95" operator="containsText" text="RIESGO EXTREMO">
      <formula>NOT(ISERROR(SEARCH(("RIESGO EXTREMO"),(BL49))))</formula>
    </cfRule>
  </conditionalFormatting>
  <dataValidations count="1">
    <dataValidation type="list" allowBlank="1" showErrorMessage="1" sqref="G17 G21 G25 G29 G33 G37 G41 G45 G49" xr:uid="{00000000-0002-0000-0300-000000000000}">
      <formula1>INDIRECT(F17)</formula1>
    </dataValidation>
  </dataValidations>
  <hyperlinks>
    <hyperlink ref="BV21" r:id="rId1" xr:uid="{D100D962-0FD0-4B45-8FE8-64B63027160B}"/>
    <hyperlink ref="BV23" r:id="rId2" xr:uid="{8224130F-E268-43F2-BA3A-1CDA2A6D77C1}"/>
    <hyperlink ref="BV25" r:id="rId3" xr:uid="{245FBCCC-F775-4FA8-AC42-B0AD1F9283AF}"/>
  </hyperlinks>
  <pageMargins left="0.7" right="0.7" top="0.75" bottom="0.75" header="0" footer="0"/>
  <pageSetup paperSize="9" orientation="portrait"/>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B73FA-A6B6-4378-9011-C1B6AD0A8B8D}">
  <dimension ref="A1:CC257"/>
  <sheetViews>
    <sheetView showGridLines="0" topLeftCell="J23" workbookViewId="0">
      <selection activeCell="AU25" sqref="AU25"/>
    </sheetView>
  </sheetViews>
  <sheetFormatPr baseColWidth="10" defaultColWidth="12.83203125" defaultRowHeight="15" customHeight="1" x14ac:dyDescent="0.2"/>
  <cols>
    <col min="1" max="1" width="19.33203125" style="81" customWidth="1"/>
    <col min="2" max="2" width="42.5" style="81" customWidth="1"/>
    <col min="3" max="3" width="20.1640625" style="81" customWidth="1"/>
    <col min="4" max="4" width="19.83203125" style="81" customWidth="1"/>
    <col min="5" max="5" width="53" style="81" customWidth="1"/>
    <col min="6" max="6" width="42.83203125" style="81" customWidth="1"/>
    <col min="7" max="9" width="16.83203125" style="81" customWidth="1"/>
    <col min="10" max="10" width="19.33203125" style="81" customWidth="1"/>
    <col min="11" max="11" width="37.1640625" style="81" customWidth="1"/>
    <col min="12" max="12" width="63.83203125" style="81" hidden="1" customWidth="1"/>
    <col min="13" max="15" width="19.83203125" style="81" hidden="1" customWidth="1"/>
    <col min="16" max="37" width="14.5" style="81" hidden="1" customWidth="1"/>
    <col min="38" max="38" width="19.1640625" style="81" hidden="1" customWidth="1"/>
    <col min="39" max="39" width="33.6640625" style="81" hidden="1" customWidth="1"/>
    <col min="40" max="40" width="14.5" style="81" hidden="1" customWidth="1"/>
    <col min="41" max="41" width="13.33203125" style="81" hidden="1" customWidth="1"/>
    <col min="42" max="44" width="16.33203125" style="81" hidden="1" customWidth="1"/>
    <col min="45" max="45" width="23.5" style="81" hidden="1" customWidth="1"/>
    <col min="46" max="46" width="18.83203125" style="81" hidden="1" customWidth="1"/>
    <col min="47" max="47" width="63.83203125" style="81" customWidth="1"/>
    <col min="48" max="48" width="31.83203125" style="81" customWidth="1"/>
    <col min="49" max="49" width="41.1640625" style="81" customWidth="1"/>
    <col min="50" max="50" width="48.83203125" style="81" customWidth="1"/>
    <col min="51" max="51" width="23.1640625" style="81" customWidth="1"/>
    <col min="52" max="52" width="17.1640625" style="81" customWidth="1"/>
    <col min="53" max="53" width="17.6640625" style="81" customWidth="1"/>
    <col min="54" max="54" width="14.33203125" style="81" customWidth="1"/>
    <col min="55" max="55" width="15.1640625" style="81" customWidth="1"/>
    <col min="56" max="57" width="11.6640625" style="81" customWidth="1"/>
    <col min="58" max="63" width="13.1640625" style="81" customWidth="1"/>
    <col min="64" max="64" width="18.33203125" style="81" customWidth="1"/>
    <col min="65" max="69" width="36.1640625" style="81" customWidth="1"/>
    <col min="70" max="70" width="4.1640625" style="81" customWidth="1"/>
    <col min="71" max="73" width="63.1640625" style="81" customWidth="1"/>
    <col min="74" max="74" width="110.1640625" style="81" customWidth="1"/>
    <col min="75" max="75" width="63.1640625" style="81" customWidth="1"/>
    <col min="76" max="77" width="63.1640625" style="81" hidden="1" customWidth="1"/>
    <col min="78" max="78" width="63.1640625" style="81" customWidth="1"/>
    <col min="79" max="79" width="4.1640625" style="81" customWidth="1"/>
    <col min="80" max="16384" width="12.83203125" style="81"/>
  </cols>
  <sheetData>
    <row r="1" spans="1:81" x14ac:dyDescent="0.2">
      <c r="A1" s="264"/>
      <c r="B1" s="227"/>
      <c r="C1" s="226"/>
      <c r="D1" s="226"/>
      <c r="E1" s="226"/>
      <c r="F1" s="226"/>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3"/>
      <c r="BT1" s="223"/>
      <c r="BU1" s="223"/>
      <c r="BV1" s="223"/>
      <c r="BW1" s="223"/>
      <c r="BX1" s="223"/>
      <c r="BY1" s="222"/>
      <c r="BZ1" s="222"/>
      <c r="CA1" s="82"/>
      <c r="CB1" s="82"/>
      <c r="CC1" s="82"/>
    </row>
    <row r="2" spans="1:81" ht="13.5" customHeight="1"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3"/>
      <c r="BT2" s="223"/>
      <c r="BU2" s="223"/>
      <c r="BV2" s="223"/>
      <c r="BW2" s="223"/>
      <c r="BX2" s="223"/>
      <c r="BY2" s="222"/>
      <c r="BZ2" s="222"/>
      <c r="CA2" s="82"/>
      <c r="CB2" s="82"/>
      <c r="CC2" s="82"/>
    </row>
    <row r="3" spans="1:81" ht="13.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3"/>
      <c r="BT3" s="223"/>
      <c r="BU3" s="223"/>
      <c r="BV3" s="223"/>
      <c r="BW3" s="223"/>
      <c r="BX3" s="223"/>
      <c r="BY3" s="222"/>
      <c r="BZ3" s="222"/>
      <c r="CA3" s="82"/>
      <c r="CB3" s="82"/>
      <c r="CC3" s="82"/>
    </row>
    <row r="4" spans="1:81" ht="27" customHeight="1" x14ac:dyDescent="0.2">
      <c r="A4" s="222"/>
      <c r="B4" s="222"/>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3"/>
      <c r="BT4" s="223"/>
      <c r="BU4" s="223"/>
      <c r="BV4" s="223"/>
      <c r="BW4" s="223"/>
      <c r="BX4" s="223"/>
      <c r="BY4" s="222"/>
      <c r="BZ4" s="222"/>
      <c r="CA4" s="82"/>
      <c r="CB4" s="82"/>
      <c r="CC4" s="82"/>
    </row>
    <row r="5" spans="1:81" ht="27" customHeight="1" x14ac:dyDescent="0.2">
      <c r="A5" s="222"/>
      <c r="B5" s="611" t="s">
        <v>0</v>
      </c>
      <c r="C5" s="612"/>
      <c r="D5" s="612"/>
      <c r="E5" s="612"/>
      <c r="F5" s="612"/>
      <c r="G5" s="612"/>
      <c r="H5" s="613"/>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3"/>
      <c r="BT5" s="223"/>
      <c r="BU5" s="223"/>
      <c r="BV5" s="223"/>
      <c r="BW5" s="223"/>
      <c r="BX5" s="223"/>
      <c r="BY5" s="222"/>
      <c r="BZ5" s="222"/>
      <c r="CA5" s="82"/>
      <c r="CB5" s="82"/>
      <c r="CC5" s="82"/>
    </row>
    <row r="6" spans="1:81" ht="27" customHeight="1" x14ac:dyDescent="0.2">
      <c r="A6" s="222"/>
      <c r="B6" s="225" t="s">
        <v>1</v>
      </c>
      <c r="C6" s="614" t="s">
        <v>2</v>
      </c>
      <c r="D6" s="612"/>
      <c r="E6" s="612"/>
      <c r="F6" s="612"/>
      <c r="G6" s="612"/>
      <c r="H6" s="613"/>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3"/>
      <c r="BT6" s="223"/>
      <c r="BU6" s="223"/>
      <c r="BV6" s="223"/>
      <c r="BW6" s="223"/>
      <c r="BX6" s="223"/>
      <c r="BY6" s="222"/>
      <c r="BZ6" s="222"/>
      <c r="CA6" s="82"/>
      <c r="CB6" s="82"/>
      <c r="CC6" s="82"/>
    </row>
    <row r="7" spans="1:81" ht="27" customHeight="1" x14ac:dyDescent="0.2">
      <c r="A7" s="222"/>
      <c r="B7" s="225" t="s">
        <v>3</v>
      </c>
      <c r="C7" s="614" t="s">
        <v>4</v>
      </c>
      <c r="D7" s="612"/>
      <c r="E7" s="612"/>
      <c r="F7" s="612"/>
      <c r="G7" s="612"/>
      <c r="H7" s="613"/>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3"/>
      <c r="BT7" s="223"/>
      <c r="BU7" s="223"/>
      <c r="BV7" s="223"/>
      <c r="BW7" s="223"/>
      <c r="BX7" s="223"/>
      <c r="BY7" s="222"/>
      <c r="BZ7" s="222"/>
      <c r="CA7" s="82"/>
      <c r="CB7" s="82"/>
      <c r="CC7" s="82"/>
    </row>
    <row r="8" spans="1:81" ht="27" customHeight="1" x14ac:dyDescent="0.2">
      <c r="A8" s="222"/>
      <c r="B8" s="225" t="s">
        <v>5</v>
      </c>
      <c r="C8" s="611" t="s">
        <v>6</v>
      </c>
      <c r="D8" s="613"/>
      <c r="E8" s="611" t="s">
        <v>7</v>
      </c>
      <c r="F8" s="613"/>
      <c r="G8" s="611" t="s">
        <v>8</v>
      </c>
      <c r="H8" s="613"/>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3"/>
      <c r="BT8" s="223"/>
      <c r="BU8" s="223"/>
      <c r="BV8" s="223"/>
      <c r="BW8" s="223"/>
      <c r="BX8" s="223"/>
      <c r="BY8" s="222"/>
      <c r="BZ8" s="222"/>
      <c r="CA8" s="82"/>
      <c r="CB8" s="82"/>
      <c r="CC8" s="82"/>
    </row>
    <row r="9" spans="1:81" ht="27" customHeight="1" x14ac:dyDescent="0.2">
      <c r="A9" s="222"/>
      <c r="B9" s="224">
        <f>[5]Presentación!C11</f>
        <v>45818</v>
      </c>
      <c r="C9" s="614" t="str">
        <f>[5]Presentación!D11</f>
        <v>PI02-FOR01</v>
      </c>
      <c r="D9" s="613"/>
      <c r="E9" s="614">
        <f>[5]Presentación!F11</f>
        <v>1</v>
      </c>
      <c r="F9" s="613"/>
      <c r="G9" s="614" t="str">
        <f>[5]Presentación!H11</f>
        <v>1 de 1</v>
      </c>
      <c r="H9" s="613"/>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3"/>
      <c r="BT9" s="223"/>
      <c r="BU9" s="223"/>
      <c r="BV9" s="223"/>
      <c r="BW9" s="223"/>
      <c r="BX9" s="223"/>
      <c r="BY9" s="222"/>
      <c r="BZ9" s="222"/>
      <c r="CA9" s="82"/>
      <c r="CB9" s="82"/>
      <c r="CC9" s="82"/>
    </row>
    <row r="10" spans="1:81" ht="16" thickBot="1" x14ac:dyDescent="0.25">
      <c r="A10" s="90"/>
      <c r="B10" s="221"/>
      <c r="C10" s="220"/>
      <c r="D10" s="220"/>
      <c r="E10" s="22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220"/>
      <c r="AP10" s="90"/>
      <c r="AQ10" s="90"/>
      <c r="AR10" s="90"/>
      <c r="AS10" s="90"/>
      <c r="AT10" s="90"/>
      <c r="AU10" s="90"/>
      <c r="AV10" s="155"/>
      <c r="AW10" s="90"/>
      <c r="AX10" s="90"/>
      <c r="AY10" s="90"/>
      <c r="AZ10" s="90"/>
      <c r="BA10" s="90"/>
      <c r="BB10" s="90"/>
      <c r="BC10" s="220"/>
      <c r="BD10" s="220"/>
      <c r="BE10" s="220"/>
      <c r="BF10" s="90"/>
      <c r="BG10" s="90"/>
      <c r="BH10" s="90"/>
      <c r="BI10" s="90"/>
      <c r="BJ10" s="90"/>
      <c r="BK10" s="90"/>
      <c r="BL10" s="217"/>
      <c r="BM10" s="219"/>
      <c r="BN10" s="90"/>
      <c r="BO10" s="90"/>
      <c r="BP10" s="90"/>
      <c r="BQ10" s="90"/>
      <c r="BR10" s="90"/>
      <c r="BS10" s="217"/>
      <c r="BT10" s="217"/>
      <c r="BU10" s="217"/>
      <c r="BV10" s="217"/>
      <c r="BW10" s="217"/>
      <c r="BX10" s="217"/>
      <c r="BY10" s="90"/>
      <c r="BZ10" s="90"/>
      <c r="CA10" s="82"/>
      <c r="CB10" s="82"/>
      <c r="CC10" s="82"/>
    </row>
    <row r="11" spans="1:81" ht="76.5" customHeight="1" thickBot="1" x14ac:dyDescent="0.25">
      <c r="A11" s="218"/>
      <c r="B11" s="615" t="s">
        <v>12</v>
      </c>
      <c r="C11" s="601"/>
      <c r="D11" s="601"/>
      <c r="E11" s="601"/>
      <c r="F11" s="601"/>
      <c r="G11" s="601"/>
      <c r="H11" s="601"/>
      <c r="I11" s="601"/>
      <c r="J11" s="601"/>
      <c r="K11" s="601"/>
      <c r="L11" s="603"/>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107"/>
      <c r="BD11" s="90"/>
      <c r="BE11" s="90"/>
      <c r="BF11" s="90"/>
      <c r="BG11" s="90"/>
      <c r="BH11" s="90"/>
      <c r="BI11" s="90"/>
      <c r="BJ11" s="90"/>
      <c r="BK11" s="90"/>
      <c r="BL11" s="90"/>
      <c r="BM11" s="90"/>
      <c r="BN11" s="90"/>
      <c r="BO11" s="90"/>
      <c r="BP11" s="90"/>
      <c r="BQ11" s="90"/>
      <c r="BR11" s="90"/>
      <c r="BS11" s="217"/>
      <c r="BT11" s="217"/>
      <c r="BU11" s="217"/>
      <c r="BV11" s="217"/>
      <c r="BW11" s="217"/>
      <c r="BX11" s="217"/>
      <c r="BY11" s="90"/>
      <c r="BZ11" s="90"/>
      <c r="CA11" s="82"/>
      <c r="CB11" s="82"/>
      <c r="CC11" s="82"/>
    </row>
    <row r="12" spans="1:81" ht="152.25" customHeight="1" thickBot="1" x14ac:dyDescent="0.25">
      <c r="A12" s="215"/>
      <c r="B12" s="215"/>
      <c r="C12" s="215"/>
      <c r="D12" s="215"/>
      <c r="E12" s="215"/>
      <c r="F12" s="215"/>
      <c r="G12" s="216"/>
      <c r="H12" s="216"/>
      <c r="I12" s="216"/>
      <c r="J12" s="216"/>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N12" s="215"/>
      <c r="BO12" s="215"/>
      <c r="BP12" s="215"/>
      <c r="BQ12" s="215"/>
      <c r="BR12" s="215"/>
      <c r="BS12" s="215"/>
      <c r="BT12" s="215"/>
      <c r="BU12" s="215"/>
      <c r="BV12" s="215"/>
      <c r="BW12" s="215"/>
      <c r="BX12" s="215"/>
      <c r="BY12" s="215"/>
      <c r="BZ12" s="215"/>
      <c r="CA12" s="82"/>
      <c r="CB12" s="82"/>
      <c r="CC12" s="82"/>
    </row>
    <row r="13" spans="1:81" ht="56.25" customHeight="1" thickBot="1" x14ac:dyDescent="0.25">
      <c r="A13" s="616" t="s">
        <v>13</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207"/>
      <c r="AJ13" s="207"/>
      <c r="AK13" s="207"/>
      <c r="AL13" s="606" t="s">
        <v>14</v>
      </c>
      <c r="AM13" s="601"/>
      <c r="AN13" s="601"/>
      <c r="AO13" s="601"/>
      <c r="AP13" s="601"/>
      <c r="AQ13" s="601"/>
      <c r="AR13" s="601"/>
      <c r="AS13" s="601"/>
      <c r="AT13" s="603"/>
      <c r="AU13" s="607" t="s">
        <v>15</v>
      </c>
      <c r="AV13" s="584"/>
      <c r="AW13" s="584"/>
      <c r="AX13" s="584"/>
      <c r="AY13" s="584"/>
      <c r="AZ13" s="584"/>
      <c r="BA13" s="584"/>
      <c r="BB13" s="597"/>
      <c r="BC13" s="214"/>
      <c r="BD13" s="214"/>
      <c r="BE13" s="213"/>
      <c r="BF13" s="609" t="s">
        <v>16</v>
      </c>
      <c r="BG13" s="584"/>
      <c r="BH13" s="584"/>
      <c r="BI13" s="584"/>
      <c r="BJ13" s="584"/>
      <c r="BK13" s="584"/>
      <c r="BL13" s="587"/>
      <c r="BM13" s="583" t="s">
        <v>17</v>
      </c>
      <c r="BN13" s="584"/>
      <c r="BO13" s="584"/>
      <c r="BP13" s="584"/>
      <c r="BQ13" s="584"/>
      <c r="BR13" s="207"/>
      <c r="BS13" s="586" t="s">
        <v>320</v>
      </c>
      <c r="BT13" s="584"/>
      <c r="BU13" s="584"/>
      <c r="BV13" s="584"/>
      <c r="BW13" s="584"/>
      <c r="BX13" s="584"/>
      <c r="BY13" s="584"/>
      <c r="BZ13" s="587"/>
      <c r="CA13" s="590" t="s">
        <v>252</v>
      </c>
      <c r="CB13" s="551"/>
      <c r="CC13" s="552"/>
    </row>
    <row r="14" spans="1:81" ht="56.25" customHeight="1" thickBot="1" x14ac:dyDescent="0.25">
      <c r="A14" s="212"/>
      <c r="B14" s="212"/>
      <c r="C14" s="212"/>
      <c r="D14" s="212"/>
      <c r="E14" s="212"/>
      <c r="F14" s="212"/>
      <c r="G14" s="212"/>
      <c r="H14" s="212"/>
      <c r="I14" s="212"/>
      <c r="J14" s="212"/>
      <c r="K14" s="212"/>
      <c r="L14" s="212"/>
      <c r="M14" s="600" t="s">
        <v>18</v>
      </c>
      <c r="N14" s="601"/>
      <c r="O14" s="601"/>
      <c r="P14" s="602" t="s">
        <v>19</v>
      </c>
      <c r="Q14" s="601"/>
      <c r="R14" s="601"/>
      <c r="S14" s="601"/>
      <c r="T14" s="601"/>
      <c r="U14" s="601"/>
      <c r="V14" s="601"/>
      <c r="W14" s="601"/>
      <c r="X14" s="601"/>
      <c r="Y14" s="601"/>
      <c r="Z14" s="601"/>
      <c r="AA14" s="601"/>
      <c r="AB14" s="601"/>
      <c r="AC14" s="601"/>
      <c r="AD14" s="601"/>
      <c r="AE14" s="601"/>
      <c r="AF14" s="601"/>
      <c r="AG14" s="601"/>
      <c r="AH14" s="601"/>
      <c r="AI14" s="601"/>
      <c r="AJ14" s="601"/>
      <c r="AK14" s="603"/>
      <c r="AL14" s="210"/>
      <c r="AM14" s="210"/>
      <c r="AN14" s="210"/>
      <c r="AO14" s="210"/>
      <c r="AP14" s="210"/>
      <c r="AQ14" s="211"/>
      <c r="AR14" s="211"/>
      <c r="AS14" s="210"/>
      <c r="AT14" s="210"/>
      <c r="AU14" s="588"/>
      <c r="AV14" s="588"/>
      <c r="AW14" s="588"/>
      <c r="AX14" s="588"/>
      <c r="AY14" s="588"/>
      <c r="AZ14" s="588"/>
      <c r="BA14" s="588"/>
      <c r="BB14" s="608"/>
      <c r="BC14" s="209"/>
      <c r="BD14" s="209"/>
      <c r="BE14" s="208"/>
      <c r="BF14" s="548"/>
      <c r="BG14" s="585"/>
      <c r="BH14" s="585"/>
      <c r="BI14" s="585"/>
      <c r="BJ14" s="585"/>
      <c r="BK14" s="585"/>
      <c r="BL14" s="610"/>
      <c r="BM14" s="548"/>
      <c r="BN14" s="585"/>
      <c r="BO14" s="585"/>
      <c r="BP14" s="585"/>
      <c r="BQ14" s="585"/>
      <c r="BR14" s="207"/>
      <c r="BS14" s="549"/>
      <c r="BT14" s="588"/>
      <c r="BU14" s="588"/>
      <c r="BV14" s="588"/>
      <c r="BW14" s="588"/>
      <c r="BX14" s="588"/>
      <c r="BY14" s="588"/>
      <c r="BZ14" s="589"/>
      <c r="CA14" s="553"/>
      <c r="CB14" s="554"/>
      <c r="CC14" s="555"/>
    </row>
    <row r="15" spans="1:81" ht="93" customHeight="1" x14ac:dyDescent="0.2">
      <c r="A15" s="206" t="s">
        <v>20</v>
      </c>
      <c r="B15" s="205" t="s">
        <v>21</v>
      </c>
      <c r="C15" s="205" t="s">
        <v>22</v>
      </c>
      <c r="D15" s="205" t="s">
        <v>23</v>
      </c>
      <c r="E15" s="205" t="s">
        <v>24</v>
      </c>
      <c r="F15" s="205" t="s">
        <v>25</v>
      </c>
      <c r="G15" s="205" t="s">
        <v>26</v>
      </c>
      <c r="H15" s="205" t="s">
        <v>27</v>
      </c>
      <c r="I15" s="205" t="s">
        <v>28</v>
      </c>
      <c r="J15" s="205" t="s">
        <v>29</v>
      </c>
      <c r="K15" s="205" t="s">
        <v>30</v>
      </c>
      <c r="L15" s="205" t="s">
        <v>31</v>
      </c>
      <c r="M15" s="194" t="s">
        <v>32</v>
      </c>
      <c r="N15" s="193" t="s">
        <v>33</v>
      </c>
      <c r="O15" s="193" t="s">
        <v>34</v>
      </c>
      <c r="P15" s="192" t="s">
        <v>35</v>
      </c>
      <c r="Q15" s="192" t="s">
        <v>36</v>
      </c>
      <c r="R15" s="192" t="s">
        <v>37</v>
      </c>
      <c r="S15" s="192" t="s">
        <v>38</v>
      </c>
      <c r="T15" s="192" t="s">
        <v>39</v>
      </c>
      <c r="U15" s="192" t="s">
        <v>40</v>
      </c>
      <c r="V15" s="192" t="s">
        <v>41</v>
      </c>
      <c r="W15" s="192" t="s">
        <v>42</v>
      </c>
      <c r="X15" s="192" t="s">
        <v>43</v>
      </c>
      <c r="Y15" s="192" t="s">
        <v>44</v>
      </c>
      <c r="Z15" s="192" t="s">
        <v>45</v>
      </c>
      <c r="AA15" s="192" t="s">
        <v>46</v>
      </c>
      <c r="AB15" s="192" t="s">
        <v>47</v>
      </c>
      <c r="AC15" s="192" t="s">
        <v>48</v>
      </c>
      <c r="AD15" s="192" t="s">
        <v>49</v>
      </c>
      <c r="AE15" s="192" t="s">
        <v>50</v>
      </c>
      <c r="AF15" s="192" t="s">
        <v>51</v>
      </c>
      <c r="AG15" s="192" t="s">
        <v>52</v>
      </c>
      <c r="AH15" s="192" t="s">
        <v>53</v>
      </c>
      <c r="AI15" s="604" t="s">
        <v>54</v>
      </c>
      <c r="AJ15" s="584"/>
      <c r="AK15" s="597"/>
      <c r="AL15" s="202" t="s">
        <v>55</v>
      </c>
      <c r="AM15" s="202" t="s">
        <v>56</v>
      </c>
      <c r="AN15" s="202" t="s">
        <v>57</v>
      </c>
      <c r="AO15" s="605" t="s">
        <v>58</v>
      </c>
      <c r="AP15" s="597"/>
      <c r="AQ15" s="605" t="s">
        <v>59</v>
      </c>
      <c r="AR15" s="597"/>
      <c r="AS15" s="202" t="s">
        <v>60</v>
      </c>
      <c r="AT15" s="202" t="s">
        <v>251</v>
      </c>
      <c r="AU15" s="204" t="s">
        <v>62</v>
      </c>
      <c r="AV15" s="203" t="s">
        <v>63</v>
      </c>
      <c r="AW15" s="203" t="s">
        <v>64</v>
      </c>
      <c r="AX15" s="203" t="s">
        <v>65</v>
      </c>
      <c r="AY15" s="203" t="s">
        <v>66</v>
      </c>
      <c r="AZ15" s="203" t="s">
        <v>67</v>
      </c>
      <c r="BA15" s="203" t="s">
        <v>68</v>
      </c>
      <c r="BB15" s="203" t="s">
        <v>69</v>
      </c>
      <c r="BC15" s="187" t="s">
        <v>70</v>
      </c>
      <c r="BD15" s="187" t="s">
        <v>71</v>
      </c>
      <c r="BE15" s="186" t="s">
        <v>72</v>
      </c>
      <c r="BF15" s="596" t="s">
        <v>58</v>
      </c>
      <c r="BG15" s="597"/>
      <c r="BH15" s="598" t="s">
        <v>59</v>
      </c>
      <c r="BI15" s="597"/>
      <c r="BJ15" s="202" t="s">
        <v>73</v>
      </c>
      <c r="BK15" s="202" t="s">
        <v>250</v>
      </c>
      <c r="BL15" s="201" t="s">
        <v>75</v>
      </c>
      <c r="BM15" s="200" t="s">
        <v>76</v>
      </c>
      <c r="BN15" s="199" t="s">
        <v>77</v>
      </c>
      <c r="BO15" s="199" t="s">
        <v>78</v>
      </c>
      <c r="BP15" s="199" t="s">
        <v>79</v>
      </c>
      <c r="BQ15" s="198" t="s">
        <v>80</v>
      </c>
      <c r="BR15" s="177"/>
      <c r="BS15" s="197" t="s">
        <v>319</v>
      </c>
      <c r="BT15" s="197" t="s">
        <v>248</v>
      </c>
      <c r="BU15" s="197" t="s">
        <v>318</v>
      </c>
      <c r="BV15" s="197" t="s">
        <v>317</v>
      </c>
      <c r="BW15" s="197" t="s">
        <v>316</v>
      </c>
      <c r="BX15" s="197" t="s">
        <v>244</v>
      </c>
      <c r="BY15" s="197" t="s">
        <v>315</v>
      </c>
      <c r="BZ15" s="197" t="s">
        <v>314</v>
      </c>
      <c r="CA15" s="553"/>
      <c r="CB15" s="554"/>
      <c r="CC15" s="555"/>
    </row>
    <row r="16" spans="1:81" ht="12.75" customHeight="1" thickBot="1" x14ac:dyDescent="0.25">
      <c r="A16" s="196"/>
      <c r="B16" s="195"/>
      <c r="C16" s="195"/>
      <c r="D16" s="195"/>
      <c r="E16" s="195"/>
      <c r="F16" s="195"/>
      <c r="G16" s="195"/>
      <c r="H16" s="195"/>
      <c r="I16" s="195"/>
      <c r="J16" s="195"/>
      <c r="K16" s="195"/>
      <c r="L16" s="195"/>
      <c r="M16" s="194"/>
      <c r="N16" s="193"/>
      <c r="O16" s="193"/>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82"/>
      <c r="AM16" s="182"/>
      <c r="AN16" s="182"/>
      <c r="AO16" s="191"/>
      <c r="AP16" s="190"/>
      <c r="AQ16" s="191"/>
      <c r="AR16" s="190"/>
      <c r="AS16" s="182"/>
      <c r="AT16" s="182"/>
      <c r="AU16" s="189"/>
      <c r="AV16" s="188"/>
      <c r="AW16" s="188"/>
      <c r="AX16" s="188"/>
      <c r="AY16" s="188"/>
      <c r="AZ16" s="188"/>
      <c r="BA16" s="188"/>
      <c r="BB16" s="188"/>
      <c r="BC16" s="187"/>
      <c r="BD16" s="187"/>
      <c r="BE16" s="186"/>
      <c r="BF16" s="185"/>
      <c r="BG16" s="183"/>
      <c r="BH16" s="184"/>
      <c r="BI16" s="183"/>
      <c r="BJ16" s="182"/>
      <c r="BK16" s="182"/>
      <c r="BL16" s="181"/>
      <c r="BM16" s="180"/>
      <c r="BN16" s="179"/>
      <c r="BO16" s="179"/>
      <c r="BP16" s="179"/>
      <c r="BQ16" s="178"/>
      <c r="BR16" s="177"/>
      <c r="BS16" s="176"/>
      <c r="BT16" s="176"/>
      <c r="BU16" s="176"/>
      <c r="BV16" s="176"/>
      <c r="BW16" s="176"/>
      <c r="BX16" s="176"/>
      <c r="BY16" s="175"/>
      <c r="BZ16" s="175"/>
      <c r="CA16" s="556"/>
      <c r="CB16" s="557"/>
      <c r="CC16" s="558"/>
    </row>
    <row r="17" spans="1:81" ht="186" customHeight="1" x14ac:dyDescent="0.2">
      <c r="A17" s="569">
        <v>1</v>
      </c>
      <c r="B17" s="572" t="s">
        <v>109</v>
      </c>
      <c r="C17" s="573" t="s">
        <v>110</v>
      </c>
      <c r="D17" s="573" t="s">
        <v>111</v>
      </c>
      <c r="E17" s="573" t="s">
        <v>230</v>
      </c>
      <c r="F17" s="543" t="s">
        <v>187</v>
      </c>
      <c r="G17" s="543" t="s">
        <v>188</v>
      </c>
      <c r="H17" s="543" t="s">
        <v>228</v>
      </c>
      <c r="I17" s="543" t="s">
        <v>313</v>
      </c>
      <c r="J17" s="543" t="s">
        <v>312</v>
      </c>
      <c r="K17" s="565" t="str">
        <f>CONCATENATE(H17," ",I17," ",J17)</f>
        <v>Posibilidad de afectación reputacional por el incumplimiento en las actividades del plan estratégico de talento humano debido a fallas en la ejecución del plan</v>
      </c>
      <c r="L17" s="543" t="s">
        <v>192</v>
      </c>
      <c r="M17" s="543" t="s">
        <v>225</v>
      </c>
      <c r="N17" s="543" t="s">
        <v>225</v>
      </c>
      <c r="O17" s="543" t="s">
        <v>239</v>
      </c>
      <c r="P17" s="543"/>
      <c r="Q17" s="543"/>
      <c r="R17" s="543"/>
      <c r="S17" s="543"/>
      <c r="T17" s="543"/>
      <c r="U17" s="543"/>
      <c r="V17" s="543"/>
      <c r="W17" s="543"/>
      <c r="X17" s="543"/>
      <c r="Y17" s="543"/>
      <c r="Z17" s="543"/>
      <c r="AA17" s="543"/>
      <c r="AB17" s="543"/>
      <c r="AC17" s="543"/>
      <c r="AD17" s="543"/>
      <c r="AE17" s="543"/>
      <c r="AF17" s="543"/>
      <c r="AG17" s="543"/>
      <c r="AH17" s="543"/>
      <c r="AI17" s="566">
        <f>COUNTIF(P17:AH20,"Si")</f>
        <v>0</v>
      </c>
      <c r="AJ17" s="568">
        <f>IF((COUNTIF(O17:AH20,"Si"))&lt;=0,0,(IF((COUNTIF(O17:AH20,"Si"))&lt;=5,3,(IF(COUNTIF(O17:AH20,"Si")&lt;=11,4,5)))))</f>
        <v>0</v>
      </c>
      <c r="AK17" s="568">
        <f>IF((COUNTIF(O17:AH20,"Si"))&lt;=0,0,(IF((COUNTIF(O17:AH20,"Si"))&lt;=5,"MODERADO",(IF(COUNTIF(O17:AH20,"Si")&lt;=11,"ALTO","EXTREMO")))))</f>
        <v>0</v>
      </c>
      <c r="AL17" s="566">
        <v>50</v>
      </c>
      <c r="AM17" s="566"/>
      <c r="AN17" s="566" t="str">
        <f>IF(AM17="Rara vez",1,(IF(AM17="Improbable",2,(IF(AM17="Posible",3,IF(AM17="Probable",4,IF(AM17="Seguro",5,"Revisar")))))))</f>
        <v>Revisar</v>
      </c>
      <c r="AO17" s="567">
        <f>IF(E17="Corrupción",AN17,IF(AL17&lt;=2,1,IF(AL17&lt;=24,2,IF(AL17&lt;=500,3,IF(AL17&lt;=5000,4,IF(AL17&gt;5000,5,"Revisar"))))))</f>
        <v>3</v>
      </c>
      <c r="AP17" s="567" t="str">
        <f>IF(E17="Corrupción",(IF(AO17=1,"Rara Vez",IF(AO17=2,"Improbable",IF(AO17=3,"Posible",IF(AO17=4,"Probable",IF(AO17=5,"Seguro","Revisar")))))),IF(AO17=1,"Muy Baja",IF(AO17=2,"Baja",IF(AO17=3,"Media",IF(AO17=4,"Alta","Muy Alta")))))</f>
        <v>Media</v>
      </c>
      <c r="AQ17" s="567">
        <f>IF(E17="Corrupción",AJ17,(ROUND(((VLOOKUP(M17,[5]Datos!$B$25:$C$29,2,FALSE)*[5]Datos!$B$32)+(VLOOKUP(N17,[5]Datos!$B$25:$C$29,2,FALSE)*[5]Datos!$C$32)+(VLOOKUP(O17,[5]Datos!$B$25:$C$29,2,FALSE)*[5]Datos!$D$32))*5,0)))</f>
        <v>2</v>
      </c>
      <c r="AR17" s="567" t="str">
        <f>IF(AQ17=1,"Insignificante",IF(AQ17=2,"Menor",IF(AQ17=3,"Moderado",IF(AQ17=4,"Mayor","Catastrófico"))))</f>
        <v>Menor</v>
      </c>
      <c r="AS17" s="574" t="e">
        <f ca="1">_xludf.NUMBERVALUE(CONCATENATE(AO17,AQ17),"##")</f>
        <v>#NAME?</v>
      </c>
      <c r="AT17" s="575" t="e">
        <f ca="1">VLOOKUP(AS17,[5]Datos!$I$37:$J$61,2,FALSE)</f>
        <v>#NAME?</v>
      </c>
      <c r="AU17" s="110" t="s">
        <v>311</v>
      </c>
      <c r="AV17" s="109" t="s">
        <v>116</v>
      </c>
      <c r="AW17" s="109" t="s">
        <v>310</v>
      </c>
      <c r="AX17" s="108" t="s">
        <v>86</v>
      </c>
      <c r="AY17" s="108" t="s">
        <v>82</v>
      </c>
      <c r="AZ17" s="108" t="s">
        <v>83</v>
      </c>
      <c r="BA17" s="108" t="s">
        <v>105</v>
      </c>
      <c r="BB17" s="105" t="s">
        <v>84</v>
      </c>
      <c r="BC17" s="107">
        <f>IF(AX17=[5]Datos!$C$63,[5]Datos!$C$73,IF(AX17=[5]Datos!$C$64,[5]Datos!$C$74,IF(AX17=[5]Datos!$C$65,[5]Datos!$C$75,"Revisar")))+IF(AY17=[5]Datos!$D$63,[5]Datos!$D$73,IF(AY17=[5]Datos!$D$64,[5]Datos!$D$74,"Revisar"))+IF(AZ17=[5]Datos!$E$63,[5]Datos!$E$73,IF(AZ17=[5]Datos!$E$64,[5]Datos!$E$74,"Revisar"))+IF(BB17=[5]Datos!$G$63,[5]Datos!$G$73,IF(BB17=[5]Datos!$G$64,[5]Datos!$G$74,IF(BB17=[5]Datos!$G$65,[5]Datos!$G$75,"Revisar")))</f>
        <v>0.54999999999999993</v>
      </c>
      <c r="BD17" s="107">
        <f>IF(AX17=[5]Datos!$C$65,BC17,0)</f>
        <v>0</v>
      </c>
      <c r="BE17" s="107">
        <f>IF(OR(AX17=[5]Datos!$C$63,AX17=[5]Datos!$C$64),BC17,0)</f>
        <v>0.54999999999999993</v>
      </c>
      <c r="BF17" s="559">
        <f>IF(ROUND(AO17-SUM(BE17:BE20),0)&lt;=0,1,ROUND(AO17-SUM(BE17:BE20),0))</f>
        <v>2</v>
      </c>
      <c r="BG17" s="567" t="str">
        <f>IF(E17="Corrupción",(IF(BF17=1,"Rara Vez",IF(BF17=2,"Improbable",IF(BF17=3,"Posible",IF(BF17=4,"Probable","Seguro"))))),IF(BF17=1,"Muy Baja",IF(BF17=2,"Baja",IF(BF17=3,"Media",IF(BF17=4,"Alta","Muy Alta")))))</f>
        <v>Baja</v>
      </c>
      <c r="BH17" s="559">
        <f>ROUND(AQ17-SUM(BD17:BD20),0)</f>
        <v>2</v>
      </c>
      <c r="BI17" s="559" t="str">
        <f>IF(BH17=1,"Insignificante",IF(BH17=2,"Menor",IF(BH17=3,"Moderado",IF(BH17=4,"Mayor","Catastrófico"))))</f>
        <v>Menor</v>
      </c>
      <c r="BJ17" s="560" t="e">
        <f ca="1">_xludf.NUMBERVALUE(CONCATENATE(BF17,BH17),"##")</f>
        <v>#NAME?</v>
      </c>
      <c r="BK17" s="561" t="e">
        <f ca="1">+VLOOKUP(BJ17,[5]Datos!$I$37:$J$65,2,FALSE)</f>
        <v>#NAME?</v>
      </c>
      <c r="BL17" s="562" t="s">
        <v>85</v>
      </c>
      <c r="BM17" s="245"/>
      <c r="BN17" s="244"/>
      <c r="BO17" s="247"/>
      <c r="BP17" s="247"/>
      <c r="BQ17" s="243"/>
      <c r="BR17" s="90"/>
      <c r="BS17" s="640" t="s">
        <v>309</v>
      </c>
      <c r="BT17" s="635" t="s">
        <v>87</v>
      </c>
      <c r="BU17" s="89" t="s">
        <v>308</v>
      </c>
      <c r="BV17" s="246" t="s">
        <v>307</v>
      </c>
      <c r="BW17" s="89" t="s">
        <v>255</v>
      </c>
      <c r="BX17" s="623" t="s">
        <v>87</v>
      </c>
      <c r="BY17" s="623" t="s">
        <v>262</v>
      </c>
      <c r="BZ17" s="636" t="s">
        <v>306</v>
      </c>
      <c r="CA17" s="599" t="s">
        <v>261</v>
      </c>
      <c r="CB17" s="551"/>
      <c r="CC17" s="552"/>
    </row>
    <row r="18" spans="1:81" ht="16" x14ac:dyDescent="0.2">
      <c r="A18" s="570"/>
      <c r="B18" s="544"/>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104"/>
      <c r="AV18" s="101"/>
      <c r="AW18" s="101"/>
      <c r="AX18" s="100"/>
      <c r="AY18" s="100"/>
      <c r="AZ18" s="100"/>
      <c r="BA18" s="100"/>
      <c r="BB18" s="99"/>
      <c r="BC18" s="98" t="e">
        <f>IF(AX18=[5]Datos!$C$63,[5]Datos!$C$73,IF(AX18=[5]Datos!$C$64,[5]Datos!$C$74,IF(AX18=[5]Datos!$C$65,[5]Datos!$C$75,"Revisar")))+IF(AY18=[5]Datos!$D$63,[5]Datos!$D$73,IF(AY18=[5]Datos!$D$64,[5]Datos!$D$74,"Revisar"))+IF(AZ18=[5]Datos!$E$63,[5]Datos!$E$73,IF(AZ18=[5]Datos!$E$64,[5]Datos!$E$74,"Revisar"))+IF(BB18=[5]Datos!$G$63,[5]Datos!$G$73,IF(BB18=[5]Datos!$G$64,[5]Datos!$G$74,IF(BB18=[5]Datos!$G$65,[5]Datos!$G$75,"Revisar")))</f>
        <v>#VALUE!</v>
      </c>
      <c r="BD18" s="98">
        <f>IF(AX18=[5]Datos!$C$65,BC18,0)</f>
        <v>0</v>
      </c>
      <c r="BE18" s="98">
        <f>IF(OR(AX18=[5]Datos!$C$63,AX18=[5]Datos!$C$64),BC18,0)</f>
        <v>0</v>
      </c>
      <c r="BF18" s="544"/>
      <c r="BG18" s="544"/>
      <c r="BH18" s="544"/>
      <c r="BI18" s="544"/>
      <c r="BJ18" s="544"/>
      <c r="BK18" s="544"/>
      <c r="BL18" s="544"/>
      <c r="BM18" s="118"/>
      <c r="BN18" s="117"/>
      <c r="BO18" s="117"/>
      <c r="BP18" s="117"/>
      <c r="BQ18" s="116"/>
      <c r="BR18" s="82"/>
      <c r="BS18" s="541"/>
      <c r="BT18" s="541"/>
      <c r="BU18" s="88"/>
      <c r="BV18" s="88"/>
      <c r="BW18" s="88"/>
      <c r="BX18" s="541"/>
      <c r="BY18" s="541"/>
      <c r="BZ18" s="548"/>
      <c r="CA18" s="553"/>
      <c r="CB18" s="554"/>
      <c r="CC18" s="555"/>
    </row>
    <row r="19" spans="1:81" ht="16" x14ac:dyDescent="0.2">
      <c r="A19" s="570"/>
      <c r="B19" s="544"/>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104"/>
      <c r="AV19" s="101"/>
      <c r="AW19" s="101"/>
      <c r="AX19" s="100"/>
      <c r="AY19" s="100"/>
      <c r="AZ19" s="100"/>
      <c r="BA19" s="100"/>
      <c r="BB19" s="99"/>
      <c r="BC19" s="98" t="e">
        <f>IF(AX19=[5]Datos!$C$63,[5]Datos!$C$73,IF(AX19=[5]Datos!$C$64,[5]Datos!$C$74,IF(AX19=[5]Datos!$C$65,[5]Datos!$C$75,"Revisar")))+IF(AY19=[5]Datos!$D$63,[5]Datos!$D$73,IF(AY19=[5]Datos!$D$64,[5]Datos!$D$74,"Revisar"))+IF(AZ19=[5]Datos!$E$63,[5]Datos!$E$73,IF(AZ19=[5]Datos!$E$64,[5]Datos!$E$74,"Revisar"))+IF(BB19=[5]Datos!$G$63,[5]Datos!$G$73,IF(BB19=[5]Datos!$G$64,[5]Datos!$G$74,IF(BB19=[5]Datos!$G$65,[5]Datos!$G$75,"Revisar")))</f>
        <v>#VALUE!</v>
      </c>
      <c r="BD19" s="98">
        <f>IF(AX19=[5]Datos!$C$65,BC19,0)</f>
        <v>0</v>
      </c>
      <c r="BE19" s="98">
        <f>IF(OR(AX19=[5]Datos!$C$63,AX19=[5]Datos!$C$64),BC19,0)</f>
        <v>0</v>
      </c>
      <c r="BF19" s="544"/>
      <c r="BG19" s="544"/>
      <c r="BH19" s="544"/>
      <c r="BI19" s="544"/>
      <c r="BJ19" s="544"/>
      <c r="BK19" s="544"/>
      <c r="BL19" s="544"/>
      <c r="BM19" s="114"/>
      <c r="BN19" s="114"/>
      <c r="BO19" s="114"/>
      <c r="BP19" s="114"/>
      <c r="BQ19" s="113"/>
      <c r="BR19" s="82"/>
      <c r="BS19" s="541"/>
      <c r="BT19" s="541"/>
      <c r="BU19" s="87"/>
      <c r="BV19" s="87"/>
      <c r="BW19" s="87"/>
      <c r="BX19" s="541"/>
      <c r="BY19" s="541"/>
      <c r="BZ19" s="548"/>
      <c r="CA19" s="553"/>
      <c r="CB19" s="554"/>
      <c r="CC19" s="555"/>
    </row>
    <row r="20" spans="1:81" ht="17" thickBot="1" x14ac:dyDescent="0.25">
      <c r="A20" s="570"/>
      <c r="B20" s="544"/>
      <c r="C20" s="544"/>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639"/>
      <c r="AJ20" s="639"/>
      <c r="AK20" s="639"/>
      <c r="AL20" s="639"/>
      <c r="AM20" s="639"/>
      <c r="AN20" s="639"/>
      <c r="AO20" s="544"/>
      <c r="AP20" s="544"/>
      <c r="AQ20" s="544"/>
      <c r="AR20" s="544"/>
      <c r="AS20" s="544"/>
      <c r="AT20" s="639"/>
      <c r="AU20" s="263"/>
      <c r="AV20" s="262"/>
      <c r="AW20" s="262"/>
      <c r="AX20" s="261"/>
      <c r="AY20" s="261"/>
      <c r="AZ20" s="261"/>
      <c r="BA20" s="261"/>
      <c r="BB20" s="260"/>
      <c r="BC20" s="259" t="e">
        <f>IF(AX20=[5]Datos!$C$63,[5]Datos!$C$73,IF(AX20=[5]Datos!$C$64,[5]Datos!$C$74,IF(AX20=[5]Datos!$C$65,[5]Datos!$C$75,"Revisar")))+IF(AY20=[5]Datos!$D$63,[5]Datos!$D$73,IF(AY20=[5]Datos!$D$64,[5]Datos!$D$74,"Revisar"))+IF(AZ20=[5]Datos!$E$63,[5]Datos!$E$73,IF(AZ20=[5]Datos!$E$64,[5]Datos!$E$74,"Revisar"))+IF(BB20=[5]Datos!$G$63,[5]Datos!$G$73,IF(BB20=[5]Datos!$G$64,[5]Datos!$G$74,IF(BB20=[5]Datos!$G$65,[5]Datos!$G$75,"Revisar")))</f>
        <v>#VALUE!</v>
      </c>
      <c r="BD20" s="259">
        <f>IF(AX20=[5]Datos!$C$65,BC20,0)</f>
        <v>0</v>
      </c>
      <c r="BE20" s="259">
        <f>IF(OR(AX20=[5]Datos!$C$63,AX20=[5]Datos!$C$64),BC20,0)</f>
        <v>0</v>
      </c>
      <c r="BF20" s="544"/>
      <c r="BG20" s="544"/>
      <c r="BH20" s="544"/>
      <c r="BI20" s="544"/>
      <c r="BJ20" s="544"/>
      <c r="BK20" s="544"/>
      <c r="BL20" s="544"/>
      <c r="BM20" s="258"/>
      <c r="BN20" s="258"/>
      <c r="BO20" s="258"/>
      <c r="BP20" s="258"/>
      <c r="BQ20" s="257"/>
      <c r="BR20" s="82"/>
      <c r="BS20" s="542"/>
      <c r="BT20" s="542"/>
      <c r="BU20" s="86"/>
      <c r="BV20" s="86"/>
      <c r="BW20" s="86"/>
      <c r="BX20" s="542"/>
      <c r="BY20" s="542"/>
      <c r="BZ20" s="549"/>
      <c r="CA20" s="556"/>
      <c r="CB20" s="557"/>
      <c r="CC20" s="558"/>
    </row>
    <row r="21" spans="1:81" ht="186.75" customHeight="1" thickBot="1" x14ac:dyDescent="0.25">
      <c r="A21" s="569">
        <v>2</v>
      </c>
      <c r="B21" s="572" t="s">
        <v>109</v>
      </c>
      <c r="C21" s="573" t="s">
        <v>110</v>
      </c>
      <c r="D21" s="573" t="s">
        <v>111</v>
      </c>
      <c r="E21" s="573" t="s">
        <v>230</v>
      </c>
      <c r="F21" s="543" t="s">
        <v>187</v>
      </c>
      <c r="G21" s="543" t="s">
        <v>188</v>
      </c>
      <c r="H21" s="543" t="s">
        <v>270</v>
      </c>
      <c r="I21" s="543" t="s">
        <v>305</v>
      </c>
      <c r="J21" s="543" t="s">
        <v>304</v>
      </c>
      <c r="K21" s="565" t="str">
        <f>CONCATENATE(H21," ",I21," ",J21)</f>
        <v>Posibilidad de afectación operacional por la ocurrencia de accidentes y/o enfermedades laborales  debido a la falta de ejecución del SGSST</v>
      </c>
      <c r="L21" s="543" t="s">
        <v>192</v>
      </c>
      <c r="M21" s="543" t="s">
        <v>239</v>
      </c>
      <c r="N21" s="543" t="s">
        <v>239</v>
      </c>
      <c r="O21" s="543" t="s">
        <v>239</v>
      </c>
      <c r="P21" s="543"/>
      <c r="Q21" s="543"/>
      <c r="R21" s="543"/>
      <c r="S21" s="543"/>
      <c r="T21" s="543"/>
      <c r="U21" s="543"/>
      <c r="V21" s="543"/>
      <c r="W21" s="543"/>
      <c r="X21" s="543"/>
      <c r="Y21" s="543"/>
      <c r="Z21" s="543"/>
      <c r="AA21" s="543"/>
      <c r="AB21" s="543"/>
      <c r="AC21" s="543"/>
      <c r="AD21" s="543"/>
      <c r="AE21" s="543"/>
      <c r="AF21" s="543"/>
      <c r="AG21" s="543"/>
      <c r="AH21" s="543"/>
      <c r="AI21" s="566">
        <f>COUNTIF(P21:AH24,"Si")</f>
        <v>0</v>
      </c>
      <c r="AJ21" s="568">
        <f>IF((COUNTIF(O21:AH24,"Si"))&lt;=0,0,(IF((COUNTIF(O21:AH24,"Si"))&lt;=5,3,(IF(COUNTIF(O21:AH24,"Si")&lt;=11,4,5)))))</f>
        <v>0</v>
      </c>
      <c r="AK21" s="568">
        <f>IF((COUNTIF(O21:AH24,"Si"))&lt;=0,0,(IF((COUNTIF(O21:AH24,"Si"))&lt;=5,"MODERADO",(IF(COUNTIF(O21:AH24,"Si")&lt;=11,"ALTO","EXTREMO")))))</f>
        <v>0</v>
      </c>
      <c r="AL21" s="566">
        <v>60</v>
      </c>
      <c r="AM21" s="566"/>
      <c r="AN21" s="566" t="str">
        <f>IF(AM21="Rara vez",1,(IF(AM21="Improbable",2,(IF(AM21="Posible",3,IF(AM21="Probable",4,IF(AM21="Seguro",5,"Revisar")))))))</f>
        <v>Revisar</v>
      </c>
      <c r="AO21" s="567">
        <f>IF(E21="Corrupción",AN21,IF(AL21&lt;=2,1,IF(AL21&lt;=24,2,IF(AL21&lt;=500,3,IF(AL21&lt;=5000,4,IF(AL21&gt;5000,5,"Revisar"))))))</f>
        <v>3</v>
      </c>
      <c r="AP21" s="567" t="str">
        <f>IF(E21="Corrupción",(IF(AO21=1,"Rara Vez",IF(AO21=2,"Improbable",IF(AO21=3,"Posible",IF(AO21=4,"Probable",IF(AO21=5,"Seguro","Revisar")))))),IF(AO21=1,"Muy Baja",IF(AO21=2,"Baja",IF(AO21=3,"Media",IF(AO21=4,"Alta","Muy Alta")))))</f>
        <v>Media</v>
      </c>
      <c r="AQ21" s="567">
        <f>IF(E21="Corrupción",AJ21,(ROUND(((VLOOKUP(M21,[5]Datos!$B$25:$C$29,2,FALSE)*[5]Datos!$B$32)+(VLOOKUP(N21,[5]Datos!$B$25:$C$29,2,FALSE)*[5]Datos!$C$32)+(VLOOKUP(O21,[5]Datos!$B$25:$C$29,2,FALSE)*[5]Datos!$D$32))*5,0)))</f>
        <v>3</v>
      </c>
      <c r="AR21" s="567" t="str">
        <f>IF(AQ21=1,"Insignificante",IF(AQ21=2,"Menor",IF(AQ21=3,"Moderado",IF(AQ21=4,"Mayor","Catastrófico"))))</f>
        <v>Moderado</v>
      </c>
      <c r="AS21" s="574" t="e">
        <f ca="1">_xludf.NUMBERVALUE(CONCATENATE(AO21,AQ21),"##")</f>
        <v>#NAME?</v>
      </c>
      <c r="AT21" s="575" t="e">
        <f ca="1">VLOOKUP(AS21,[5]Datos!$I$37:$J$61,2,FALSE)</f>
        <v>#NAME?</v>
      </c>
      <c r="AU21" s="110" t="s">
        <v>303</v>
      </c>
      <c r="AV21" s="109" t="s">
        <v>302</v>
      </c>
      <c r="AW21" s="109" t="s">
        <v>301</v>
      </c>
      <c r="AX21" s="108" t="s">
        <v>86</v>
      </c>
      <c r="AY21" s="108" t="s">
        <v>82</v>
      </c>
      <c r="AZ21" s="108" t="s">
        <v>83</v>
      </c>
      <c r="BA21" s="108" t="s">
        <v>105</v>
      </c>
      <c r="BB21" s="105" t="s">
        <v>84</v>
      </c>
      <c r="BC21" s="107">
        <f>IF(AX21=[5]Datos!$C$63,[5]Datos!$C$73,IF(AX21=[5]Datos!$C$64,[5]Datos!$C$74,IF(AX21=[5]Datos!$C$65,[5]Datos!$C$75,"Revisar")))+IF(AY21=[5]Datos!$D$63,[5]Datos!$D$73,IF(AY21=[5]Datos!$D$64,[5]Datos!$D$74,"Revisar"))+IF(AZ21=[5]Datos!$E$63,[5]Datos!$E$73,IF(AZ21=[5]Datos!$E$64,[5]Datos!$E$74,"Revisar"))+IF(BB21=[5]Datos!$G$63,[5]Datos!$G$73,IF(BB21=[5]Datos!$G$64,[5]Datos!$G$74,IF(BB21=[5]Datos!$G$65,[5]Datos!$G$75,"Revisar")))</f>
        <v>0.54999999999999993</v>
      </c>
      <c r="BD21" s="107">
        <f>IF(AX21=[5]Datos!$C$65,BC21,0)</f>
        <v>0</v>
      </c>
      <c r="BE21" s="107">
        <f>IF(OR(AX21=[5]Datos!$C$63,AX21=[5]Datos!$C$64),BC21,0)</f>
        <v>0.54999999999999993</v>
      </c>
      <c r="BF21" s="567">
        <f>IF(ROUND(AO21-SUM(BE21:BE24),0)&lt;=0,1,ROUND(AO21-SUM(BE21:BE24),0))</f>
        <v>2</v>
      </c>
      <c r="BG21" s="567" t="str">
        <f>IF(E21="Corrupción",(IF(BF21=1,"Rara Vez",IF(BF21=2,"Improbable",IF(BF21=3,"Posible",IF(BF21=4,"Probable","Seguro"))))),IF(BF21=1,"Muy Baja",IF(BF21=2,"Baja",IF(BF21=3,"Media",IF(BF21=4,"Alta","Muy Alta")))))</f>
        <v>Baja</v>
      </c>
      <c r="BH21" s="567">
        <f>ROUND(AQ21-SUM(BD21:BD24),0)</f>
        <v>2</v>
      </c>
      <c r="BI21" s="567" t="str">
        <f>IF(BH21=1,"Insignificante",IF(BH21=2,"Menor",IF(BH21=3,"Moderado",IF(BH21=4,"Mayor","Catastrófico"))))</f>
        <v>Menor</v>
      </c>
      <c r="BJ21" s="641" t="e">
        <f ca="1">_xludf.NUMBERVALUE(CONCATENATE(BF21,BH21),"##")</f>
        <v>#NAME?</v>
      </c>
      <c r="BK21" s="642" t="e">
        <f ca="1">+VLOOKUP(BJ21,[5]Datos!$I$37:$J$65,2,FALSE)</f>
        <v>#NAME?</v>
      </c>
      <c r="BL21" s="573" t="s">
        <v>85</v>
      </c>
      <c r="BM21" s="245"/>
      <c r="BN21" s="244"/>
      <c r="BO21" s="247"/>
      <c r="BP21" s="247"/>
      <c r="BQ21" s="243"/>
      <c r="BR21" s="90"/>
      <c r="BS21" s="640" t="s">
        <v>300</v>
      </c>
      <c r="BT21" s="643" t="s">
        <v>87</v>
      </c>
      <c r="BU21" s="242" t="s">
        <v>299</v>
      </c>
      <c r="BV21" s="246" t="s">
        <v>298</v>
      </c>
      <c r="BW21" s="89" t="s">
        <v>255</v>
      </c>
      <c r="BX21" s="623" t="s">
        <v>87</v>
      </c>
      <c r="BY21" s="644" t="s">
        <v>262</v>
      </c>
      <c r="BZ21" s="645" t="s">
        <v>297</v>
      </c>
      <c r="CA21" s="621" t="s">
        <v>261</v>
      </c>
      <c r="CB21" s="612"/>
      <c r="CC21" s="613"/>
    </row>
    <row r="22" spans="1:81" ht="270" customHeight="1" thickBot="1" x14ac:dyDescent="0.25">
      <c r="A22" s="570"/>
      <c r="B22" s="544"/>
      <c r="C22" s="544"/>
      <c r="D22" s="544"/>
      <c r="E22" s="544"/>
      <c r="F22" s="544"/>
      <c r="G22" s="544"/>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104" t="s">
        <v>296</v>
      </c>
      <c r="AV22" s="101" t="s">
        <v>295</v>
      </c>
      <c r="AW22" s="101" t="s">
        <v>294</v>
      </c>
      <c r="AX22" s="100" t="s">
        <v>88</v>
      </c>
      <c r="AY22" s="100" t="s">
        <v>82</v>
      </c>
      <c r="AZ22" s="100" t="s">
        <v>83</v>
      </c>
      <c r="BA22" s="100" t="s">
        <v>105</v>
      </c>
      <c r="BB22" s="99" t="s">
        <v>84</v>
      </c>
      <c r="BC22" s="98">
        <f>IF(AX22=[5]Datos!$C$63,[5]Datos!$C$73,IF(AX22=[5]Datos!$C$64,[5]Datos!$C$74,IF(AX22=[5]Datos!$C$65,[5]Datos!$C$75,"Revisar")))+IF(AY22=[5]Datos!$D$63,[5]Datos!$D$73,IF(AY22=[5]Datos!$D$64,[5]Datos!$D$74,"Revisar"))+IF(AZ22=[5]Datos!$E$63,[5]Datos!$E$73,IF(AZ22=[5]Datos!$E$64,[5]Datos!$E$74,"Revisar"))+IF(BB22=[5]Datos!$G$63,[5]Datos!$G$73,IF(BB22=[5]Datos!$G$64,[5]Datos!$G$74,IF(BB22=[5]Datos!$G$65,[5]Datos!$G$75,"Revisar")))</f>
        <v>0.5</v>
      </c>
      <c r="BD22" s="98">
        <f>IF(AX22=[5]Datos!$C$65,BC22,0)</f>
        <v>0.5</v>
      </c>
      <c r="BE22" s="98">
        <f>IF(OR(AX22=[5]Datos!$C$63,AX22=[5]Datos!$C$64),BC22,0)</f>
        <v>0</v>
      </c>
      <c r="BF22" s="544"/>
      <c r="BG22" s="544"/>
      <c r="BH22" s="544"/>
      <c r="BI22" s="544"/>
      <c r="BJ22" s="544"/>
      <c r="BK22" s="544"/>
      <c r="BL22" s="544"/>
      <c r="BM22" s="118"/>
      <c r="BN22" s="117"/>
      <c r="BO22" s="117"/>
      <c r="BP22" s="117"/>
      <c r="BQ22" s="116"/>
      <c r="BR22" s="82"/>
      <c r="BS22" s="541"/>
      <c r="BT22" s="541"/>
      <c r="BU22" s="88" t="s">
        <v>293</v>
      </c>
      <c r="BV22" s="241" t="s">
        <v>292</v>
      </c>
      <c r="BW22" s="89" t="s">
        <v>255</v>
      </c>
      <c r="BX22" s="541"/>
      <c r="BY22" s="548"/>
      <c r="BZ22" s="544"/>
      <c r="CA22" s="621" t="s">
        <v>291</v>
      </c>
      <c r="CB22" s="612"/>
      <c r="CC22" s="613"/>
    </row>
    <row r="23" spans="1:81" ht="171.75" customHeight="1" x14ac:dyDescent="0.2">
      <c r="A23" s="570"/>
      <c r="B23" s="544"/>
      <c r="C23" s="544"/>
      <c r="D23" s="544"/>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544"/>
      <c r="AU23" s="104" t="s">
        <v>290</v>
      </c>
      <c r="AV23" s="101" t="s">
        <v>116</v>
      </c>
      <c r="AW23" s="101" t="s">
        <v>289</v>
      </c>
      <c r="AX23" s="100" t="s">
        <v>88</v>
      </c>
      <c r="AY23" s="100" t="s">
        <v>82</v>
      </c>
      <c r="AZ23" s="100" t="s">
        <v>83</v>
      </c>
      <c r="BA23" s="100" t="s">
        <v>105</v>
      </c>
      <c r="BB23" s="99" t="s">
        <v>84</v>
      </c>
      <c r="BC23" s="98">
        <f>IF(AX23=[5]Datos!$C$63,[5]Datos!$C$73,IF(AX23=[5]Datos!$C$64,[5]Datos!$C$74,IF(AX23=[5]Datos!$C$65,[5]Datos!$C$75,"Revisar")))+IF(AY23=[5]Datos!$D$63,[5]Datos!$D$73,IF(AY23=[5]Datos!$D$64,[5]Datos!$D$74,"Revisar"))+IF(AZ23=[5]Datos!$E$63,[5]Datos!$E$73,IF(AZ23=[5]Datos!$E$64,[5]Datos!$E$74,"Revisar"))+IF(BB23=[5]Datos!$G$63,[5]Datos!$G$73,IF(BB23=[5]Datos!$G$64,[5]Datos!$G$74,IF(BB23=[5]Datos!$G$65,[5]Datos!$G$75,"Revisar")))</f>
        <v>0.5</v>
      </c>
      <c r="BD23" s="98">
        <f>IF(AX23=[5]Datos!$C$65,BC23,0)</f>
        <v>0.5</v>
      </c>
      <c r="BE23" s="98">
        <f>IF(OR(AX23=[5]Datos!$C$63,AX23=[5]Datos!$C$64),BC23,0)</f>
        <v>0</v>
      </c>
      <c r="BF23" s="544"/>
      <c r="BG23" s="544"/>
      <c r="BH23" s="544"/>
      <c r="BI23" s="544"/>
      <c r="BJ23" s="544"/>
      <c r="BK23" s="544"/>
      <c r="BL23" s="544"/>
      <c r="BM23" s="114"/>
      <c r="BN23" s="114"/>
      <c r="BO23" s="114"/>
      <c r="BP23" s="114"/>
      <c r="BQ23" s="113"/>
      <c r="BR23" s="82"/>
      <c r="BS23" s="541"/>
      <c r="BT23" s="541"/>
      <c r="BU23" s="256" t="s">
        <v>288</v>
      </c>
      <c r="BV23" s="246" t="s">
        <v>287</v>
      </c>
      <c r="BW23" s="89" t="s">
        <v>286</v>
      </c>
      <c r="BX23" s="541"/>
      <c r="BY23" s="548"/>
      <c r="BZ23" s="544"/>
      <c r="CA23" s="621" t="s">
        <v>261</v>
      </c>
      <c r="CB23" s="612"/>
      <c r="CC23" s="613"/>
    </row>
    <row r="24" spans="1:81" ht="132" customHeight="1" thickBot="1" x14ac:dyDescent="0.25">
      <c r="A24" s="571"/>
      <c r="B24" s="545"/>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5"/>
      <c r="AN24" s="545"/>
      <c r="AO24" s="545"/>
      <c r="AP24" s="545"/>
      <c r="AQ24" s="545"/>
      <c r="AR24" s="545"/>
      <c r="AS24" s="545"/>
      <c r="AT24" s="545"/>
      <c r="AU24" s="255"/>
      <c r="AV24" s="95"/>
      <c r="AW24" s="95"/>
      <c r="AX24" s="94"/>
      <c r="AY24" s="94"/>
      <c r="AZ24" s="94"/>
      <c r="BA24" s="94"/>
      <c r="BB24" s="93"/>
      <c r="BC24" s="92">
        <f>IF(AX23=[5]Datos!$C$63,[5]Datos!$C$73,IF(AX23=[5]Datos!$C$64,[5]Datos!$C$74,IF(AX23=[5]Datos!$C$65,[5]Datos!$C$75,"Revisar")))+IF(AY23=[5]Datos!$D$63,[5]Datos!$D$73,IF(AY23=[5]Datos!$D$64,[5]Datos!$D$74,"Revisar"))+IF(AZ23=[5]Datos!$E$63,[5]Datos!$E$73,IF(AZ23=[5]Datos!$E$64,[5]Datos!$E$74,"Revisar"))+IF(BB23=[5]Datos!$G$63,[5]Datos!$G$73,IF(BB23=[5]Datos!$G$64,[5]Datos!$G$74,IF(BB23=[5]Datos!$G$65,[5]Datos!$G$75,"Revisar")))</f>
        <v>0.5</v>
      </c>
      <c r="BD24" s="92">
        <f>IF(AX23=[5]Datos!$C$65,BC24,0)</f>
        <v>0.5</v>
      </c>
      <c r="BE24" s="92">
        <f>IF(OR(AX23=[5]Datos!$C$63,AX23=[5]Datos!$C$64),BC24,0)</f>
        <v>0</v>
      </c>
      <c r="BF24" s="545"/>
      <c r="BG24" s="545"/>
      <c r="BH24" s="545"/>
      <c r="BI24" s="545"/>
      <c r="BJ24" s="545"/>
      <c r="BK24" s="545"/>
      <c r="BL24" s="545"/>
      <c r="BM24" s="112"/>
      <c r="BN24" s="112"/>
      <c r="BO24" s="112"/>
      <c r="BP24" s="112"/>
      <c r="BQ24" s="111"/>
      <c r="BR24" s="82"/>
      <c r="BS24" s="542"/>
      <c r="BT24" s="542"/>
      <c r="BU24" s="86"/>
      <c r="BV24" s="86"/>
      <c r="BW24" s="86"/>
      <c r="BX24" s="542"/>
      <c r="BY24" s="549"/>
      <c r="BZ24" s="639"/>
      <c r="CA24" s="627"/>
      <c r="CB24" s="612"/>
      <c r="CC24" s="613"/>
    </row>
    <row r="25" spans="1:81" ht="228" customHeight="1" x14ac:dyDescent="0.2">
      <c r="A25" s="631">
        <v>3</v>
      </c>
      <c r="B25" s="632" t="s">
        <v>109</v>
      </c>
      <c r="C25" s="562" t="s">
        <v>110</v>
      </c>
      <c r="D25" s="562" t="s">
        <v>111</v>
      </c>
      <c r="E25" s="562" t="s">
        <v>92</v>
      </c>
      <c r="F25" s="624" t="s">
        <v>93</v>
      </c>
      <c r="G25" s="624" t="s">
        <v>94</v>
      </c>
      <c r="H25" s="624" t="s">
        <v>285</v>
      </c>
      <c r="I25" s="624" t="s">
        <v>112</v>
      </c>
      <c r="J25" s="624" t="s">
        <v>113</v>
      </c>
      <c r="K25" s="628" t="str">
        <f>CONCATENATE(H25," ",I25," ",J25)</f>
        <v xml:space="preserve">
Posibilidad de incurrir en favorecimiento a un tercero, por medio de la selección o vinculación de personal a causa de un ajuste en los requisitos  </v>
      </c>
      <c r="L25" s="624" t="s">
        <v>98</v>
      </c>
      <c r="M25" s="624"/>
      <c r="N25" s="624"/>
      <c r="O25" s="624"/>
      <c r="P25" s="624" t="s">
        <v>100</v>
      </c>
      <c r="Q25" s="624" t="s">
        <v>99</v>
      </c>
      <c r="R25" s="624" t="s">
        <v>99</v>
      </c>
      <c r="S25" s="624" t="s">
        <v>99</v>
      </c>
      <c r="T25" s="624" t="s">
        <v>100</v>
      </c>
      <c r="U25" s="624" t="s">
        <v>99</v>
      </c>
      <c r="V25" s="624" t="s">
        <v>99</v>
      </c>
      <c r="W25" s="624" t="s">
        <v>99</v>
      </c>
      <c r="X25" s="624" t="s">
        <v>99</v>
      </c>
      <c r="Y25" s="624" t="s">
        <v>100</v>
      </c>
      <c r="Z25" s="624" t="s">
        <v>100</v>
      </c>
      <c r="AA25" s="624" t="s">
        <v>100</v>
      </c>
      <c r="AB25" s="624" t="s">
        <v>100</v>
      </c>
      <c r="AC25" s="624" t="s">
        <v>100</v>
      </c>
      <c r="AD25" s="624" t="s">
        <v>99</v>
      </c>
      <c r="AE25" s="624" t="s">
        <v>99</v>
      </c>
      <c r="AF25" s="624" t="s">
        <v>99</v>
      </c>
      <c r="AG25" s="624" t="s">
        <v>99</v>
      </c>
      <c r="AH25" s="624" t="s">
        <v>99</v>
      </c>
      <c r="AI25" s="629">
        <f>COUNTIF(P25:AH28,"Si")</f>
        <v>7</v>
      </c>
      <c r="AJ25" s="630">
        <f>IF((COUNTIF(O25:AH28,"Si"))&lt;=0,0,(IF((COUNTIF(O25:AH28,"Si"))&lt;=5,3,(IF(COUNTIF(O25:AH28,"Si")&lt;=11,4,5)))))</f>
        <v>4</v>
      </c>
      <c r="AK25" s="630" t="str">
        <f>IF((COUNTIF(O25:AH28,"Si"))&lt;=0,0,(IF((COUNTIF(O25:AH28,"Si"))&lt;=5,"MODERADO",(IF(COUNTIF(O25:AH28,"Si")&lt;=11,"ALTO","EXTREMO")))))</f>
        <v>ALTO</v>
      </c>
      <c r="AL25" s="629"/>
      <c r="AM25" s="629" t="s">
        <v>114</v>
      </c>
      <c r="AN25" s="629">
        <f>IF(AM25="Rara vez",1,(IF(AM25="Improbable",2,(IF(AM25="Posible",3,IF(AM25="Probable",4,IF(AM25="Seguro",5,"Revisar")))))))</f>
        <v>2</v>
      </c>
      <c r="AO25" s="559">
        <f>IF(E25="Corrupción",AN25,IF(AL25&lt;=2,1,IF(AL25&lt;=24,2,IF(AL25&lt;=500,3,IF(AL25&lt;=5000,4,IF(AL25&gt;5000,5,"Revisar"))))))</f>
        <v>2</v>
      </c>
      <c r="AP25" s="559" t="str">
        <f>IF(E25="Corrupción",(IF(AO25=1,"Rara Vez",IF(AO25=2,"Improbable",IF(AO25=3,"Posible",IF(AO25=4,"Probable",IF(AO25=5,"Seguro","Revisar")))))),IF(AO25=1,"Muy Baja",IF(AO25=2,"Baja",IF(AO25=3,"Media",IF(AO25=4,"Alta","Muy Alta")))))</f>
        <v>Improbable</v>
      </c>
      <c r="AQ25" s="559">
        <f>IF(E25="Corrupción",AJ25,(ROUND(((VLOOKUP(M25,[5]Datos!$B$25:$C$29,2,FALSE)*[5]Datos!$B$32)+(VLOOKUP(N25,[5]Datos!$B$25:$C$29,2,FALSE)*[5]Datos!$C$32)+(VLOOKUP(O25,[5]Datos!$B$25:$C$29,2,FALSE)*[5]Datos!$D$32))*5,0)))</f>
        <v>4</v>
      </c>
      <c r="AR25" s="559" t="str">
        <f>IF(AQ25=1,"Insignificante",IF(AQ25=2,"Menor",IF(AQ25=3,"Moderado",IF(AQ25=4,"Mayor","Catastrófico"))))</f>
        <v>Mayor</v>
      </c>
      <c r="AS25" s="633" t="e">
        <f ca="1">_xludf.NUMBERVALUE(CONCATENATE(AO25,AQ25),"##")</f>
        <v>#NAME?</v>
      </c>
      <c r="AT25" s="634" t="e">
        <f ca="1">VLOOKUP(AS25,[5]Datos!$I$37:$J$61,2,FALSE)</f>
        <v>#NAME?</v>
      </c>
      <c r="AU25" s="254" t="s">
        <v>115</v>
      </c>
      <c r="AV25" s="253" t="s">
        <v>116</v>
      </c>
      <c r="AW25" s="253" t="s">
        <v>117</v>
      </c>
      <c r="AX25" s="252" t="s">
        <v>88</v>
      </c>
      <c r="AY25" s="252" t="s">
        <v>82</v>
      </c>
      <c r="AZ25" s="252" t="s">
        <v>83</v>
      </c>
      <c r="BA25" s="252" t="s">
        <v>105</v>
      </c>
      <c r="BB25" s="251" t="s">
        <v>84</v>
      </c>
      <c r="BC25" s="250">
        <f>IF(AX25=[5]Datos!$C$63,[5]Datos!$C$73,IF(AX25=[5]Datos!$C$64,[5]Datos!$C$74,IF(AX25=[5]Datos!$C$65,[5]Datos!$C$75,"Revisar")))+IF(AY25=[5]Datos!$D$63,[5]Datos!$D$73,IF(AY25=[5]Datos!$D$64,[5]Datos!$D$74,"Revisar"))+IF(AZ25=[5]Datos!$E$63,[5]Datos!$E$73,IF(AZ25=[5]Datos!$E$64,[5]Datos!$E$74,"Revisar"))+IF(BB25=[5]Datos!$G$63,[5]Datos!$G$73,IF(BB25=[5]Datos!$G$64,[5]Datos!$G$74,IF(BB25=[5]Datos!$G$65,[5]Datos!$G$75,"Revisar")))</f>
        <v>0.5</v>
      </c>
      <c r="BD25" s="250">
        <f>IF(AX25=[5]Datos!$C$65,BC25,0)</f>
        <v>0.5</v>
      </c>
      <c r="BE25" s="250">
        <f>IF(OR(AX25=[5]Datos!$C$63,AX25=[5]Datos!$C$64),BC25,0)</f>
        <v>0</v>
      </c>
      <c r="BF25" s="559">
        <f>IF(ROUND(AO25-SUM(BE25:BE28),0)&lt;=0,1,ROUND(AO25-SUM(BE25:BE28),0))</f>
        <v>2</v>
      </c>
      <c r="BG25" s="559" t="str">
        <f>IF(E25="Corrupción",(IF(BF25=1,"Rara Vez",IF(BF25=2,"Improbable",IF(BF25=3,"Posible",IF(BF25=4,"Probable","Seguro"))))),IF(BF25=1,"Muy Baja",IF(BF25=2,"Baja",IF(BF25=3,"Media",IF(BF25=4,"Alta","Muy Alta")))))</f>
        <v>Improbable</v>
      </c>
      <c r="BH25" s="559">
        <f>ROUND(AQ25-SUM(BD25:BD28),0)</f>
        <v>4</v>
      </c>
      <c r="BI25" s="559" t="str">
        <f>IF(BH25=1,"Insignificante",IF(BH25=2,"Menor",IF(BH25=3,"Moderado",IF(BH25=4,"Mayor","Catastrófico"))))</f>
        <v>Mayor</v>
      </c>
      <c r="BJ25" s="560" t="e">
        <f ca="1">_xludf.NUMBERVALUE(CONCATENATE(BF25,BH25),"##")</f>
        <v>#NAME?</v>
      </c>
      <c r="BK25" s="561" t="e">
        <f ca="1">+VLOOKUP(BJ25,[5]Datos!$I$37:$J$65,2,FALSE)</f>
        <v>#NAME?</v>
      </c>
      <c r="BL25" s="573" t="s">
        <v>85</v>
      </c>
      <c r="BM25" s="249"/>
      <c r="BN25" s="248"/>
      <c r="BO25" s="248"/>
      <c r="BP25" s="248"/>
      <c r="BQ25" s="248"/>
      <c r="BR25" s="90"/>
      <c r="BS25" s="563" t="s">
        <v>284</v>
      </c>
      <c r="BT25" s="635" t="s">
        <v>87</v>
      </c>
      <c r="BU25" s="242" t="s">
        <v>283</v>
      </c>
      <c r="BV25" s="246" t="s">
        <v>282</v>
      </c>
      <c r="BW25" s="89" t="s">
        <v>255</v>
      </c>
      <c r="BX25" s="623" t="s">
        <v>87</v>
      </c>
      <c r="BY25" s="623" t="s">
        <v>262</v>
      </c>
      <c r="BZ25" s="625" t="s">
        <v>216</v>
      </c>
      <c r="CA25" s="621" t="s">
        <v>261</v>
      </c>
      <c r="CB25" s="612"/>
      <c r="CC25" s="613"/>
    </row>
    <row r="26" spans="1:81" ht="186" customHeight="1" x14ac:dyDescent="0.2">
      <c r="A26" s="570"/>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104"/>
      <c r="AV26" s="101"/>
      <c r="AW26" s="101"/>
      <c r="AX26" s="100"/>
      <c r="AY26" s="100"/>
      <c r="AZ26" s="100"/>
      <c r="BA26" s="100"/>
      <c r="BB26" s="99"/>
      <c r="BC26" s="98" t="e">
        <f>IF(AX26=[5]Datos!$C$63,[5]Datos!$C$73,IF(AX26=[5]Datos!$C$64,[5]Datos!$C$74,IF(AX26=[5]Datos!$C$65,[5]Datos!$C$75,"Revisar")))+IF(AY26=[5]Datos!$D$63,[5]Datos!$D$73,IF(AY26=[5]Datos!$D$64,[5]Datos!$D$74,"Revisar"))+IF(AZ26=[5]Datos!$E$63,[5]Datos!$E$73,IF(AZ26=[5]Datos!$E$64,[5]Datos!$E$74,"Revisar"))+IF(BB26=[5]Datos!$G$63,[5]Datos!$G$73,IF(BB26=[5]Datos!$G$64,[5]Datos!$G$74,IF(BB26=[5]Datos!$G$65,[5]Datos!$G$75,"Revisar")))</f>
        <v>#VALUE!</v>
      </c>
      <c r="BD26" s="98">
        <f>IF(AX26=[5]Datos!$C$65,BC26,0)</f>
        <v>0</v>
      </c>
      <c r="BE26" s="98">
        <f>IF(OR(AX26=[5]Datos!$C$63,AX26=[5]Datos!$C$64),BC26,0)</f>
        <v>0</v>
      </c>
      <c r="BF26" s="544"/>
      <c r="BG26" s="544"/>
      <c r="BH26" s="544"/>
      <c r="BI26" s="544"/>
      <c r="BJ26" s="544"/>
      <c r="BK26" s="544"/>
      <c r="BL26" s="544"/>
      <c r="BM26" s="118"/>
      <c r="BN26" s="117"/>
      <c r="BO26" s="117"/>
      <c r="BP26" s="117"/>
      <c r="BQ26" s="116"/>
      <c r="BR26" s="82"/>
      <c r="BS26" s="541"/>
      <c r="BT26" s="541"/>
      <c r="BU26" s="88"/>
      <c r="BV26" s="84"/>
      <c r="BW26" s="88"/>
      <c r="BX26" s="541"/>
      <c r="BY26" s="541"/>
      <c r="BZ26" s="548"/>
      <c r="CA26" s="626"/>
      <c r="CB26" s="612"/>
      <c r="CC26" s="613"/>
    </row>
    <row r="27" spans="1:81" ht="61.5" customHeight="1" x14ac:dyDescent="0.2">
      <c r="A27" s="570"/>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102"/>
      <c r="AV27" s="101"/>
      <c r="AW27" s="101"/>
      <c r="AX27" s="100"/>
      <c r="AY27" s="100"/>
      <c r="AZ27" s="100"/>
      <c r="BA27" s="100"/>
      <c r="BB27" s="99"/>
      <c r="BC27" s="98" t="e">
        <f>IF(AX27=[5]Datos!$C$63,[5]Datos!$C$73,IF(AX27=[5]Datos!$C$64,[5]Datos!$C$74,IF(AX27=[5]Datos!$C$65,[5]Datos!$C$75,"Revisar")))+IF(AY27=[5]Datos!$D$63,[5]Datos!$D$73,IF(AY27=[5]Datos!$D$64,[5]Datos!$D$74,"Revisar"))+IF(AZ27=[5]Datos!$E$63,[5]Datos!$E$73,IF(AZ27=[5]Datos!$E$64,[5]Datos!$E$74,"Revisar"))+IF(BB27=[5]Datos!$G$63,[5]Datos!$G$73,IF(BB27=[5]Datos!$G$64,[5]Datos!$G$74,IF(BB27=[5]Datos!$G$65,[5]Datos!$G$75,"Revisar")))</f>
        <v>#VALUE!</v>
      </c>
      <c r="BD27" s="98">
        <f>IF(AX27=[5]Datos!$C$65,BC27,0)</f>
        <v>0</v>
      </c>
      <c r="BE27" s="98">
        <f>IF(OR(AX27=[5]Datos!$C$63,AX27=[5]Datos!$C$64),BC27,0)</f>
        <v>0</v>
      </c>
      <c r="BF27" s="544"/>
      <c r="BG27" s="544"/>
      <c r="BH27" s="544"/>
      <c r="BI27" s="544"/>
      <c r="BJ27" s="544"/>
      <c r="BK27" s="544"/>
      <c r="BL27" s="544"/>
      <c r="BM27" s="114"/>
      <c r="BN27" s="114"/>
      <c r="BO27" s="114"/>
      <c r="BP27" s="114"/>
      <c r="BQ27" s="113"/>
      <c r="BR27" s="82"/>
      <c r="BS27" s="541"/>
      <c r="BT27" s="541"/>
      <c r="BU27" s="87"/>
      <c r="BV27" s="87"/>
      <c r="BW27" s="87"/>
      <c r="BX27" s="541"/>
      <c r="BY27" s="541"/>
      <c r="BZ27" s="548"/>
      <c r="CA27" s="627"/>
      <c r="CB27" s="612"/>
      <c r="CC27" s="613"/>
    </row>
    <row r="28" spans="1:81" ht="43.5" customHeight="1" thickBot="1" x14ac:dyDescent="0.25">
      <c r="A28" s="571"/>
      <c r="B28" s="545"/>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96"/>
      <c r="AV28" s="95"/>
      <c r="AW28" s="95"/>
      <c r="AX28" s="94"/>
      <c r="AY28" s="94"/>
      <c r="AZ28" s="94"/>
      <c r="BA28" s="94"/>
      <c r="BB28" s="93"/>
      <c r="BC28" s="92" t="e">
        <f>IF(AX28=[5]Datos!$C$63,[5]Datos!$C$73,IF(AX28=[5]Datos!$C$64,[5]Datos!$C$74,IF(AX28=[5]Datos!$C$65,[5]Datos!$C$75,"Revisar")))+IF(AY28=[5]Datos!$D$63,[5]Datos!$D$73,IF(AY28=[5]Datos!$D$64,[5]Datos!$D$74,"Revisar"))+IF(AZ28=[5]Datos!$E$63,[5]Datos!$E$73,IF(AZ28=[5]Datos!$E$64,[5]Datos!$E$74,"Revisar"))+IF(BB28=[5]Datos!$G$63,[5]Datos!$G$73,IF(BB28=[5]Datos!$G$64,[5]Datos!$G$74,IF(BB28=[5]Datos!$G$65,[5]Datos!$G$75,"Revisar")))</f>
        <v>#VALUE!</v>
      </c>
      <c r="BD28" s="92">
        <f>IF(AX28=[5]Datos!$C$65,BC28,0)</f>
        <v>0</v>
      </c>
      <c r="BE28" s="92">
        <f>IF(OR(AX28=[5]Datos!$C$63,AX28=[5]Datos!$C$64),BC28,0)</f>
        <v>0</v>
      </c>
      <c r="BF28" s="545"/>
      <c r="BG28" s="545"/>
      <c r="BH28" s="545"/>
      <c r="BI28" s="545"/>
      <c r="BJ28" s="545"/>
      <c r="BK28" s="545"/>
      <c r="BL28" s="545"/>
      <c r="BM28" s="112"/>
      <c r="BN28" s="112"/>
      <c r="BO28" s="112"/>
      <c r="BP28" s="112"/>
      <c r="BQ28" s="111"/>
      <c r="BR28" s="82"/>
      <c r="BS28" s="542"/>
      <c r="BT28" s="542"/>
      <c r="BU28" s="86"/>
      <c r="BV28" s="86"/>
      <c r="BW28" s="86"/>
      <c r="BX28" s="542"/>
      <c r="BY28" s="542"/>
      <c r="BZ28" s="549"/>
      <c r="CA28" s="627"/>
      <c r="CB28" s="612"/>
      <c r="CC28" s="613"/>
    </row>
    <row r="29" spans="1:81" ht="251.25" customHeight="1" x14ac:dyDescent="0.2">
      <c r="A29" s="569">
        <v>4</v>
      </c>
      <c r="B29" s="572" t="s">
        <v>109</v>
      </c>
      <c r="C29" s="573" t="s">
        <v>110</v>
      </c>
      <c r="D29" s="573" t="s">
        <v>111</v>
      </c>
      <c r="E29" s="573" t="s">
        <v>281</v>
      </c>
      <c r="F29" s="543" t="s">
        <v>187</v>
      </c>
      <c r="G29" s="543" t="s">
        <v>188</v>
      </c>
      <c r="H29" s="543" t="s">
        <v>280</v>
      </c>
      <c r="I29" s="543" t="s">
        <v>279</v>
      </c>
      <c r="J29" s="543" t="s">
        <v>278</v>
      </c>
      <c r="K29" s="565" t="str">
        <f>CONCATENATE(H29," ",I29," ",J29)</f>
        <v>Posibilidad de efecto dañoso sobre intereses patrimoniales de naturaleza pública por el incumplimiento en la liquidación de sueldos y prestaciones sociales a causa de una falla humana en la aplicación del procedimiento</v>
      </c>
      <c r="L29" s="543" t="s">
        <v>192</v>
      </c>
      <c r="M29" s="543" t="s">
        <v>277</v>
      </c>
      <c r="N29" s="543" t="s">
        <v>224</v>
      </c>
      <c r="O29" s="543" t="s">
        <v>224</v>
      </c>
      <c r="P29" s="543"/>
      <c r="Q29" s="543"/>
      <c r="R29" s="543"/>
      <c r="S29" s="543"/>
      <c r="T29" s="543"/>
      <c r="U29" s="543"/>
      <c r="V29" s="543"/>
      <c r="W29" s="543"/>
      <c r="X29" s="543"/>
      <c r="Y29" s="543"/>
      <c r="Z29" s="543"/>
      <c r="AA29" s="543"/>
      <c r="AB29" s="543"/>
      <c r="AC29" s="543"/>
      <c r="AD29" s="543"/>
      <c r="AE29" s="543"/>
      <c r="AF29" s="543"/>
      <c r="AG29" s="543"/>
      <c r="AH29" s="543"/>
      <c r="AI29" s="566">
        <f>COUNTIF(P29:AH32,"Si")</f>
        <v>0</v>
      </c>
      <c r="AJ29" s="568">
        <f>IF((COUNTIF(O29:AH32,"Si"))&lt;=0,0,(IF((COUNTIF(O29:AH32,"Si"))&lt;=5,3,(IF(COUNTIF(O29:AH32,"Si")&lt;=11,4,5)))))</f>
        <v>0</v>
      </c>
      <c r="AK29" s="568">
        <f>IF((COUNTIF(O29:AH32,"Si"))&lt;=0,0,(IF((COUNTIF(O29:AH32,"Si"))&lt;=5,"MODERADO",(IF(COUNTIF(O29:AH32,"Si")&lt;=11,"ALTO","EXTREMO")))))</f>
        <v>0</v>
      </c>
      <c r="AL29" s="566">
        <v>12</v>
      </c>
      <c r="AM29" s="566"/>
      <c r="AN29" s="566" t="str">
        <f>IF(AM29="Rara vez",1,(IF(AM29="Improbable",2,(IF(AM29="Posible",3,IF(AM29="Probable",4,IF(AM29="Seguro",5,"Revisar")))))))</f>
        <v>Revisar</v>
      </c>
      <c r="AO29" s="567">
        <f>IF(E29="Corrupción",AN29,IF(AL29&lt;=2,1,IF(AL29&lt;=24,2,IF(AL29&lt;=500,3,IF(AL29&lt;=5000,4,IF(AL29&gt;5000,5,"Revisar"))))))</f>
        <v>2</v>
      </c>
      <c r="AP29" s="567" t="str">
        <f>IF(E29="Corrupción",(IF(AO29=1,"Rara Vez",IF(AO29=2,"Improbable",IF(AO29=3,"Posible",IF(AO29=4,"Probable",IF(AO29=5,"Seguro","Revisar")))))),IF(AO29=1,"Muy Baja",IF(AO29=2,"Baja",IF(AO29=3,"Media",IF(AO29=4,"Alta","Muy Alta")))))</f>
        <v>Baja</v>
      </c>
      <c r="AQ29" s="567">
        <f>IF(E29="Corrupción",AJ29,(ROUND(((VLOOKUP(M29,[5]Datos!$B$25:$C$29,2,FALSE)*[5]Datos!$B$32)+(VLOOKUP(N29,[5]Datos!$B$25:$C$29,2,FALSE)*[5]Datos!$C$32)+(VLOOKUP(O29,[5]Datos!$B$25:$C$29,2,FALSE)*[5]Datos!$D$32))*5,0)))</f>
        <v>3</v>
      </c>
      <c r="AR29" s="567" t="str">
        <f>IF(AQ29=1,"Insignificante",IF(AQ29=2,"Menor",IF(AQ29=3,"Moderado",IF(AQ29=4,"Mayor","Catastrófico"))))</f>
        <v>Moderado</v>
      </c>
      <c r="AS29" s="574" t="e">
        <f ca="1">_xludf.NUMBERVALUE(CONCATENATE(AO29,AQ29),"##")</f>
        <v>#NAME?</v>
      </c>
      <c r="AT29" s="575" t="e">
        <f ca="1">VLOOKUP(AS29,[5]Datos!$I$37:$J$61,2,FALSE)</f>
        <v>#NAME?</v>
      </c>
      <c r="AU29" s="110" t="s">
        <v>276</v>
      </c>
      <c r="AV29" s="109" t="s">
        <v>275</v>
      </c>
      <c r="AW29" s="109" t="s">
        <v>274</v>
      </c>
      <c r="AX29" s="108" t="s">
        <v>81</v>
      </c>
      <c r="AY29" s="108" t="s">
        <v>82</v>
      </c>
      <c r="AZ29" s="108" t="s">
        <v>83</v>
      </c>
      <c r="BA29" s="108" t="s">
        <v>105</v>
      </c>
      <c r="BB29" s="105" t="s">
        <v>84</v>
      </c>
      <c r="BC29" s="107">
        <f>IF(AX29=[5]Datos!$C$63,[5]Datos!$C$73,IF(AX29=[5]Datos!$C$64,[5]Datos!$C$74,IF(AX29=[5]Datos!$C$65,[5]Datos!$C$75,"Revisar")))+IF(AY29=[5]Datos!$D$63,[5]Datos!$D$73,IF(AY29=[5]Datos!$D$64,[5]Datos!$D$74,"Revisar"))+IF(AZ29=[5]Datos!$E$63,[5]Datos!$E$73,IF(AZ29=[5]Datos!$E$64,[5]Datos!$E$74,"Revisar"))+IF(BB29=[5]Datos!$G$63,[5]Datos!$G$73,IF(BB29=[5]Datos!$G$64,[5]Datos!$G$74,IF(BB29=[5]Datos!$G$65,[5]Datos!$G$75,"Revisar")))</f>
        <v>0.65</v>
      </c>
      <c r="BD29" s="107">
        <f>IF(AX29=[5]Datos!$C$65,BC29,0)</f>
        <v>0</v>
      </c>
      <c r="BE29" s="107">
        <f>IF(OR(AX29=[5]Datos!$C$63,AX29=[5]Datos!$C$64),BC29,0)</f>
        <v>0.65</v>
      </c>
      <c r="BF29" s="559">
        <f>IF(ROUND(AO29-SUM(BE29:BE32),0)&lt;=0,1,ROUND(AO29-SUM(BE29:BE32),0))</f>
        <v>1</v>
      </c>
      <c r="BG29" s="567" t="str">
        <f>IF(E29="Corrupción",(IF(BF29=1,"Rara Vez",IF(BF29=2,"Improbable",IF(BF29=3,"Posible",IF(BF29=4,"Probable","Seguro"))))),IF(BF29=1,"Muy Baja",IF(BF29=2,"Baja",IF(BF29=3,"Media",IF(BF29=4,"Alta","Muy Alta")))))</f>
        <v>Muy Baja</v>
      </c>
      <c r="BH29" s="559">
        <f>ROUND(AQ29-SUM(BD29:BD32),0)</f>
        <v>3</v>
      </c>
      <c r="BI29" s="559" t="str">
        <f>IF(BH29=1,"Insignificante",IF(BH29=2,"Menor",IF(BH29=3,"Moderado",IF(BH29=4,"Mayor","Catastrófico"))))</f>
        <v>Moderado</v>
      </c>
      <c r="BJ29" s="560" t="e">
        <f ca="1">_xludf.NUMBERVALUE(CONCATENATE(BF29,BH29),"##")</f>
        <v>#NAME?</v>
      </c>
      <c r="BK29" s="561" t="e">
        <f ca="1">+VLOOKUP(BJ29,[5]Datos!$I$37:$J$65,2,FALSE)</f>
        <v>#NAME?</v>
      </c>
      <c r="BL29" s="573" t="s">
        <v>85</v>
      </c>
      <c r="BM29" s="247"/>
      <c r="BN29" s="247"/>
      <c r="BO29" s="247"/>
      <c r="BP29" s="247"/>
      <c r="BQ29" s="247"/>
      <c r="BR29" s="90"/>
      <c r="BS29" s="563" t="s">
        <v>273</v>
      </c>
      <c r="BT29" s="635" t="s">
        <v>87</v>
      </c>
      <c r="BU29" s="242" t="s">
        <v>272</v>
      </c>
      <c r="BV29" s="246" t="s">
        <v>271</v>
      </c>
      <c r="BW29" s="89" t="s">
        <v>255</v>
      </c>
      <c r="BX29" s="623" t="s">
        <v>87</v>
      </c>
      <c r="BY29" s="623" t="s">
        <v>262</v>
      </c>
      <c r="BZ29" s="636" t="s">
        <v>216</v>
      </c>
      <c r="CA29" s="621" t="s">
        <v>261</v>
      </c>
      <c r="CB29" s="612"/>
      <c r="CC29" s="613"/>
    </row>
    <row r="30" spans="1:81" ht="107.25" customHeight="1" x14ac:dyDescent="0.2">
      <c r="A30" s="570"/>
      <c r="B30" s="544"/>
      <c r="C30" s="544"/>
      <c r="D30" s="544"/>
      <c r="E30" s="544"/>
      <c r="F30" s="544"/>
      <c r="G30" s="544"/>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104"/>
      <c r="AV30" s="101"/>
      <c r="AW30" s="101"/>
      <c r="AX30" s="100"/>
      <c r="AY30" s="100"/>
      <c r="AZ30" s="100"/>
      <c r="BA30" s="100"/>
      <c r="BB30" s="99"/>
      <c r="BC30" s="98" t="e">
        <f>IF(AX30=[5]Datos!$C$63,[5]Datos!$C$73,IF(AX30=[5]Datos!$C$64,[5]Datos!$C$74,IF(AX30=[5]Datos!$C$65,[5]Datos!$C$75,"Revisar")))+IF(AY30=[5]Datos!$D$63,[5]Datos!$D$73,IF(AY30=[5]Datos!$D$64,[5]Datos!$D$74,"Revisar"))+IF(AZ30=[5]Datos!$E$63,[5]Datos!$E$73,IF(AZ30=[5]Datos!$E$64,[5]Datos!$E$74,"Revisar"))+IF(BB30=[5]Datos!$G$63,[5]Datos!$G$73,IF(BB30=[5]Datos!$G$64,[5]Datos!$G$74,IF(BB30=[5]Datos!$G$65,[5]Datos!$G$75,"Revisar")))</f>
        <v>#VALUE!</v>
      </c>
      <c r="BD30" s="98">
        <f>IF(AX30=[5]Datos!$C$65,BC30,0)</f>
        <v>0</v>
      </c>
      <c r="BE30" s="98">
        <f>IF(OR(AX30=[5]Datos!$C$63,AX30=[5]Datos!$C$64),BC30,0)</f>
        <v>0</v>
      </c>
      <c r="BF30" s="544"/>
      <c r="BG30" s="544"/>
      <c r="BH30" s="544"/>
      <c r="BI30" s="544"/>
      <c r="BJ30" s="544"/>
      <c r="BK30" s="544"/>
      <c r="BL30" s="544"/>
      <c r="BM30" s="118"/>
      <c r="BN30" s="117"/>
      <c r="BO30" s="117"/>
      <c r="BP30" s="117"/>
      <c r="BQ30" s="116"/>
      <c r="BR30" s="82"/>
      <c r="BS30" s="541"/>
      <c r="BT30" s="541"/>
      <c r="BU30" s="88"/>
      <c r="BV30" s="84"/>
      <c r="BW30" s="88"/>
      <c r="BX30" s="541"/>
      <c r="BY30" s="541"/>
      <c r="BZ30" s="548"/>
      <c r="CA30" s="627"/>
      <c r="CB30" s="612"/>
      <c r="CC30" s="613"/>
    </row>
    <row r="31" spans="1:81" ht="43.5" customHeight="1" x14ac:dyDescent="0.2">
      <c r="A31" s="570"/>
      <c r="B31" s="544"/>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102"/>
      <c r="AV31" s="101"/>
      <c r="AW31" s="101"/>
      <c r="AX31" s="100"/>
      <c r="AY31" s="100"/>
      <c r="AZ31" s="100"/>
      <c r="BA31" s="100"/>
      <c r="BB31" s="99"/>
      <c r="BC31" s="98" t="e">
        <f>IF(AX31=[5]Datos!$C$63,[5]Datos!$C$73,IF(AX31=[5]Datos!$C$64,[5]Datos!$C$74,IF(AX31=[5]Datos!$C$65,[5]Datos!$C$75,"Revisar")))+IF(AY31=[5]Datos!$D$63,[5]Datos!$D$73,IF(AY31=[5]Datos!$D$64,[5]Datos!$D$74,"Revisar"))+IF(AZ31=[5]Datos!$E$63,[5]Datos!$E$73,IF(AZ31=[5]Datos!$E$64,[5]Datos!$E$74,"Revisar"))+IF(BB31=[5]Datos!$G$63,[5]Datos!$G$73,IF(BB31=[5]Datos!$G$64,[5]Datos!$G$74,IF(BB31=[5]Datos!$G$65,[5]Datos!$G$75,"Revisar")))</f>
        <v>#VALUE!</v>
      </c>
      <c r="BD31" s="98">
        <f>IF(AX31=[5]Datos!$C$65,BC31,0)</f>
        <v>0</v>
      </c>
      <c r="BE31" s="98">
        <f>IF(OR(AX31=[5]Datos!$C$63,AX31=[5]Datos!$C$64),BC31,0)</f>
        <v>0</v>
      </c>
      <c r="BF31" s="544"/>
      <c r="BG31" s="544"/>
      <c r="BH31" s="544"/>
      <c r="BI31" s="544"/>
      <c r="BJ31" s="544"/>
      <c r="BK31" s="544"/>
      <c r="BL31" s="544"/>
      <c r="BM31" s="114"/>
      <c r="BN31" s="114"/>
      <c r="BO31" s="114"/>
      <c r="BP31" s="114"/>
      <c r="BQ31" s="113"/>
      <c r="BR31" s="82"/>
      <c r="BS31" s="541"/>
      <c r="BT31" s="541"/>
      <c r="BU31" s="87"/>
      <c r="BV31" s="87"/>
      <c r="BW31" s="87"/>
      <c r="BX31" s="541"/>
      <c r="BY31" s="541"/>
      <c r="BZ31" s="548"/>
      <c r="CA31" s="637"/>
      <c r="CB31" s="551"/>
      <c r="CC31" s="552"/>
    </row>
    <row r="32" spans="1:81" ht="43.5" customHeight="1" thickBot="1" x14ac:dyDescent="0.25">
      <c r="A32" s="571"/>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96"/>
      <c r="AV32" s="95"/>
      <c r="AW32" s="95"/>
      <c r="AX32" s="94"/>
      <c r="AY32" s="94"/>
      <c r="AZ32" s="94"/>
      <c r="BA32" s="94"/>
      <c r="BB32" s="93"/>
      <c r="BC32" s="92" t="e">
        <f>IF(AX32=[5]Datos!$C$63,[5]Datos!$C$73,IF(AX32=[5]Datos!$C$64,[5]Datos!$C$74,IF(AX32=[5]Datos!$C$65,[5]Datos!$C$75,"Revisar")))+IF(AY32=[5]Datos!$D$63,[5]Datos!$D$73,IF(AY32=[5]Datos!$D$64,[5]Datos!$D$74,"Revisar"))+IF(AZ32=[5]Datos!$E$63,[5]Datos!$E$73,IF(AZ32=[5]Datos!$E$64,[5]Datos!$E$74,"Revisar"))+IF(BB32=[5]Datos!$G$63,[5]Datos!$G$73,IF(BB32=[5]Datos!$G$64,[5]Datos!$G$74,IF(BB32=[5]Datos!$G$65,[5]Datos!$G$75,"Revisar")))</f>
        <v>#VALUE!</v>
      </c>
      <c r="BD32" s="92">
        <f>IF(AX32=[5]Datos!$C$65,BC32,0)</f>
        <v>0</v>
      </c>
      <c r="BE32" s="92">
        <f>IF(OR(AX32=[5]Datos!$C$63,AX32=[5]Datos!$C$64),BC32,0)</f>
        <v>0</v>
      </c>
      <c r="BF32" s="545"/>
      <c r="BG32" s="545"/>
      <c r="BH32" s="545"/>
      <c r="BI32" s="545"/>
      <c r="BJ32" s="545"/>
      <c r="BK32" s="545"/>
      <c r="BL32" s="545"/>
      <c r="BM32" s="112"/>
      <c r="BN32" s="112"/>
      <c r="BO32" s="112"/>
      <c r="BP32" s="112"/>
      <c r="BQ32" s="111"/>
      <c r="BR32" s="82"/>
      <c r="BS32" s="542"/>
      <c r="BT32" s="542"/>
      <c r="BU32" s="86"/>
      <c r="BV32" s="86"/>
      <c r="BW32" s="86"/>
      <c r="BX32" s="542"/>
      <c r="BY32" s="542"/>
      <c r="BZ32" s="549"/>
      <c r="CA32" s="556"/>
      <c r="CB32" s="557"/>
      <c r="CC32" s="558"/>
    </row>
    <row r="33" spans="1:81" ht="208.5" customHeight="1" thickBot="1" x14ac:dyDescent="0.25">
      <c r="A33" s="569">
        <v>5</v>
      </c>
      <c r="B33" s="572" t="s">
        <v>109</v>
      </c>
      <c r="C33" s="573" t="s">
        <v>110</v>
      </c>
      <c r="D33" s="573" t="s">
        <v>111</v>
      </c>
      <c r="E33" s="573" t="s">
        <v>230</v>
      </c>
      <c r="F33" s="543" t="s">
        <v>187</v>
      </c>
      <c r="G33" s="543" t="s">
        <v>188</v>
      </c>
      <c r="H33" s="543" t="s">
        <v>270</v>
      </c>
      <c r="I33" s="543" t="s">
        <v>269</v>
      </c>
      <c r="J33" s="543" t="s">
        <v>268</v>
      </c>
      <c r="K33" s="565" t="str">
        <f>CONCATENATE(H33," ",I33," ",J33)</f>
        <v>Posibilidad de afectación operacional por fuga de conocimiento de la entidad debido a falta de articulación del procedimiento de gestión del conocimiento con otros procedimientos asociados a la desvinculación o movilidad administrativa</v>
      </c>
      <c r="L33" s="543" t="s">
        <v>192</v>
      </c>
      <c r="M33" s="543" t="s">
        <v>225</v>
      </c>
      <c r="N33" s="543" t="s">
        <v>239</v>
      </c>
      <c r="O33" s="543" t="s">
        <v>225</v>
      </c>
      <c r="P33" s="543"/>
      <c r="Q33" s="543"/>
      <c r="R33" s="543"/>
      <c r="S33" s="543"/>
      <c r="T33" s="543"/>
      <c r="U33" s="543"/>
      <c r="V33" s="543"/>
      <c r="W33" s="543"/>
      <c r="X33" s="543"/>
      <c r="Y33" s="543"/>
      <c r="Z33" s="543"/>
      <c r="AA33" s="543"/>
      <c r="AB33" s="543"/>
      <c r="AC33" s="543"/>
      <c r="AD33" s="543"/>
      <c r="AE33" s="543"/>
      <c r="AF33" s="543"/>
      <c r="AG33" s="543"/>
      <c r="AH33" s="543"/>
      <c r="AI33" s="566">
        <f>COUNTIF(P33:AH36,"Si")</f>
        <v>0</v>
      </c>
      <c r="AJ33" s="568">
        <f>IF((COUNTIF(O33:AH36,"Si"))&lt;=0,0,(IF((COUNTIF(O33:AH36,"Si"))&lt;=5,3,(IF(COUNTIF(O33:AH36,"Si")&lt;=11,4,5)))))</f>
        <v>0</v>
      </c>
      <c r="AK33" s="568">
        <f>IF((COUNTIF(O33:AH36,"Si"))&lt;=0,0,(IF((COUNTIF(O33:AH36,"Si"))&lt;=5,"MODERADO",(IF(COUNTIF(O33:AH36,"Si")&lt;=11,"ALTO","EXTREMO")))))</f>
        <v>0</v>
      </c>
      <c r="AL33" s="566">
        <v>18</v>
      </c>
      <c r="AM33" s="566"/>
      <c r="AN33" s="566" t="str">
        <f>IF(AM33="Rara vez",1,(IF(AM33="Improbable",2,(IF(AM33="Posible",3,IF(AM33="Probable",4,IF(AM33="Seguro",5,"Revisar")))))))</f>
        <v>Revisar</v>
      </c>
      <c r="AO33" s="567">
        <f>IF(E33="Corrupción",AN33,IF(AL33&lt;=2,1,IF(AL33&lt;=24,2,IF(AL33&lt;=500,3,IF(AL33&lt;=5000,4,IF(AL33&gt;5000,5,"Revisar"))))))</f>
        <v>2</v>
      </c>
      <c r="AP33" s="567" t="str">
        <f>IF(E33="Corrupción",(IF(AO33=1,"Rara Vez",IF(AO33=2,"Improbable",IF(AO33=3,"Posible",IF(AO33=4,"Probable",IF(AO33=5,"Seguro","Revisar")))))),IF(AO33=1,"Muy Baja",IF(AO33=2,"Baja",IF(AO33=3,"Media",IF(AO33=4,"Alta","Muy Alta")))))</f>
        <v>Baja</v>
      </c>
      <c r="AQ33" s="567">
        <f>IF(E33="Corrupción",AJ33,(ROUND(((VLOOKUP(M33,[5]Datos!$B$25:$C$29,2,FALSE)*[5]Datos!$B$32)+(VLOOKUP(N33,[5]Datos!$B$25:$C$29,2,FALSE)*[5]Datos!$C$32)+(VLOOKUP(O33,[5]Datos!$B$25:$C$29,2,FALSE)*[5]Datos!$D$32))*5,0)))</f>
        <v>2</v>
      </c>
      <c r="AR33" s="567" t="str">
        <f>IF(AQ33=1,"Insignificante",IF(AQ33=2,"Menor",IF(AQ33=3,"Moderado",IF(AQ33=4,"Mayor","Catastrófico"))))</f>
        <v>Menor</v>
      </c>
      <c r="AS33" s="574" t="e">
        <f ca="1">_xludf.NUMBERVALUE(CONCATENATE(AO33,AQ33),"##")</f>
        <v>#NAME?</v>
      </c>
      <c r="AT33" s="575" t="e">
        <f ca="1">VLOOKUP(AS33,[5]Datos!$I$37:$J$61,2,FALSE)</f>
        <v>#NAME?</v>
      </c>
      <c r="AU33" s="110" t="s">
        <v>267</v>
      </c>
      <c r="AV33" s="109" t="s">
        <v>259</v>
      </c>
      <c r="AW33" s="109" t="s">
        <v>266</v>
      </c>
      <c r="AX33" s="108" t="s">
        <v>86</v>
      </c>
      <c r="AY33" s="108" t="s">
        <v>82</v>
      </c>
      <c r="AZ33" s="108" t="s">
        <v>83</v>
      </c>
      <c r="BA33" s="108" t="s">
        <v>121</v>
      </c>
      <c r="BB33" s="105" t="s">
        <v>84</v>
      </c>
      <c r="BC33" s="107">
        <f>IF(AX33=[5]Datos!$C$63,[5]Datos!$C$73,IF(AX33=[5]Datos!$C$64,[5]Datos!$C$74,IF(AX33=[5]Datos!$C$65,[5]Datos!$C$75,"Revisar")))+IF(AY33=[5]Datos!$D$63,[5]Datos!$D$73,IF(AY33=[5]Datos!$D$64,[5]Datos!$D$74,"Revisar"))+IF(AZ33=[5]Datos!$E$63,[5]Datos!$E$73,IF(AZ33=[5]Datos!$E$64,[5]Datos!$E$74,"Revisar"))+IF(BB33=[5]Datos!$G$63,[5]Datos!$G$73,IF(BB33=[5]Datos!$G$64,[5]Datos!$G$74,IF(BB33=[5]Datos!$G$65,[5]Datos!$G$75,"Revisar")))</f>
        <v>0.54999999999999993</v>
      </c>
      <c r="BD33" s="107">
        <f>IF(AX33=[5]Datos!$C$65,BC33,0)</f>
        <v>0</v>
      </c>
      <c r="BE33" s="107">
        <f>IF(OR(AX33=[5]Datos!$C$63,AX33=[5]Datos!$C$64),BC33,0)</f>
        <v>0.54999999999999993</v>
      </c>
      <c r="BF33" s="559">
        <f>IF(ROUND(AO33-SUM(BE33:BE36),0)&lt;=0,1,ROUND(AO33-SUM(BE33:BE36),0))</f>
        <v>1</v>
      </c>
      <c r="BG33" s="567" t="str">
        <f>IF(E33="Corrupción",(IF(BF33=1,"Rara Vez",IF(BF33=2,"Improbable",IF(BF33=3,"Posible",IF(BF33=4,"Probable","Seguro"))))),IF(BF33=1,"Muy Baja",IF(BF33=2,"Baja",IF(BF33=3,"Media",IF(BF33=4,"Alta","Muy Alta")))))</f>
        <v>Muy Baja</v>
      </c>
      <c r="BH33" s="559">
        <f>ROUND(AQ33-SUM(BD33:BD36),0)</f>
        <v>2</v>
      </c>
      <c r="BI33" s="559" t="str">
        <f>IF(BH33=1,"Insignificante",IF(BH33=2,"Menor",IF(BH33=3,"Moderado",IF(BH33=4,"Mayor","Catastrófico"))))</f>
        <v>Menor</v>
      </c>
      <c r="BJ33" s="560" t="e">
        <f ca="1">_xludf.NUMBERVALUE(CONCATENATE(BF33,BH33),"##")</f>
        <v>#NAME?</v>
      </c>
      <c r="BK33" s="561" t="e">
        <f ca="1">+VLOOKUP(BJ33,[5]Datos!$I$37:$J$65,2,FALSE)</f>
        <v>#NAME?</v>
      </c>
      <c r="BL33" s="562" t="s">
        <v>220</v>
      </c>
      <c r="BM33" s="245"/>
      <c r="BN33" s="244"/>
      <c r="BO33" s="244"/>
      <c r="BP33" s="244"/>
      <c r="BQ33" s="243"/>
      <c r="BR33" s="90"/>
      <c r="BS33" s="638" t="s">
        <v>265</v>
      </c>
      <c r="BT33" s="635" t="s">
        <v>87</v>
      </c>
      <c r="BU33" s="242" t="s">
        <v>264</v>
      </c>
      <c r="BV33" s="241" t="s">
        <v>263</v>
      </c>
      <c r="BW33" s="89" t="s">
        <v>255</v>
      </c>
      <c r="BX33" s="623" t="s">
        <v>87</v>
      </c>
      <c r="BY33" s="623" t="s">
        <v>262</v>
      </c>
      <c r="BZ33" s="636" t="s">
        <v>216</v>
      </c>
      <c r="CA33" s="621" t="s">
        <v>261</v>
      </c>
      <c r="CB33" s="612"/>
      <c r="CC33" s="613"/>
    </row>
    <row r="34" spans="1:81" ht="375" customHeight="1" x14ac:dyDescent="0.2">
      <c r="A34" s="570"/>
      <c r="B34" s="544"/>
      <c r="C34" s="544"/>
      <c r="D34" s="544"/>
      <c r="E34" s="544"/>
      <c r="F34" s="544"/>
      <c r="G34" s="544"/>
      <c r="H34" s="544"/>
      <c r="I34" s="544"/>
      <c r="J34" s="544"/>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544"/>
      <c r="AU34" s="104" t="s">
        <v>260</v>
      </c>
      <c r="AV34" s="101" t="s">
        <v>259</v>
      </c>
      <c r="AW34" s="101" t="s">
        <v>258</v>
      </c>
      <c r="AX34" s="100" t="s">
        <v>86</v>
      </c>
      <c r="AY34" s="100" t="s">
        <v>82</v>
      </c>
      <c r="AZ34" s="100" t="s">
        <v>83</v>
      </c>
      <c r="BA34" s="100" t="s">
        <v>121</v>
      </c>
      <c r="BB34" s="99" t="s">
        <v>84</v>
      </c>
      <c r="BC34" s="98">
        <f>IF(AX34=[5]Datos!$C$63,[5]Datos!$C$73,IF(AX34=[5]Datos!$C$64,[5]Datos!$C$74,IF(AX34=[5]Datos!$C$65,[5]Datos!$C$75,"Revisar")))+IF(AY34=[5]Datos!$D$63,[5]Datos!$D$73,IF(AY34=[5]Datos!$D$64,[5]Datos!$D$74,"Revisar"))+IF(AZ34=[5]Datos!$E$63,[5]Datos!$E$73,IF(AZ34=[5]Datos!$E$64,[5]Datos!$E$74,"Revisar"))+IF(BB34=[5]Datos!$G$63,[5]Datos!$G$73,IF(BB34=[5]Datos!$G$64,[5]Datos!$G$74,IF(BB34=[5]Datos!$G$65,[5]Datos!$G$75,"Revisar")))</f>
        <v>0.54999999999999993</v>
      </c>
      <c r="BD34" s="98">
        <f>IF(AX34=[5]Datos!$C$65,BC34,0)</f>
        <v>0</v>
      </c>
      <c r="BE34" s="98">
        <f>IF(OR(AX34=[5]Datos!$C$63,AX34=[5]Datos!$C$64),BC34,0)</f>
        <v>0.54999999999999993</v>
      </c>
      <c r="BF34" s="544"/>
      <c r="BG34" s="544"/>
      <c r="BH34" s="544"/>
      <c r="BI34" s="544"/>
      <c r="BJ34" s="544"/>
      <c r="BK34" s="544"/>
      <c r="BL34" s="544"/>
      <c r="BM34" s="118"/>
      <c r="BN34" s="117"/>
      <c r="BO34" s="117"/>
      <c r="BP34" s="117"/>
      <c r="BQ34" s="116"/>
      <c r="BR34" s="82"/>
      <c r="BS34" s="541"/>
      <c r="BT34" s="541"/>
      <c r="BU34" s="240" t="s">
        <v>257</v>
      </c>
      <c r="BV34" s="239" t="s">
        <v>256</v>
      </c>
      <c r="BW34" s="89" t="s">
        <v>255</v>
      </c>
      <c r="BX34" s="541"/>
      <c r="BY34" s="541"/>
      <c r="BZ34" s="548"/>
      <c r="CA34" s="621" t="s">
        <v>254</v>
      </c>
      <c r="CB34" s="612"/>
      <c r="CC34" s="613"/>
    </row>
    <row r="35" spans="1:81" ht="15.75" customHeight="1" x14ac:dyDescent="0.2">
      <c r="A35" s="570"/>
      <c r="B35" s="5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238"/>
      <c r="AV35" s="237"/>
      <c r="AW35" s="237"/>
      <c r="AX35" s="236"/>
      <c r="AY35" s="236"/>
      <c r="AZ35" s="236"/>
      <c r="BA35" s="236"/>
      <c r="BB35" s="235"/>
      <c r="BC35" s="98" t="e">
        <f>IF(AX35=[5]Datos!$C$63,[5]Datos!$C$73,IF(AX35=[5]Datos!$C$64,[5]Datos!$C$74,IF(AX35=[5]Datos!$C$65,[5]Datos!$C$75,"Revisar")))+IF(AY35=[5]Datos!$D$63,[5]Datos!$D$73,IF(AY35=[5]Datos!$D$64,[5]Datos!$D$74,"Revisar"))+IF(AZ35=[5]Datos!$E$63,[5]Datos!$E$73,IF(AZ35=[5]Datos!$E$64,[5]Datos!$E$74,"Revisar"))+IF(BB35=[5]Datos!$G$63,[5]Datos!$G$73,IF(BB35=[5]Datos!$G$64,[5]Datos!$G$74,IF(BB35=[5]Datos!$G$65,[5]Datos!$G$75,"Revisar")))</f>
        <v>#VALUE!</v>
      </c>
      <c r="BD35" s="98">
        <f>IF(AX35=[5]Datos!$C$65,BC35,0)</f>
        <v>0</v>
      </c>
      <c r="BE35" s="98">
        <f>IF(OR(AX35=[5]Datos!$C$63,AX35=[5]Datos!$C$64),BC35,0)</f>
        <v>0</v>
      </c>
      <c r="BF35" s="544"/>
      <c r="BG35" s="544"/>
      <c r="BH35" s="544"/>
      <c r="BI35" s="544"/>
      <c r="BJ35" s="544"/>
      <c r="BK35" s="544"/>
      <c r="BL35" s="544"/>
      <c r="BM35" s="114"/>
      <c r="BN35" s="114"/>
      <c r="BO35" s="114"/>
      <c r="BP35" s="114"/>
      <c r="BQ35" s="113"/>
      <c r="BR35" s="82"/>
      <c r="BS35" s="541"/>
      <c r="BT35" s="541"/>
      <c r="BU35" s="87"/>
      <c r="BV35" s="87"/>
      <c r="BW35" s="87"/>
      <c r="BX35" s="541"/>
      <c r="BY35" s="541"/>
      <c r="BZ35" s="548"/>
      <c r="CA35" s="130"/>
      <c r="CB35" s="82"/>
      <c r="CC35" s="129"/>
    </row>
    <row r="36" spans="1:81" ht="15.75" customHeight="1" thickBot="1" x14ac:dyDescent="0.25">
      <c r="A36" s="571"/>
      <c r="B36" s="545"/>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234"/>
      <c r="AV36" s="233"/>
      <c r="AW36" s="233"/>
      <c r="AX36" s="232"/>
      <c r="AY36" s="232"/>
      <c r="AZ36" s="232"/>
      <c r="BA36" s="232"/>
      <c r="BB36" s="231"/>
      <c r="BC36" s="92" t="e">
        <f>IF(AX36=[5]Datos!$C$63,[5]Datos!$C$73,IF(AX36=[5]Datos!$C$64,[5]Datos!$C$74,IF(AX36=[5]Datos!$C$65,[5]Datos!$C$75,"Revisar")))+IF(AY36=[5]Datos!$D$63,[5]Datos!$D$73,IF(AY36=[5]Datos!$D$64,[5]Datos!$D$74,"Revisar"))+IF(AZ36=[5]Datos!$E$63,[5]Datos!$E$73,IF(AZ36=[5]Datos!$E$64,[5]Datos!$E$74,"Revisar"))+IF(BB36=[5]Datos!$G$63,[5]Datos!$G$73,IF(BB36=[5]Datos!$G$64,[5]Datos!$G$74,IF(BB36=[5]Datos!$G$65,[5]Datos!$G$75,"Revisar")))</f>
        <v>#VALUE!</v>
      </c>
      <c r="BD36" s="92">
        <f>IF(AX36=[5]Datos!$C$65,BC36,0)</f>
        <v>0</v>
      </c>
      <c r="BE36" s="92">
        <f>IF(OR(AX36=[5]Datos!$C$63,AX36=[5]Datos!$C$64),BC36,0)</f>
        <v>0</v>
      </c>
      <c r="BF36" s="545"/>
      <c r="BG36" s="545"/>
      <c r="BH36" s="545"/>
      <c r="BI36" s="545"/>
      <c r="BJ36" s="545"/>
      <c r="BK36" s="545"/>
      <c r="BL36" s="545"/>
      <c r="BM36" s="112"/>
      <c r="BN36" s="112"/>
      <c r="BO36" s="112"/>
      <c r="BP36" s="112"/>
      <c r="BQ36" s="111"/>
      <c r="BR36" s="82"/>
      <c r="BS36" s="542"/>
      <c r="BT36" s="542"/>
      <c r="BU36" s="86"/>
      <c r="BV36" s="86"/>
      <c r="BW36" s="86"/>
      <c r="BX36" s="542"/>
      <c r="BY36" s="542"/>
      <c r="BZ36" s="549"/>
      <c r="CA36" s="230"/>
      <c r="CB36" s="229"/>
      <c r="CC36" s="228"/>
    </row>
    <row r="37" spans="1:81" ht="15" hidden="1" customHeight="1" x14ac:dyDescent="0.2">
      <c r="A37" s="569"/>
      <c r="B37" s="572"/>
      <c r="C37" s="573"/>
      <c r="D37" s="573"/>
      <c r="E37" s="573"/>
      <c r="F37" s="543"/>
      <c r="G37" s="543"/>
      <c r="H37" s="543"/>
      <c r="I37" s="543"/>
      <c r="J37" s="543"/>
      <c r="K37" s="565" t="str">
        <f>CONCATENATE(H37," ",I37," ",J37)</f>
        <v xml:space="preserve">  </v>
      </c>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66">
        <f>COUNTIF(P37:AH40,"Si")</f>
        <v>0</v>
      </c>
      <c r="AJ37" s="568">
        <f>IF((COUNTIF(O37:AH40,"Si"))&lt;=0,0,(IF((COUNTIF(O37:AH40,"Si"))&lt;=5,3,(IF(COUNTIF(O37:AH40,"Si")&lt;=11,4,5)))))</f>
        <v>0</v>
      </c>
      <c r="AK37" s="568">
        <f>IF((COUNTIF(O37:AH40,"Si"))&lt;=0,0,(IF((COUNTIF(O37:AH40,"Si"))&lt;=5,"MODERADO",(IF(COUNTIF(O37:AH40,"Si")&lt;=11,"ALTO","EXTREMO")))))</f>
        <v>0</v>
      </c>
      <c r="AL37" s="566"/>
      <c r="AM37" s="566"/>
      <c r="AN37" s="566" t="str">
        <f>IF(AM37="Rara vez",1,(IF(AM37="Improbable",2,(IF(AM37="Posible",3,IF(AM37="Probable",4,IF(AM37="Seguro",5,"Revisar")))))))</f>
        <v>Revisar</v>
      </c>
      <c r="AO37" s="567">
        <f>IF(E37="Corrupción",AN37,IF(AL37&lt;=2,1,IF(AL37&lt;=24,2,IF(AL37&lt;=500,3,IF(AL37&lt;=5000,4,IF(AL37&gt;5000,5,"Revisar"))))))</f>
        <v>1</v>
      </c>
      <c r="AP37" s="567" t="str">
        <f>IF(E37="Corrupción",(IF(AO37=1,"Rara Vez",IF(AO37=2,"Improbable",IF(AO37=3,"Posible",IF(AO37=4,"Probable",IF(AO37=5,"Seguro","Revisar")))))),IF(AO37=1,"Muy Baja",IF(AO37=2,"Baja",IF(AO37=3,"Media",IF(AO37=4,"Alta","Muy Alta")))))</f>
        <v>Muy Baja</v>
      </c>
      <c r="AQ37" s="567" t="e">
        <f>IF(E37="Corrupción",AJ37,(ROUND(((VLOOKUP(M37,[5]Datos!$B$25:$C$29,2,FALSE)*[5]Datos!$B$32)+(VLOOKUP(N37,[5]Datos!$B$25:$C$29,2,FALSE)*[5]Datos!$C$32)+(VLOOKUP(O37,[5]Datos!$B$25:$C$29,2,FALSE)*[5]Datos!$D$32))*5,0)))</f>
        <v>#N/A</v>
      </c>
      <c r="AR37" s="567" t="e">
        <f>IF(AQ37=1,"Insignificante",IF(AQ37=2,"Menor",IF(AQ37=3,"Moderado",IF(AQ37=4,"Mayor","Catastrófico"))))</f>
        <v>#N/A</v>
      </c>
      <c r="AS37" s="574" t="e">
        <f ca="1">_xludf.NUMBERVALUE(CONCATENATE(AO37,AQ37),"##")</f>
        <v>#NAME?</v>
      </c>
      <c r="AT37" s="575" t="e">
        <f ca="1">VLOOKUP(AS37,[5]Datos!$I$37:$J$61,2,FALSE)</f>
        <v>#NAME?</v>
      </c>
      <c r="AU37" s="110"/>
      <c r="AV37" s="109"/>
      <c r="AW37" s="109"/>
      <c r="AX37" s="108"/>
      <c r="AY37" s="108"/>
      <c r="AZ37" s="108"/>
      <c r="BA37" s="108"/>
      <c r="BB37" s="105"/>
      <c r="BC37" s="107" t="e">
        <f>IF(AX37=[5]Datos!$C$63,[5]Datos!$C$73,IF(AX37=[5]Datos!$C$64,[5]Datos!$C$74,IF(AX37=[5]Datos!$C$65,[5]Datos!$C$75,"Revisar")))+IF(AY37=[5]Datos!$D$63,[5]Datos!$D$73,IF(AY37=[5]Datos!$D$64,[5]Datos!$D$74,"Revisar"))+IF(AZ37=[5]Datos!$E$63,[5]Datos!$E$73,IF(AZ37=[5]Datos!$E$64,[5]Datos!$E$74,"Revisar"))+IF(BB37=[5]Datos!$G$63,[5]Datos!$G$73,IF(BB37=[5]Datos!$G$64,[5]Datos!$G$74,IF(BB37=[5]Datos!$G$65,[5]Datos!$G$75,"Revisar")))</f>
        <v>#VALUE!</v>
      </c>
      <c r="BD37" s="107">
        <f>IF(AX37=[5]Datos!$C$65,BC37,0)</f>
        <v>0</v>
      </c>
      <c r="BE37" s="107">
        <f>IF(OR(AX37=[5]Datos!$C$63,AX37=[5]Datos!$C$64),BC37,0)</f>
        <v>0</v>
      </c>
      <c r="BF37" s="559">
        <f>IF(ROUND(AO37-SUM(BE37:BE40),0)&lt;=0,1,ROUND(AO37-SUM(BE37:BE40),0))</f>
        <v>1</v>
      </c>
      <c r="BG37" s="567" t="str">
        <f>IF(E37="Corrupción",(IF(BF37=1,"Rara Vez",IF(BF37=2,"Improbable",IF(BF37=3,"Posible",IF(BF37=4,"Probable","Seguro"))))),IF(BF37=1,"Muy Baja",IF(BF37=2,"Baja",IF(BF37=3,"Media",IF(BF37=4,"Alta","Muy Alta")))))</f>
        <v>Muy Baja</v>
      </c>
      <c r="BH37" s="559" t="e">
        <f>ROUND(AQ37-SUM(BD37:BD40),0)</f>
        <v>#N/A</v>
      </c>
      <c r="BI37" s="559" t="e">
        <f>IF(BH37=1,"Insignificante",IF(BH37=2,"Menor",IF(BH37=3,"Moderado",IF(BH37=4,"Mayor","Catastrófico"))))</f>
        <v>#N/A</v>
      </c>
      <c r="BJ37" s="560" t="e">
        <f ca="1">_xludf.NUMBERVALUE(CONCATENATE(BF37,BH37),"##")</f>
        <v>#NAME?</v>
      </c>
      <c r="BK37" s="561" t="e">
        <f ca="1">+VLOOKUP(BJ37,[5]Datos!$I$37:$J$65,2,FALSE)</f>
        <v>#NAME?</v>
      </c>
      <c r="BL37" s="562"/>
      <c r="BM37" s="106"/>
      <c r="BN37" s="105"/>
      <c r="BO37" s="105"/>
      <c r="BP37" s="105"/>
      <c r="BQ37" s="89"/>
      <c r="BR37" s="90"/>
      <c r="BS37" s="563"/>
      <c r="BT37" s="563"/>
      <c r="BU37" s="89"/>
      <c r="BV37" s="89"/>
      <c r="BW37" s="89"/>
      <c r="BX37" s="563"/>
      <c r="BY37" s="563"/>
      <c r="BZ37" s="563"/>
      <c r="CA37" s="82"/>
      <c r="CB37" s="82"/>
      <c r="CC37" s="82"/>
    </row>
    <row r="38" spans="1:81" ht="15" hidden="1" customHeight="1" x14ac:dyDescent="0.2">
      <c r="A38" s="570"/>
      <c r="B38" s="5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44"/>
      <c r="AM38" s="544"/>
      <c r="AN38" s="544"/>
      <c r="AO38" s="544"/>
      <c r="AP38" s="544"/>
      <c r="AQ38" s="544"/>
      <c r="AR38" s="544"/>
      <c r="AS38" s="544"/>
      <c r="AT38" s="544"/>
      <c r="AU38" s="104"/>
      <c r="AV38" s="101"/>
      <c r="AW38" s="101"/>
      <c r="AX38" s="100"/>
      <c r="AY38" s="100"/>
      <c r="AZ38" s="100"/>
      <c r="BA38" s="100"/>
      <c r="BB38" s="99"/>
      <c r="BC38" s="98" t="e">
        <f>IF(AX38=[5]Datos!$C$63,[5]Datos!$C$73,IF(AX38=[5]Datos!$C$64,[5]Datos!$C$74,IF(AX38=[5]Datos!$C$65,[5]Datos!$C$75,"Revisar")))+IF(AY38=[5]Datos!$D$63,[5]Datos!$D$73,IF(AY38=[5]Datos!$D$64,[5]Datos!$D$74,"Revisar"))+IF(AZ38=[5]Datos!$E$63,[5]Datos!$E$73,IF(AZ38=[5]Datos!$E$64,[5]Datos!$E$74,"Revisar"))+IF(BB38=[5]Datos!$G$63,[5]Datos!$G$73,IF(BB38=[5]Datos!$G$64,[5]Datos!$G$74,IF(BB38=[5]Datos!$G$65,[5]Datos!$G$75,"Revisar")))</f>
        <v>#VALUE!</v>
      </c>
      <c r="BD38" s="98">
        <f>IF(AX38=[5]Datos!$C$65,BC38,0)</f>
        <v>0</v>
      </c>
      <c r="BE38" s="98">
        <f>IF(OR(AX38=[5]Datos!$C$63,AX38=[5]Datos!$C$64),BC38,0)</f>
        <v>0</v>
      </c>
      <c r="BF38" s="544"/>
      <c r="BG38" s="544"/>
      <c r="BH38" s="544"/>
      <c r="BI38" s="544"/>
      <c r="BJ38" s="544"/>
      <c r="BK38" s="544"/>
      <c r="BL38" s="544"/>
      <c r="BM38" s="103"/>
      <c r="BN38" s="99"/>
      <c r="BO38" s="99"/>
      <c r="BP38" s="99"/>
      <c r="BQ38" s="88"/>
      <c r="BR38" s="82"/>
      <c r="BS38" s="541"/>
      <c r="BT38" s="541"/>
      <c r="BU38" s="88"/>
      <c r="BV38" s="88"/>
      <c r="BW38" s="88"/>
      <c r="BX38" s="541"/>
      <c r="BY38" s="541"/>
      <c r="BZ38" s="541"/>
      <c r="CA38" s="82"/>
      <c r="CB38" s="82"/>
      <c r="CC38" s="82"/>
    </row>
    <row r="39" spans="1:81" ht="43.5" hidden="1" customHeight="1" x14ac:dyDescent="0.2">
      <c r="A39" s="570"/>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102"/>
      <c r="AV39" s="101"/>
      <c r="AW39" s="101"/>
      <c r="AX39" s="100"/>
      <c r="AY39" s="100"/>
      <c r="AZ39" s="100"/>
      <c r="BA39" s="100"/>
      <c r="BB39" s="99"/>
      <c r="BC39" s="98" t="e">
        <f>IF(AX39=[5]Datos!$C$63,[5]Datos!$C$73,IF(AX39=[5]Datos!$C$64,[5]Datos!$C$74,IF(AX39=[5]Datos!$C$65,[5]Datos!$C$75,"Revisar")))+IF(AY39=[5]Datos!$D$63,[5]Datos!$D$73,IF(AY39=[5]Datos!$D$64,[5]Datos!$D$74,"Revisar"))+IF(AZ39=[5]Datos!$E$63,[5]Datos!$E$73,IF(AZ39=[5]Datos!$E$64,[5]Datos!$E$74,"Revisar"))+IF(BB39=[5]Datos!$G$63,[5]Datos!$G$73,IF(BB39=[5]Datos!$G$64,[5]Datos!$G$74,IF(BB39=[5]Datos!$G$65,[5]Datos!$G$75,"Revisar")))</f>
        <v>#VALUE!</v>
      </c>
      <c r="BD39" s="98">
        <f>IF(AX39=[5]Datos!$C$65,BC39,0)</f>
        <v>0</v>
      </c>
      <c r="BE39" s="98">
        <f>IF(OR(AX39=[5]Datos!$C$63,AX39=[5]Datos!$C$64),BC39,0)</f>
        <v>0</v>
      </c>
      <c r="BF39" s="544"/>
      <c r="BG39" s="544"/>
      <c r="BH39" s="544"/>
      <c r="BI39" s="544"/>
      <c r="BJ39" s="544"/>
      <c r="BK39" s="544"/>
      <c r="BL39" s="544"/>
      <c r="BM39" s="97"/>
      <c r="BN39" s="97"/>
      <c r="BO39" s="97"/>
      <c r="BP39" s="97"/>
      <c r="BQ39" s="87"/>
      <c r="BR39" s="82"/>
      <c r="BS39" s="541"/>
      <c r="BT39" s="541"/>
      <c r="BU39" s="87"/>
      <c r="BV39" s="87"/>
      <c r="BW39" s="87"/>
      <c r="BX39" s="541"/>
      <c r="BY39" s="541"/>
      <c r="BZ39" s="541"/>
      <c r="CA39" s="82"/>
      <c r="CB39" s="82"/>
      <c r="CC39" s="82"/>
    </row>
    <row r="40" spans="1:81" ht="43.5" hidden="1" customHeight="1" x14ac:dyDescent="0.2">
      <c r="A40" s="571"/>
      <c r="B40" s="545"/>
      <c r="C40" s="545"/>
      <c r="D40" s="545"/>
      <c r="E40" s="545"/>
      <c r="F40" s="545"/>
      <c r="G40" s="545"/>
      <c r="H40" s="545"/>
      <c r="I40" s="545"/>
      <c r="J40" s="545"/>
      <c r="K40" s="545"/>
      <c r="L40" s="545"/>
      <c r="M40" s="545"/>
      <c r="N40" s="545"/>
      <c r="O40" s="545"/>
      <c r="P40" s="545"/>
      <c r="Q40" s="545"/>
      <c r="R40" s="545"/>
      <c r="S40" s="545"/>
      <c r="T40" s="545"/>
      <c r="U40" s="545"/>
      <c r="V40" s="545"/>
      <c r="W40" s="545"/>
      <c r="X40" s="545"/>
      <c r="Y40" s="545"/>
      <c r="Z40" s="545"/>
      <c r="AA40" s="545"/>
      <c r="AB40" s="545"/>
      <c r="AC40" s="545"/>
      <c r="AD40" s="545"/>
      <c r="AE40" s="545"/>
      <c r="AF40" s="545"/>
      <c r="AG40" s="545"/>
      <c r="AH40" s="545"/>
      <c r="AI40" s="545"/>
      <c r="AJ40" s="545"/>
      <c r="AK40" s="545"/>
      <c r="AL40" s="545"/>
      <c r="AM40" s="545"/>
      <c r="AN40" s="545"/>
      <c r="AO40" s="545"/>
      <c r="AP40" s="545"/>
      <c r="AQ40" s="545"/>
      <c r="AR40" s="545"/>
      <c r="AS40" s="545"/>
      <c r="AT40" s="545"/>
      <c r="AU40" s="96"/>
      <c r="AV40" s="95"/>
      <c r="AW40" s="95"/>
      <c r="AX40" s="94"/>
      <c r="AY40" s="94"/>
      <c r="AZ40" s="94"/>
      <c r="BA40" s="94"/>
      <c r="BB40" s="93"/>
      <c r="BC40" s="92" t="e">
        <f>IF(AX40=[5]Datos!$C$63,[5]Datos!$C$73,IF(AX40=[5]Datos!$C$64,[5]Datos!$C$74,IF(AX40=[5]Datos!$C$65,[5]Datos!$C$75,"Revisar")))+IF(AY40=[5]Datos!$D$63,[5]Datos!$D$73,IF(AY40=[5]Datos!$D$64,[5]Datos!$D$74,"Revisar"))+IF(AZ40=[5]Datos!$E$63,[5]Datos!$E$73,IF(AZ40=[5]Datos!$E$64,[5]Datos!$E$74,"Revisar"))+IF(BB40=[5]Datos!$G$63,[5]Datos!$G$73,IF(BB40=[5]Datos!$G$64,[5]Datos!$G$74,IF(BB40=[5]Datos!$G$65,[5]Datos!$G$75,"Revisar")))</f>
        <v>#VALUE!</v>
      </c>
      <c r="BD40" s="92">
        <f>IF(AX40=[5]Datos!$C$65,BC40,0)</f>
        <v>0</v>
      </c>
      <c r="BE40" s="92">
        <f>IF(OR(AX40=[5]Datos!$C$63,AX40=[5]Datos!$C$64),BC40,0)</f>
        <v>0</v>
      </c>
      <c r="BF40" s="545"/>
      <c r="BG40" s="545"/>
      <c r="BH40" s="545"/>
      <c r="BI40" s="545"/>
      <c r="BJ40" s="545"/>
      <c r="BK40" s="545"/>
      <c r="BL40" s="545"/>
      <c r="BM40" s="91"/>
      <c r="BN40" s="91"/>
      <c r="BO40" s="91"/>
      <c r="BP40" s="91"/>
      <c r="BQ40" s="86"/>
      <c r="BR40" s="82"/>
      <c r="BS40" s="542"/>
      <c r="BT40" s="542"/>
      <c r="BU40" s="86"/>
      <c r="BV40" s="86"/>
      <c r="BW40" s="86"/>
      <c r="BX40" s="542"/>
      <c r="BY40" s="542"/>
      <c r="BZ40" s="542"/>
      <c r="CA40" s="82"/>
      <c r="CB40" s="82"/>
      <c r="CC40" s="82"/>
    </row>
    <row r="41" spans="1:81" ht="15" hidden="1" customHeight="1" x14ac:dyDescent="0.2">
      <c r="A41" s="569"/>
      <c r="B41" s="572"/>
      <c r="C41" s="573"/>
      <c r="D41" s="573"/>
      <c r="E41" s="573"/>
      <c r="F41" s="543"/>
      <c r="G41" s="543"/>
      <c r="H41" s="543"/>
      <c r="I41" s="543"/>
      <c r="J41" s="543"/>
      <c r="K41" s="565" t="str">
        <f>CONCATENATE(H41," ",I41," ",J41)</f>
        <v xml:space="preserve">  </v>
      </c>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66">
        <f>COUNTIF(P41:AH44,"Si")</f>
        <v>0</v>
      </c>
      <c r="AJ41" s="568">
        <f>IF((COUNTIF(O41:AH44,"Si"))&lt;=0,0,(IF((COUNTIF(O41:AH44,"Si"))&lt;=5,3,(IF(COUNTIF(O41:AH44,"Si")&lt;=11,4,5)))))</f>
        <v>0</v>
      </c>
      <c r="AK41" s="568">
        <f>IF((COUNTIF(O41:AH44,"Si"))&lt;=0,0,(IF((COUNTIF(O41:AH44,"Si"))&lt;=5,"MODERADO",(IF(COUNTIF(O41:AH44,"Si")&lt;=11,"ALTO","EXTREMO")))))</f>
        <v>0</v>
      </c>
      <c r="AL41" s="566"/>
      <c r="AM41" s="566"/>
      <c r="AN41" s="566" t="str">
        <f>IF(AM41="Rara vez",1,(IF(AM41="Improbable",2,(IF(AM41="Posible",3,IF(AM41="Probable",4,IF(AM41="Seguro",5,"Revisar")))))))</f>
        <v>Revisar</v>
      </c>
      <c r="AO41" s="567">
        <f>IF(E41="Corrupción",AN41,IF(AL41&lt;=2,1,IF(AL41&lt;=24,2,IF(AL41&lt;=500,3,IF(AL41&lt;=5000,4,IF(AL41&gt;5000,5,"Revisar"))))))</f>
        <v>1</v>
      </c>
      <c r="AP41" s="567" t="str">
        <f>IF(E41="Corrupción",(IF(AO41=1,"Rara Vez",IF(AO41=2,"Improbable",IF(AO41=3,"Posible",IF(AO41=4,"Probable",IF(AO41=5,"Seguro","Revisar")))))),IF(AO41=1,"Muy Baja",IF(AO41=2,"Baja",IF(AO41=3,"Media",IF(AO41=4,"Alta","Muy Alta")))))</f>
        <v>Muy Baja</v>
      </c>
      <c r="AQ41" s="567" t="e">
        <f>IF(E41="Corrupción",AJ41,(ROUND(((VLOOKUP(M41,[5]Datos!$B$25:$C$29,2,FALSE)*[5]Datos!$B$32)+(VLOOKUP(N41,[5]Datos!$B$25:$C$29,2,FALSE)*[5]Datos!$C$32)+(VLOOKUP(O41,[5]Datos!$B$25:$C$29,2,FALSE)*[5]Datos!$D$32))*5,0)))</f>
        <v>#N/A</v>
      </c>
      <c r="AR41" s="567" t="e">
        <f>IF(AQ41=1,"Insignificante",IF(AQ41=2,"Menor",IF(AQ41=3,"Moderado",IF(AQ41=4,"Mayor","Catastrófico"))))</f>
        <v>#N/A</v>
      </c>
      <c r="AS41" s="574" t="e">
        <f ca="1">_xludf.NUMBERVALUE(CONCATENATE(AO41,AQ41),"##")</f>
        <v>#NAME?</v>
      </c>
      <c r="AT41" s="575" t="e">
        <f ca="1">VLOOKUP(AS41,[5]Datos!$I$37:$J$61,2,FALSE)</f>
        <v>#NAME?</v>
      </c>
      <c r="AU41" s="110"/>
      <c r="AV41" s="109"/>
      <c r="AW41" s="109"/>
      <c r="AX41" s="108"/>
      <c r="AY41" s="108"/>
      <c r="AZ41" s="108"/>
      <c r="BA41" s="108"/>
      <c r="BB41" s="105"/>
      <c r="BC41" s="107" t="e">
        <f>IF(AX41=[5]Datos!$C$63,[5]Datos!$C$73,IF(AX41=[5]Datos!$C$64,[5]Datos!$C$74,IF(AX41=[5]Datos!$C$65,[5]Datos!$C$75,"Revisar")))+IF(AY41=[5]Datos!$D$63,[5]Datos!$D$73,IF(AY41=[5]Datos!$D$64,[5]Datos!$D$74,"Revisar"))+IF(AZ41=[5]Datos!$E$63,[5]Datos!$E$73,IF(AZ41=[5]Datos!$E$64,[5]Datos!$E$74,"Revisar"))+IF(BB41=[5]Datos!$G$63,[5]Datos!$G$73,IF(BB41=[5]Datos!$G$64,[5]Datos!$G$74,IF(BB41=[5]Datos!$G$65,[5]Datos!$G$75,"Revisar")))</f>
        <v>#VALUE!</v>
      </c>
      <c r="BD41" s="107">
        <f>IF(AX41=[5]Datos!$C$65,BC41,0)</f>
        <v>0</v>
      </c>
      <c r="BE41" s="107">
        <f>IF(OR(AX41=[5]Datos!$C$63,AX41=[5]Datos!$C$64),BC41,0)</f>
        <v>0</v>
      </c>
      <c r="BF41" s="559">
        <f>IF(ROUND(AO41-SUM(BE41:BE44),0)&lt;=0,1,ROUND(AO41-SUM(BE41:BE44),0))</f>
        <v>1</v>
      </c>
      <c r="BG41" s="567" t="str">
        <f>IF(E41="Corrupción",(IF(BF41=1,"Rara Vez",IF(BF41=2,"Improbable",IF(BF41=3,"Posible",IF(BF41=4,"Probable","Seguro"))))),IF(BF41=1,"Muy Baja",IF(BF41=2,"Baja",IF(BF41=3,"Media",IF(BF41=4,"Alta","Muy Alta")))))</f>
        <v>Muy Baja</v>
      </c>
      <c r="BH41" s="559" t="e">
        <f>ROUND(AQ41-SUM(BD41:BD44),0)</f>
        <v>#N/A</v>
      </c>
      <c r="BI41" s="559" t="e">
        <f>IF(BH41=1,"Insignificante",IF(BH41=2,"Menor",IF(BH41=3,"Moderado",IF(BH41=4,"Mayor","Catastrófico"))))</f>
        <v>#N/A</v>
      </c>
      <c r="BJ41" s="560" t="e">
        <f ca="1">_xludf.NUMBERVALUE(CONCATENATE(BF41,BH41),"##")</f>
        <v>#NAME?</v>
      </c>
      <c r="BK41" s="561" t="e">
        <f ca="1">+VLOOKUP(BJ41,[5]Datos!$I$37:$J$65,2,FALSE)</f>
        <v>#NAME?</v>
      </c>
      <c r="BL41" s="562"/>
      <c r="BM41" s="106"/>
      <c r="BN41" s="105"/>
      <c r="BO41" s="105"/>
      <c r="BP41" s="105"/>
      <c r="BQ41" s="89"/>
      <c r="BR41" s="90"/>
      <c r="BS41" s="563"/>
      <c r="BT41" s="563"/>
      <c r="BU41" s="89"/>
      <c r="BV41" s="89"/>
      <c r="BW41" s="89"/>
      <c r="BX41" s="563"/>
      <c r="BY41" s="563"/>
      <c r="BZ41" s="563"/>
      <c r="CA41" s="82"/>
      <c r="CB41" s="82"/>
      <c r="CC41" s="82"/>
    </row>
    <row r="42" spans="1:81" ht="15" hidden="1" customHeight="1" x14ac:dyDescent="0.2">
      <c r="A42" s="570"/>
      <c r="B42" s="544"/>
      <c r="C42" s="544"/>
      <c r="D42" s="544"/>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104"/>
      <c r="AV42" s="101"/>
      <c r="AW42" s="101"/>
      <c r="AX42" s="100"/>
      <c r="AY42" s="100"/>
      <c r="AZ42" s="100"/>
      <c r="BA42" s="100"/>
      <c r="BB42" s="99"/>
      <c r="BC42" s="98" t="e">
        <f>IF(AX42=[5]Datos!$C$63,[5]Datos!$C$73,IF(AX42=[5]Datos!$C$64,[5]Datos!$C$74,IF(AX42=[5]Datos!$C$65,[5]Datos!$C$75,"Revisar")))+IF(AY42=[5]Datos!$D$63,[5]Datos!$D$73,IF(AY42=[5]Datos!$D$64,[5]Datos!$D$74,"Revisar"))+IF(AZ42=[5]Datos!$E$63,[5]Datos!$E$73,IF(AZ42=[5]Datos!$E$64,[5]Datos!$E$74,"Revisar"))+IF(BB42=[5]Datos!$G$63,[5]Datos!$G$73,IF(BB42=[5]Datos!$G$64,[5]Datos!$G$74,IF(BB42=[5]Datos!$G$65,[5]Datos!$G$75,"Revisar")))</f>
        <v>#VALUE!</v>
      </c>
      <c r="BD42" s="98">
        <f>IF(AX42=[5]Datos!$C$65,BC42,0)</f>
        <v>0</v>
      </c>
      <c r="BE42" s="98">
        <f>IF(OR(AX42=[5]Datos!$C$63,AX42=[5]Datos!$C$64),BC42,0)</f>
        <v>0</v>
      </c>
      <c r="BF42" s="544"/>
      <c r="BG42" s="544"/>
      <c r="BH42" s="544"/>
      <c r="BI42" s="544"/>
      <c r="BJ42" s="544"/>
      <c r="BK42" s="544"/>
      <c r="BL42" s="544"/>
      <c r="BM42" s="103"/>
      <c r="BN42" s="99"/>
      <c r="BO42" s="99"/>
      <c r="BP42" s="99"/>
      <c r="BQ42" s="88"/>
      <c r="BR42" s="82"/>
      <c r="BS42" s="541"/>
      <c r="BT42" s="541"/>
      <c r="BU42" s="88"/>
      <c r="BV42" s="88"/>
      <c r="BW42" s="88"/>
      <c r="BX42" s="541"/>
      <c r="BY42" s="541"/>
      <c r="BZ42" s="541"/>
      <c r="CA42" s="82"/>
      <c r="CB42" s="82"/>
      <c r="CC42" s="82"/>
    </row>
    <row r="43" spans="1:81" ht="43.5" hidden="1" customHeight="1" x14ac:dyDescent="0.2">
      <c r="A43" s="570"/>
      <c r="B43" s="544"/>
      <c r="C43" s="544"/>
      <c r="D43" s="544"/>
      <c r="E43" s="544"/>
      <c r="F43" s="544"/>
      <c r="G43" s="544"/>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102"/>
      <c r="AV43" s="101"/>
      <c r="AW43" s="101"/>
      <c r="AX43" s="100"/>
      <c r="AY43" s="100"/>
      <c r="AZ43" s="100"/>
      <c r="BA43" s="100"/>
      <c r="BB43" s="99"/>
      <c r="BC43" s="98" t="e">
        <f>IF(AX43=[5]Datos!$C$63,[5]Datos!$C$73,IF(AX43=[5]Datos!$C$64,[5]Datos!$C$74,IF(AX43=[5]Datos!$C$65,[5]Datos!$C$75,"Revisar")))+IF(AY43=[5]Datos!$D$63,[5]Datos!$D$73,IF(AY43=[5]Datos!$D$64,[5]Datos!$D$74,"Revisar"))+IF(AZ43=[5]Datos!$E$63,[5]Datos!$E$73,IF(AZ43=[5]Datos!$E$64,[5]Datos!$E$74,"Revisar"))+IF(BB43=[5]Datos!$G$63,[5]Datos!$G$73,IF(BB43=[5]Datos!$G$64,[5]Datos!$G$74,IF(BB43=[5]Datos!$G$65,[5]Datos!$G$75,"Revisar")))</f>
        <v>#VALUE!</v>
      </c>
      <c r="BD43" s="98">
        <f>IF(AX43=[5]Datos!$C$65,BC43,0)</f>
        <v>0</v>
      </c>
      <c r="BE43" s="98">
        <f>IF(OR(AX43=[5]Datos!$C$63,AX43=[5]Datos!$C$64),BC43,0)</f>
        <v>0</v>
      </c>
      <c r="BF43" s="544"/>
      <c r="BG43" s="544"/>
      <c r="BH43" s="544"/>
      <c r="BI43" s="544"/>
      <c r="BJ43" s="544"/>
      <c r="BK43" s="544"/>
      <c r="BL43" s="544"/>
      <c r="BM43" s="97"/>
      <c r="BN43" s="97"/>
      <c r="BO43" s="97"/>
      <c r="BP43" s="97"/>
      <c r="BQ43" s="87"/>
      <c r="BR43" s="82"/>
      <c r="BS43" s="541"/>
      <c r="BT43" s="541"/>
      <c r="BU43" s="87"/>
      <c r="BV43" s="87"/>
      <c r="BW43" s="87"/>
      <c r="BX43" s="541"/>
      <c r="BY43" s="541"/>
      <c r="BZ43" s="541"/>
      <c r="CA43" s="82"/>
      <c r="CB43" s="82"/>
      <c r="CC43" s="82"/>
    </row>
    <row r="44" spans="1:81" ht="43.5" hidden="1" customHeight="1" x14ac:dyDescent="0.2">
      <c r="A44" s="571"/>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45"/>
      <c r="AM44" s="545"/>
      <c r="AN44" s="545"/>
      <c r="AO44" s="545"/>
      <c r="AP44" s="545"/>
      <c r="AQ44" s="545"/>
      <c r="AR44" s="545"/>
      <c r="AS44" s="545"/>
      <c r="AT44" s="545"/>
      <c r="AU44" s="96"/>
      <c r="AV44" s="95"/>
      <c r="AW44" s="95"/>
      <c r="AX44" s="94"/>
      <c r="AY44" s="94"/>
      <c r="AZ44" s="94"/>
      <c r="BA44" s="94"/>
      <c r="BB44" s="93"/>
      <c r="BC44" s="92" t="e">
        <f>IF(AX44=[5]Datos!$C$63,[5]Datos!$C$73,IF(AX44=[5]Datos!$C$64,[5]Datos!$C$74,IF(AX44=[5]Datos!$C$65,[5]Datos!$C$75,"Revisar")))+IF(AY44=[5]Datos!$D$63,[5]Datos!$D$73,IF(AY44=[5]Datos!$D$64,[5]Datos!$D$74,"Revisar"))+IF(AZ44=[5]Datos!$E$63,[5]Datos!$E$73,IF(AZ44=[5]Datos!$E$64,[5]Datos!$E$74,"Revisar"))+IF(BB44=[5]Datos!$G$63,[5]Datos!$G$73,IF(BB44=[5]Datos!$G$64,[5]Datos!$G$74,IF(BB44=[5]Datos!$G$65,[5]Datos!$G$75,"Revisar")))</f>
        <v>#VALUE!</v>
      </c>
      <c r="BD44" s="92">
        <f>IF(AX44=[5]Datos!$C$65,BC44,0)</f>
        <v>0</v>
      </c>
      <c r="BE44" s="92">
        <f>IF(OR(AX44=[5]Datos!$C$63,AX44=[5]Datos!$C$64),BC44,0)</f>
        <v>0</v>
      </c>
      <c r="BF44" s="545"/>
      <c r="BG44" s="545"/>
      <c r="BH44" s="545"/>
      <c r="BI44" s="545"/>
      <c r="BJ44" s="545"/>
      <c r="BK44" s="545"/>
      <c r="BL44" s="545"/>
      <c r="BM44" s="91"/>
      <c r="BN44" s="91"/>
      <c r="BO44" s="91"/>
      <c r="BP44" s="91"/>
      <c r="BQ44" s="86"/>
      <c r="BR44" s="82"/>
      <c r="BS44" s="542"/>
      <c r="BT44" s="542"/>
      <c r="BU44" s="86"/>
      <c r="BV44" s="86"/>
      <c r="BW44" s="86"/>
      <c r="BX44" s="542"/>
      <c r="BY44" s="542"/>
      <c r="BZ44" s="542"/>
      <c r="CA44" s="82"/>
      <c r="CB44" s="82"/>
      <c r="CC44" s="82"/>
    </row>
    <row r="45" spans="1:81" ht="15" hidden="1" customHeight="1" x14ac:dyDescent="0.2">
      <c r="A45" s="569"/>
      <c r="B45" s="572"/>
      <c r="C45" s="573"/>
      <c r="D45" s="573"/>
      <c r="E45" s="573"/>
      <c r="F45" s="543"/>
      <c r="G45" s="543"/>
      <c r="H45" s="543"/>
      <c r="I45" s="543"/>
      <c r="J45" s="543"/>
      <c r="K45" s="565" t="str">
        <f>CONCATENATE(H45," ",I45," ",J45)</f>
        <v xml:space="preserve">  </v>
      </c>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66">
        <f>COUNTIF(P45:AH48,"Si")</f>
        <v>0</v>
      </c>
      <c r="AJ45" s="568">
        <f>IF((COUNTIF(O45:AH48,"Si"))&lt;=0,0,(IF((COUNTIF(O45:AH48,"Si"))&lt;=5,3,(IF(COUNTIF(O45:AH48,"Si")&lt;=11,4,5)))))</f>
        <v>0</v>
      </c>
      <c r="AK45" s="568">
        <f>IF((COUNTIF(O45:AH48,"Si"))&lt;=0,0,(IF((COUNTIF(O45:AH48,"Si"))&lt;=5,"MODERADO",(IF(COUNTIF(O45:AH48,"Si")&lt;=11,"ALTO","EXTREMO")))))</f>
        <v>0</v>
      </c>
      <c r="AL45" s="566"/>
      <c r="AM45" s="566"/>
      <c r="AN45" s="566" t="str">
        <f>IF(AM45="Rara vez",1,(IF(AM45="Improbable",2,(IF(AM45="Posible",3,IF(AM45="Probable",4,IF(AM45="Seguro",5,"Revisar")))))))</f>
        <v>Revisar</v>
      </c>
      <c r="AO45" s="567">
        <f>IF(E45="Corrupción",AN45,IF(AL45&lt;=2,1,IF(AL45&lt;=24,2,IF(AL45&lt;=500,3,IF(AL45&lt;=5000,4,IF(AL45&gt;5000,5,"Revisar"))))))</f>
        <v>1</v>
      </c>
      <c r="AP45" s="567" t="str">
        <f>IF(E45="Corrupción",(IF(AO45=1,"Rara Vez",IF(AO45=2,"Improbable",IF(AO45=3,"Posible",IF(AO45=4,"Probable",IF(AO45=5,"Seguro","Revisar")))))),IF(AO45=1,"Muy Baja",IF(AO45=2,"Baja",IF(AO45=3,"Media",IF(AO45=4,"Alta","Muy Alta")))))</f>
        <v>Muy Baja</v>
      </c>
      <c r="AQ45" s="567" t="e">
        <f>IF(E45="Corrupción",AJ45,(ROUND(((VLOOKUP(M45,[5]Datos!$B$25:$C$29,2,FALSE)*[5]Datos!$B$32)+(VLOOKUP(N45,[5]Datos!$B$25:$C$29,2,FALSE)*[5]Datos!$C$32)+(VLOOKUP(O45,[5]Datos!$B$25:$C$29,2,FALSE)*[5]Datos!$D$32))*5,0)))</f>
        <v>#N/A</v>
      </c>
      <c r="AR45" s="567" t="e">
        <f>IF(AQ45=1,"Insignificante",IF(AQ45=2,"Menor",IF(AQ45=3,"Moderado",IF(AQ45=4,"Mayor","Catastrófico"))))</f>
        <v>#N/A</v>
      </c>
      <c r="AS45" s="574" t="e">
        <f ca="1">_xludf.NUMBERVALUE(CONCATENATE(AO45,AQ45),"##")</f>
        <v>#NAME?</v>
      </c>
      <c r="AT45" s="575" t="e">
        <f ca="1">VLOOKUP(AS45,[5]Datos!$I$37:$J$61,2,FALSE)</f>
        <v>#NAME?</v>
      </c>
      <c r="AU45" s="110"/>
      <c r="AV45" s="109"/>
      <c r="AW45" s="109"/>
      <c r="AX45" s="108"/>
      <c r="AY45" s="108"/>
      <c r="AZ45" s="108"/>
      <c r="BA45" s="108"/>
      <c r="BB45" s="105"/>
      <c r="BC45" s="107" t="e">
        <f>IF(AX45=[5]Datos!$C$63,[5]Datos!$C$73,IF(AX45=[5]Datos!$C$64,[5]Datos!$C$74,IF(AX45=[5]Datos!$C$65,[5]Datos!$C$75,"Revisar")))+IF(AY45=[5]Datos!$D$63,[5]Datos!$D$73,IF(AY45=[5]Datos!$D$64,[5]Datos!$D$74,"Revisar"))+IF(AZ45=[5]Datos!$E$63,[5]Datos!$E$73,IF(AZ45=[5]Datos!$E$64,[5]Datos!$E$74,"Revisar"))+IF(BB45=[5]Datos!$G$63,[5]Datos!$G$73,IF(BB45=[5]Datos!$G$64,[5]Datos!$G$74,IF(BB45=[5]Datos!$G$65,[5]Datos!$G$75,"Revisar")))</f>
        <v>#VALUE!</v>
      </c>
      <c r="BD45" s="107">
        <f>IF(AX45=[5]Datos!$C$65,BC45,0)</f>
        <v>0</v>
      </c>
      <c r="BE45" s="107">
        <f>IF(OR(AX45=[5]Datos!$C$63,AX45=[5]Datos!$C$64),BC45,0)</f>
        <v>0</v>
      </c>
      <c r="BF45" s="559">
        <f>IF(ROUND(AO45-SUM(BE45:BE48),0)&lt;=0,1,ROUND(AO45-SUM(BE45:BE48),0))</f>
        <v>1</v>
      </c>
      <c r="BG45" s="567" t="str">
        <f>IF(E45="Corrupción",(IF(BF45=1,"Rara Vez",IF(BF45=2,"Improbable",IF(BF45=3,"Posible",IF(BF45=4,"Probable","Seguro"))))),IF(BF45=1,"Muy Baja",IF(BF45=2,"Baja",IF(BF45=3,"Media",IF(BF45=4,"Alta","Muy Alta")))))</f>
        <v>Muy Baja</v>
      </c>
      <c r="BH45" s="559" t="e">
        <f>ROUND(AQ45-SUM(BD45:BD48),0)</f>
        <v>#N/A</v>
      </c>
      <c r="BI45" s="559" t="e">
        <f>IF(BH45=1,"Insignificante",IF(BH45=2,"Menor",IF(BH45=3,"Moderado",IF(BH45=4,"Mayor","Catastrófico"))))</f>
        <v>#N/A</v>
      </c>
      <c r="BJ45" s="560" t="e">
        <f ca="1">_xludf.NUMBERVALUE(CONCATENATE(BF45,BH45),"##")</f>
        <v>#NAME?</v>
      </c>
      <c r="BK45" s="561" t="e">
        <f ca="1">+VLOOKUP(BJ45,[5]Datos!$I$37:$J$65,2,FALSE)</f>
        <v>#NAME?</v>
      </c>
      <c r="BL45" s="562"/>
      <c r="BM45" s="106"/>
      <c r="BN45" s="105"/>
      <c r="BO45" s="105"/>
      <c r="BP45" s="105"/>
      <c r="BQ45" s="89"/>
      <c r="BR45" s="90"/>
      <c r="BS45" s="563"/>
      <c r="BT45" s="563"/>
      <c r="BU45" s="89"/>
      <c r="BV45" s="89"/>
      <c r="BW45" s="89"/>
      <c r="BX45" s="563"/>
      <c r="BY45" s="563"/>
      <c r="BZ45" s="563"/>
      <c r="CA45" s="82"/>
      <c r="CB45" s="82"/>
      <c r="CC45" s="82"/>
    </row>
    <row r="46" spans="1:81" ht="15" hidden="1" customHeight="1" x14ac:dyDescent="0.2">
      <c r="A46" s="570"/>
      <c r="B46" s="544"/>
      <c r="C46" s="544"/>
      <c r="D46" s="544"/>
      <c r="E46" s="544"/>
      <c r="F46" s="544"/>
      <c r="G46" s="544"/>
      <c r="H46" s="544"/>
      <c r="I46" s="544"/>
      <c r="J46" s="544"/>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c r="AI46" s="544"/>
      <c r="AJ46" s="544"/>
      <c r="AK46" s="544"/>
      <c r="AL46" s="544"/>
      <c r="AM46" s="544"/>
      <c r="AN46" s="544"/>
      <c r="AO46" s="544"/>
      <c r="AP46" s="544"/>
      <c r="AQ46" s="544"/>
      <c r="AR46" s="544"/>
      <c r="AS46" s="544"/>
      <c r="AT46" s="544"/>
      <c r="AU46" s="104"/>
      <c r="AV46" s="101"/>
      <c r="AW46" s="101"/>
      <c r="AX46" s="100"/>
      <c r="AY46" s="100"/>
      <c r="AZ46" s="100"/>
      <c r="BA46" s="100"/>
      <c r="BB46" s="99"/>
      <c r="BC46" s="98" t="e">
        <f>IF(AX46=[5]Datos!$C$63,[5]Datos!$C$73,IF(AX46=[5]Datos!$C$64,[5]Datos!$C$74,IF(AX46=[5]Datos!$C$65,[5]Datos!$C$75,"Revisar")))+IF(AY46=[5]Datos!$D$63,[5]Datos!$D$73,IF(AY46=[5]Datos!$D$64,[5]Datos!$D$74,"Revisar"))+IF(AZ46=[5]Datos!$E$63,[5]Datos!$E$73,IF(AZ46=[5]Datos!$E$64,[5]Datos!$E$74,"Revisar"))+IF(BB46=[5]Datos!$G$63,[5]Datos!$G$73,IF(BB46=[5]Datos!$G$64,[5]Datos!$G$74,IF(BB46=[5]Datos!$G$65,[5]Datos!$G$75,"Revisar")))</f>
        <v>#VALUE!</v>
      </c>
      <c r="BD46" s="98">
        <f>IF(AX46=[5]Datos!$C$65,BC46,0)</f>
        <v>0</v>
      </c>
      <c r="BE46" s="98">
        <f>IF(OR(AX46=[5]Datos!$C$63,AX46=[5]Datos!$C$64),BC46,0)</f>
        <v>0</v>
      </c>
      <c r="BF46" s="544"/>
      <c r="BG46" s="544"/>
      <c r="BH46" s="544"/>
      <c r="BI46" s="544"/>
      <c r="BJ46" s="544"/>
      <c r="BK46" s="544"/>
      <c r="BL46" s="544"/>
      <c r="BM46" s="103"/>
      <c r="BN46" s="99"/>
      <c r="BO46" s="99"/>
      <c r="BP46" s="99"/>
      <c r="BQ46" s="88"/>
      <c r="BR46" s="82"/>
      <c r="BS46" s="541"/>
      <c r="BT46" s="541"/>
      <c r="BU46" s="88"/>
      <c r="BV46" s="88"/>
      <c r="BW46" s="88"/>
      <c r="BX46" s="541"/>
      <c r="BY46" s="541"/>
      <c r="BZ46" s="541"/>
      <c r="CA46" s="82"/>
      <c r="CB46" s="82"/>
      <c r="CC46" s="82"/>
    </row>
    <row r="47" spans="1:81" ht="43.5" hidden="1" customHeight="1" x14ac:dyDescent="0.2">
      <c r="A47" s="570"/>
      <c r="B47" s="5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544"/>
      <c r="AU47" s="102"/>
      <c r="AV47" s="101"/>
      <c r="AW47" s="101"/>
      <c r="AX47" s="100"/>
      <c r="AY47" s="100"/>
      <c r="AZ47" s="100"/>
      <c r="BA47" s="100"/>
      <c r="BB47" s="99"/>
      <c r="BC47" s="98" t="e">
        <f>IF(AX47=[5]Datos!$C$63,[5]Datos!$C$73,IF(AX47=[5]Datos!$C$64,[5]Datos!$C$74,IF(AX47=[5]Datos!$C$65,[5]Datos!$C$75,"Revisar")))+IF(AY47=[5]Datos!$D$63,[5]Datos!$D$73,IF(AY47=[5]Datos!$D$64,[5]Datos!$D$74,"Revisar"))+IF(AZ47=[5]Datos!$E$63,[5]Datos!$E$73,IF(AZ47=[5]Datos!$E$64,[5]Datos!$E$74,"Revisar"))+IF(BB47=[5]Datos!$G$63,[5]Datos!$G$73,IF(BB47=[5]Datos!$G$64,[5]Datos!$G$74,IF(BB47=[5]Datos!$G$65,[5]Datos!$G$75,"Revisar")))</f>
        <v>#VALUE!</v>
      </c>
      <c r="BD47" s="98">
        <f>IF(AX47=[5]Datos!$C$65,BC47,0)</f>
        <v>0</v>
      </c>
      <c r="BE47" s="98">
        <f>IF(OR(AX47=[5]Datos!$C$63,AX47=[5]Datos!$C$64),BC47,0)</f>
        <v>0</v>
      </c>
      <c r="BF47" s="544"/>
      <c r="BG47" s="544"/>
      <c r="BH47" s="544"/>
      <c r="BI47" s="544"/>
      <c r="BJ47" s="544"/>
      <c r="BK47" s="544"/>
      <c r="BL47" s="544"/>
      <c r="BM47" s="97"/>
      <c r="BN47" s="97"/>
      <c r="BO47" s="97"/>
      <c r="BP47" s="97"/>
      <c r="BQ47" s="87"/>
      <c r="BR47" s="82"/>
      <c r="BS47" s="541"/>
      <c r="BT47" s="541"/>
      <c r="BU47" s="87"/>
      <c r="BV47" s="87"/>
      <c r="BW47" s="87"/>
      <c r="BX47" s="541"/>
      <c r="BY47" s="541"/>
      <c r="BZ47" s="541"/>
      <c r="CA47" s="82"/>
      <c r="CB47" s="82"/>
      <c r="CC47" s="82"/>
    </row>
    <row r="48" spans="1:81" ht="43.5" hidden="1" customHeight="1" x14ac:dyDescent="0.2">
      <c r="A48" s="571"/>
      <c r="B48" s="545"/>
      <c r="C48" s="545"/>
      <c r="D48" s="545"/>
      <c r="E48" s="545"/>
      <c r="F48" s="545"/>
      <c r="G48" s="545"/>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c r="AI48" s="545"/>
      <c r="AJ48" s="545"/>
      <c r="AK48" s="545"/>
      <c r="AL48" s="545"/>
      <c r="AM48" s="545"/>
      <c r="AN48" s="545"/>
      <c r="AO48" s="545"/>
      <c r="AP48" s="545"/>
      <c r="AQ48" s="545"/>
      <c r="AR48" s="545"/>
      <c r="AS48" s="545"/>
      <c r="AT48" s="545"/>
      <c r="AU48" s="96"/>
      <c r="AV48" s="95"/>
      <c r="AW48" s="95"/>
      <c r="AX48" s="94"/>
      <c r="AY48" s="94"/>
      <c r="AZ48" s="94"/>
      <c r="BA48" s="94"/>
      <c r="BB48" s="93"/>
      <c r="BC48" s="92" t="e">
        <f>IF(AX48=[5]Datos!$C$63,[5]Datos!$C$73,IF(AX48=[5]Datos!$C$64,[5]Datos!$C$74,IF(AX48=[5]Datos!$C$65,[5]Datos!$C$75,"Revisar")))+IF(AY48=[5]Datos!$D$63,[5]Datos!$D$73,IF(AY48=[5]Datos!$D$64,[5]Datos!$D$74,"Revisar"))+IF(AZ48=[5]Datos!$E$63,[5]Datos!$E$73,IF(AZ48=[5]Datos!$E$64,[5]Datos!$E$74,"Revisar"))+IF(BB48=[5]Datos!$G$63,[5]Datos!$G$73,IF(BB48=[5]Datos!$G$64,[5]Datos!$G$74,IF(BB48=[5]Datos!$G$65,[5]Datos!$G$75,"Revisar")))</f>
        <v>#VALUE!</v>
      </c>
      <c r="BD48" s="92">
        <f>IF(AX48=[5]Datos!$C$65,BC48,0)</f>
        <v>0</v>
      </c>
      <c r="BE48" s="92">
        <f>IF(OR(AX48=[5]Datos!$C$63,AX48=[5]Datos!$C$64),BC48,0)</f>
        <v>0</v>
      </c>
      <c r="BF48" s="545"/>
      <c r="BG48" s="545"/>
      <c r="BH48" s="545"/>
      <c r="BI48" s="545"/>
      <c r="BJ48" s="545"/>
      <c r="BK48" s="545"/>
      <c r="BL48" s="545"/>
      <c r="BM48" s="91"/>
      <c r="BN48" s="91"/>
      <c r="BO48" s="91"/>
      <c r="BP48" s="91"/>
      <c r="BQ48" s="86"/>
      <c r="BR48" s="82"/>
      <c r="BS48" s="542"/>
      <c r="BT48" s="542"/>
      <c r="BU48" s="86"/>
      <c r="BV48" s="86"/>
      <c r="BW48" s="86"/>
      <c r="BX48" s="542"/>
      <c r="BY48" s="542"/>
      <c r="BZ48" s="542"/>
      <c r="CA48" s="82"/>
      <c r="CB48" s="82"/>
      <c r="CC48" s="82"/>
    </row>
    <row r="49" spans="1:81" ht="15" hidden="1" customHeight="1" x14ac:dyDescent="0.2">
      <c r="A49" s="569"/>
      <c r="B49" s="572"/>
      <c r="C49" s="573"/>
      <c r="D49" s="573"/>
      <c r="E49" s="573"/>
      <c r="F49" s="543"/>
      <c r="G49" s="543"/>
      <c r="H49" s="543"/>
      <c r="I49" s="543"/>
      <c r="J49" s="543"/>
      <c r="K49" s="565" t="str">
        <f>CONCATENATE(H49," ",I49," ",J49)</f>
        <v xml:space="preserve">  </v>
      </c>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c r="AI49" s="566">
        <f>COUNTIF(P49:AH52,"Si")</f>
        <v>0</v>
      </c>
      <c r="AJ49" s="568">
        <f>IF((COUNTIF(O49:AH52,"Si"))&lt;=0,0,(IF((COUNTIF(O49:AH52,"Si"))&lt;=5,3,(IF(COUNTIF(O49:AH52,"Si")&lt;=11,4,5)))))</f>
        <v>0</v>
      </c>
      <c r="AK49" s="568">
        <f>IF((COUNTIF(O49:AH52,"Si"))&lt;=0,0,(IF((COUNTIF(O49:AH52,"Si"))&lt;=5,"MODERADO",(IF(COUNTIF(O49:AH52,"Si")&lt;=11,"ALTO","EXTREMO")))))</f>
        <v>0</v>
      </c>
      <c r="AL49" s="566"/>
      <c r="AM49" s="566"/>
      <c r="AN49" s="566" t="str">
        <f>IF(AM49="Rara vez",1,(IF(AM49="Improbable",2,(IF(AM49="Posible",3,IF(AM49="Probable",4,IF(AM49="Seguro",5,"Revisar")))))))</f>
        <v>Revisar</v>
      </c>
      <c r="AO49" s="567">
        <f>IF(E49="Corrupción",AN49,IF(AL49&lt;=2,1,IF(AL49&lt;=24,2,IF(AL49&lt;=500,3,IF(AL49&lt;=5000,4,IF(AL49&gt;5000,5,"Revisar"))))))</f>
        <v>1</v>
      </c>
      <c r="AP49" s="567" t="str">
        <f>IF(E49="Corrupción",(IF(AO49=1,"Rara Vez",IF(AO49=2,"Improbable",IF(AO49=3,"Posible",IF(AO49=4,"Probable",IF(AO49=5,"Seguro","Revisar")))))),IF(AO49=1,"Muy Baja",IF(AO49=2,"Baja",IF(AO49=3,"Media",IF(AO49=4,"Alta","Muy Alta")))))</f>
        <v>Muy Baja</v>
      </c>
      <c r="AQ49" s="567" t="e">
        <f>IF(E49="Corrupción",AJ49,(ROUND(((VLOOKUP(M49,[5]Datos!$B$25:$C$29,2,FALSE)*[5]Datos!$B$32)+(VLOOKUP(N49,[5]Datos!$B$25:$C$29,2,FALSE)*[5]Datos!$C$32)+(VLOOKUP(O49,[5]Datos!$B$25:$C$29,2,FALSE)*[5]Datos!$D$32))*5,0)))</f>
        <v>#N/A</v>
      </c>
      <c r="AR49" s="567" t="e">
        <f>IF(AQ49=1,"Insignificante",IF(AQ49=2,"Menor",IF(AQ49=3,"Moderado",IF(AQ49=4,"Mayor","Catastrófico"))))</f>
        <v>#N/A</v>
      </c>
      <c r="AS49" s="574" t="e">
        <f ca="1">_xludf.NUMBERVALUE(CONCATENATE(AO49,AQ49),"##")</f>
        <v>#NAME?</v>
      </c>
      <c r="AT49" s="575" t="e">
        <f ca="1">VLOOKUP(AS49,[5]Datos!$I$37:$J$61,2,FALSE)</f>
        <v>#NAME?</v>
      </c>
      <c r="AU49" s="110"/>
      <c r="AV49" s="109"/>
      <c r="AW49" s="109"/>
      <c r="AX49" s="108"/>
      <c r="AY49" s="108"/>
      <c r="AZ49" s="108"/>
      <c r="BA49" s="108"/>
      <c r="BB49" s="105"/>
      <c r="BC49" s="107" t="e">
        <f>IF(AX49=[5]Datos!$C$63,[5]Datos!$C$73,IF(AX49=[5]Datos!$C$64,[5]Datos!$C$74,IF(AX49=[5]Datos!$C$65,[5]Datos!$C$75,"Revisar")))+IF(AY49=[5]Datos!$D$63,[5]Datos!$D$73,IF(AY49=[5]Datos!$D$64,[5]Datos!$D$74,"Revisar"))+IF(AZ49=[5]Datos!$E$63,[5]Datos!$E$73,IF(AZ49=[5]Datos!$E$64,[5]Datos!$E$74,"Revisar"))+IF(BB49=[5]Datos!$G$63,[5]Datos!$G$73,IF(BB49=[5]Datos!$G$64,[5]Datos!$G$74,IF(BB49=[5]Datos!$G$65,[5]Datos!$G$75,"Revisar")))</f>
        <v>#VALUE!</v>
      </c>
      <c r="BD49" s="107">
        <f>IF(AX49=[5]Datos!$C$65,BC49,0)</f>
        <v>0</v>
      </c>
      <c r="BE49" s="107">
        <f>IF(OR(AX49=[5]Datos!$C$63,AX49=[5]Datos!$C$64),BC49,0)</f>
        <v>0</v>
      </c>
      <c r="BF49" s="559">
        <f>IF(ROUND(AO49-SUM(BE49:BE52),0)&lt;=0,1,ROUND(AO49-SUM(BE49:BE52),0))</f>
        <v>1</v>
      </c>
      <c r="BG49" s="567" t="str">
        <f>IF(E49="Corrupción",(IF(BF49=1,"Rara Vez",IF(BF49=2,"Improbable",IF(BF49=3,"Posible",IF(BF49=4,"Probable","Seguro"))))),IF(BF49=1,"Muy Baja",IF(BF49=2,"Baja",IF(BF49=3,"Media",IF(BF49=4,"Alta","Muy Alta")))))</f>
        <v>Muy Baja</v>
      </c>
      <c r="BH49" s="559" t="e">
        <f>ROUND(AQ49-SUM(BD49:BD52),0)</f>
        <v>#N/A</v>
      </c>
      <c r="BI49" s="559" t="e">
        <f>IF(BH49=1,"Insignificante",IF(BH49=2,"Menor",IF(BH49=3,"Moderado",IF(BH49=4,"Mayor","Catastrófico"))))</f>
        <v>#N/A</v>
      </c>
      <c r="BJ49" s="560" t="e">
        <f ca="1">_xludf.NUMBERVALUE(CONCATENATE(BF49,BH49),"##")</f>
        <v>#NAME?</v>
      </c>
      <c r="BK49" s="561" t="e">
        <f ca="1">+VLOOKUP(BJ49,[5]Datos!$I$37:$J$65,2,FALSE)</f>
        <v>#NAME?</v>
      </c>
      <c r="BL49" s="562"/>
      <c r="BM49" s="106"/>
      <c r="BN49" s="105"/>
      <c r="BO49" s="105"/>
      <c r="BP49" s="105"/>
      <c r="BQ49" s="89"/>
      <c r="BR49" s="90"/>
      <c r="BS49" s="563"/>
      <c r="BT49" s="563"/>
      <c r="BU49" s="89"/>
      <c r="BV49" s="89"/>
      <c r="BW49" s="89"/>
      <c r="BX49" s="563"/>
      <c r="BY49" s="563"/>
      <c r="BZ49" s="563"/>
      <c r="CA49" s="82"/>
      <c r="CB49" s="82"/>
      <c r="CC49" s="82"/>
    </row>
    <row r="50" spans="1:81" ht="15" hidden="1" customHeight="1" x14ac:dyDescent="0.2">
      <c r="A50" s="570"/>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104"/>
      <c r="AV50" s="101"/>
      <c r="AW50" s="101"/>
      <c r="AX50" s="100"/>
      <c r="AY50" s="100"/>
      <c r="AZ50" s="100"/>
      <c r="BA50" s="100"/>
      <c r="BB50" s="99"/>
      <c r="BC50" s="98" t="e">
        <f>IF(AX50=[5]Datos!$C$63,[5]Datos!$C$73,IF(AX50=[5]Datos!$C$64,[5]Datos!$C$74,IF(AX50=[5]Datos!$C$65,[5]Datos!$C$75,"Revisar")))+IF(AY50=[5]Datos!$D$63,[5]Datos!$D$73,IF(AY50=[5]Datos!$D$64,[5]Datos!$D$74,"Revisar"))+IF(AZ50=[5]Datos!$E$63,[5]Datos!$E$73,IF(AZ50=[5]Datos!$E$64,[5]Datos!$E$74,"Revisar"))+IF(BB50=[5]Datos!$G$63,[5]Datos!$G$73,IF(BB50=[5]Datos!$G$64,[5]Datos!$G$74,IF(BB50=[5]Datos!$G$65,[5]Datos!$G$75,"Revisar")))</f>
        <v>#VALUE!</v>
      </c>
      <c r="BD50" s="98">
        <f>IF(AX50=[5]Datos!$C$65,BC50,0)</f>
        <v>0</v>
      </c>
      <c r="BE50" s="98">
        <f>IF(OR(AX50=[5]Datos!$C$63,AX50=[5]Datos!$C$64),BC50,0)</f>
        <v>0</v>
      </c>
      <c r="BF50" s="544"/>
      <c r="BG50" s="544"/>
      <c r="BH50" s="544"/>
      <c r="BI50" s="544"/>
      <c r="BJ50" s="544"/>
      <c r="BK50" s="544"/>
      <c r="BL50" s="544"/>
      <c r="BM50" s="103"/>
      <c r="BN50" s="99"/>
      <c r="BO50" s="99"/>
      <c r="BP50" s="99"/>
      <c r="BQ50" s="88"/>
      <c r="BR50" s="82"/>
      <c r="BS50" s="541"/>
      <c r="BT50" s="541"/>
      <c r="BU50" s="88"/>
      <c r="BV50" s="88"/>
      <c r="BW50" s="88"/>
      <c r="BX50" s="541"/>
      <c r="BY50" s="541"/>
      <c r="BZ50" s="541"/>
      <c r="CA50" s="82"/>
      <c r="CB50" s="82"/>
      <c r="CC50" s="82"/>
    </row>
    <row r="51" spans="1:81" ht="43.5" hidden="1" customHeight="1" x14ac:dyDescent="0.2">
      <c r="A51" s="570"/>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102"/>
      <c r="AV51" s="101"/>
      <c r="AW51" s="101"/>
      <c r="AX51" s="100"/>
      <c r="AY51" s="100"/>
      <c r="AZ51" s="100"/>
      <c r="BA51" s="100"/>
      <c r="BB51" s="99"/>
      <c r="BC51" s="98" t="e">
        <f>IF(AX51=[5]Datos!$C$63,[5]Datos!$C$73,IF(AX51=[5]Datos!$C$64,[5]Datos!$C$74,IF(AX51=[5]Datos!$C$65,[5]Datos!$C$75,"Revisar")))+IF(AY51=[5]Datos!$D$63,[5]Datos!$D$73,IF(AY51=[5]Datos!$D$64,[5]Datos!$D$74,"Revisar"))+IF(AZ51=[5]Datos!$E$63,[5]Datos!$E$73,IF(AZ51=[5]Datos!$E$64,[5]Datos!$E$74,"Revisar"))+IF(BB51=[5]Datos!$G$63,[5]Datos!$G$73,IF(BB51=[5]Datos!$G$64,[5]Datos!$G$74,IF(BB51=[5]Datos!$G$65,[5]Datos!$G$75,"Revisar")))</f>
        <v>#VALUE!</v>
      </c>
      <c r="BD51" s="98">
        <f>IF(AX51=[5]Datos!$C$65,BC51,0)</f>
        <v>0</v>
      </c>
      <c r="BE51" s="98">
        <f>IF(OR(AX51=[5]Datos!$C$63,AX51=[5]Datos!$C$64),BC51,0)</f>
        <v>0</v>
      </c>
      <c r="BF51" s="544"/>
      <c r="BG51" s="544"/>
      <c r="BH51" s="544"/>
      <c r="BI51" s="544"/>
      <c r="BJ51" s="544"/>
      <c r="BK51" s="544"/>
      <c r="BL51" s="544"/>
      <c r="BM51" s="97"/>
      <c r="BN51" s="97"/>
      <c r="BO51" s="97"/>
      <c r="BP51" s="97"/>
      <c r="BQ51" s="87"/>
      <c r="BR51" s="82"/>
      <c r="BS51" s="541"/>
      <c r="BT51" s="541"/>
      <c r="BU51" s="87"/>
      <c r="BV51" s="87"/>
      <c r="BW51" s="87"/>
      <c r="BX51" s="541"/>
      <c r="BY51" s="541"/>
      <c r="BZ51" s="541"/>
      <c r="CA51" s="82"/>
      <c r="CB51" s="82"/>
      <c r="CC51" s="82"/>
    </row>
    <row r="52" spans="1:81" ht="43.5" hidden="1" customHeight="1" x14ac:dyDescent="0.2">
      <c r="A52" s="571"/>
      <c r="B52" s="545"/>
      <c r="C52" s="545"/>
      <c r="D52" s="545"/>
      <c r="E52" s="545"/>
      <c r="F52" s="545"/>
      <c r="G52" s="545"/>
      <c r="H52" s="545"/>
      <c r="I52" s="545"/>
      <c r="J52" s="545"/>
      <c r="K52" s="545"/>
      <c r="L52" s="545"/>
      <c r="M52" s="545"/>
      <c r="N52" s="545"/>
      <c r="O52" s="545"/>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T52" s="545"/>
      <c r="AU52" s="96"/>
      <c r="AV52" s="95"/>
      <c r="AW52" s="95"/>
      <c r="AX52" s="94"/>
      <c r="AY52" s="94"/>
      <c r="AZ52" s="94"/>
      <c r="BA52" s="94"/>
      <c r="BB52" s="93"/>
      <c r="BC52" s="92" t="e">
        <f>IF(AX52=[5]Datos!$C$63,[5]Datos!$C$73,IF(AX52=[5]Datos!$C$64,[5]Datos!$C$74,IF(AX52=[5]Datos!$C$65,[5]Datos!$C$75,"Revisar")))+IF(AY52=[5]Datos!$D$63,[5]Datos!$D$73,IF(AY52=[5]Datos!$D$64,[5]Datos!$D$74,"Revisar"))+IF(AZ52=[5]Datos!$E$63,[5]Datos!$E$73,IF(AZ52=[5]Datos!$E$64,[5]Datos!$E$74,"Revisar"))+IF(BB52=[5]Datos!$G$63,[5]Datos!$G$73,IF(BB52=[5]Datos!$G$64,[5]Datos!$G$74,IF(BB52=[5]Datos!$G$65,[5]Datos!$G$75,"Revisar")))</f>
        <v>#VALUE!</v>
      </c>
      <c r="BD52" s="92">
        <f>IF(AX52=[5]Datos!$C$65,BC52,0)</f>
        <v>0</v>
      </c>
      <c r="BE52" s="92">
        <f>IF(OR(AX52=[5]Datos!$C$63,AX52=[5]Datos!$C$64),BC52,0)</f>
        <v>0</v>
      </c>
      <c r="BF52" s="545"/>
      <c r="BG52" s="545"/>
      <c r="BH52" s="545"/>
      <c r="BI52" s="545"/>
      <c r="BJ52" s="545"/>
      <c r="BK52" s="545"/>
      <c r="BL52" s="545"/>
      <c r="BM52" s="91"/>
      <c r="BN52" s="91"/>
      <c r="BO52" s="91"/>
      <c r="BP52" s="91"/>
      <c r="BQ52" s="86"/>
      <c r="BR52" s="82"/>
      <c r="BS52" s="542"/>
      <c r="BT52" s="542"/>
      <c r="BU52" s="86"/>
      <c r="BV52" s="86"/>
      <c r="BW52" s="86"/>
      <c r="BX52" s="542"/>
      <c r="BY52" s="542"/>
      <c r="BZ52" s="542"/>
      <c r="CA52" s="82"/>
      <c r="CB52" s="82"/>
      <c r="CC52" s="82"/>
    </row>
    <row r="53" spans="1:81" ht="15" hidden="1" customHeight="1" x14ac:dyDescent="0.2">
      <c r="A53" s="569"/>
      <c r="B53" s="572"/>
      <c r="C53" s="573"/>
      <c r="D53" s="573"/>
      <c r="E53" s="573"/>
      <c r="F53" s="543"/>
      <c r="G53" s="543"/>
      <c r="H53" s="543"/>
      <c r="I53" s="543"/>
      <c r="J53" s="543"/>
      <c r="K53" s="565" t="str">
        <f>CONCATENATE(H53," ",I53," ",J53)</f>
        <v xml:space="preserve">  </v>
      </c>
      <c r="L53" s="543"/>
      <c r="M53" s="543"/>
      <c r="N53" s="543"/>
      <c r="O53" s="543"/>
      <c r="P53" s="543"/>
      <c r="Q53" s="543"/>
      <c r="R53" s="543"/>
      <c r="S53" s="543"/>
      <c r="T53" s="543"/>
      <c r="U53" s="543"/>
      <c r="V53" s="543"/>
      <c r="W53" s="543"/>
      <c r="X53" s="543"/>
      <c r="Y53" s="543"/>
      <c r="Z53" s="543"/>
      <c r="AA53" s="543"/>
      <c r="AB53" s="543"/>
      <c r="AC53" s="543"/>
      <c r="AD53" s="543"/>
      <c r="AE53" s="543"/>
      <c r="AF53" s="543"/>
      <c r="AG53" s="543"/>
      <c r="AH53" s="543"/>
      <c r="AI53" s="566">
        <f>COUNTIF(P53:AH56,"Si")</f>
        <v>0</v>
      </c>
      <c r="AJ53" s="568">
        <f>IF((COUNTIF(O53:AH56,"Si"))&lt;=0,0,(IF((COUNTIF(O53:AH56,"Si"))&lt;=5,3,(IF(COUNTIF(O53:AH56,"Si")&lt;=11,4,5)))))</f>
        <v>0</v>
      </c>
      <c r="AK53" s="568">
        <f>IF((COUNTIF(O53:AH56,"Si"))&lt;=0,0,(IF((COUNTIF(O53:AH56,"Si"))&lt;=5,"MODERADO",(IF(COUNTIF(O53:AH56,"Si")&lt;=11,"ALTO","EXTREMO")))))</f>
        <v>0</v>
      </c>
      <c r="AL53" s="566"/>
      <c r="AM53" s="566"/>
      <c r="AN53" s="566" t="str">
        <f>IF(AM53="Rara vez",1,(IF(AM53="Improbable",2,(IF(AM53="Posible",3,IF(AM53="Probable",4,IF(AM53="Seguro",5,"Revisar")))))))</f>
        <v>Revisar</v>
      </c>
      <c r="AO53" s="567">
        <f>IF(E53="Corrupción",AN53,IF(AL53&lt;=2,1,IF(AL53&lt;=24,2,IF(AL53&lt;=500,3,IF(AL53&lt;=5000,4,IF(AL53&gt;5000,5,"Revisar"))))))</f>
        <v>1</v>
      </c>
      <c r="AP53" s="567" t="str">
        <f>IF(E53="Corrupción",(IF(AO53=1,"Rara Vez",IF(AO53=2,"Improbable",IF(AO53=3,"Posible",IF(AO53=4,"Probable",IF(AO53=5,"Seguro","Revisar")))))),IF(AO53=1,"Muy Baja",IF(AO53=2,"Baja",IF(AO53=3,"Media",IF(AO53=4,"Alta","Muy Alta")))))</f>
        <v>Muy Baja</v>
      </c>
      <c r="AQ53" s="567" t="e">
        <f>IF(E53="Corrupción",AJ53,(ROUND(((VLOOKUP(M53,[5]Datos!$B$25:$C$29,2,FALSE)*[5]Datos!$B$32)+(VLOOKUP(N53,[5]Datos!$B$25:$C$29,2,FALSE)*[5]Datos!$C$32)+(VLOOKUP(O53,[5]Datos!$B$25:$C$29,2,FALSE)*[5]Datos!$D$32))*5,0)))</f>
        <v>#N/A</v>
      </c>
      <c r="AR53" s="567" t="e">
        <f>IF(AQ53=1,"Insignificante",IF(AQ53=2,"Menor",IF(AQ53=3,"Moderado",IF(AQ53=4,"Mayor","Catastrófico"))))</f>
        <v>#N/A</v>
      </c>
      <c r="AS53" s="574" t="e">
        <f ca="1">_xludf.NUMBERVALUE(CONCATENATE(AO53,AQ53),"##")</f>
        <v>#NAME?</v>
      </c>
      <c r="AT53" s="575" t="e">
        <f ca="1">VLOOKUP(AS53,[5]Datos!$I$37:$J$61,2,FALSE)</f>
        <v>#NAME?</v>
      </c>
      <c r="AU53" s="110"/>
      <c r="AV53" s="109"/>
      <c r="AW53" s="109"/>
      <c r="AX53" s="108"/>
      <c r="AY53" s="108"/>
      <c r="AZ53" s="108"/>
      <c r="BA53" s="108"/>
      <c r="BB53" s="105"/>
      <c r="BC53" s="107" t="e">
        <f>IF(AX53=[5]Datos!$C$63,[5]Datos!$C$73,IF(AX53=[5]Datos!$C$64,[5]Datos!$C$74,IF(AX53=[5]Datos!$C$65,[5]Datos!$C$75,"Revisar")))+IF(AY53=[5]Datos!$D$63,[5]Datos!$D$73,IF(AY53=[5]Datos!$D$64,[5]Datos!$D$74,"Revisar"))+IF(AZ53=[5]Datos!$E$63,[5]Datos!$E$73,IF(AZ53=[5]Datos!$E$64,[5]Datos!$E$74,"Revisar"))+IF(BB53=[5]Datos!$G$63,[5]Datos!$G$73,IF(BB53=[5]Datos!$G$64,[5]Datos!$G$74,IF(BB53=[5]Datos!$G$65,[5]Datos!$G$75,"Revisar")))</f>
        <v>#VALUE!</v>
      </c>
      <c r="BD53" s="107">
        <f>IF(AX53=[5]Datos!$C$65,BC53,0)</f>
        <v>0</v>
      </c>
      <c r="BE53" s="107">
        <f>IF(OR(AX53=[5]Datos!$C$63,AX53=[5]Datos!$C$64),BC53,0)</f>
        <v>0</v>
      </c>
      <c r="BF53" s="559">
        <f>IF(ROUND(AO53-SUM(BE53:BE56),0)&lt;=0,1,ROUND(AO53-SUM(BE53:BE56),0))</f>
        <v>1</v>
      </c>
      <c r="BG53" s="567" t="str">
        <f>IF(E53="Corrupción",(IF(BF53=1,"Rara Vez",IF(BF53=2,"Improbable",IF(BF53=3,"Posible",IF(BF53=4,"Probable","Seguro"))))),IF(BF53=1,"Muy Baja",IF(BF53=2,"Baja",IF(BF53=3,"Media",IF(BF53=4,"Alta","Muy Alta")))))</f>
        <v>Muy Baja</v>
      </c>
      <c r="BH53" s="559" t="e">
        <f>ROUND(AQ53-SUM(BD53:BD56),0)</f>
        <v>#N/A</v>
      </c>
      <c r="BI53" s="559" t="e">
        <f>IF(BH53=1,"Insignificante",IF(BH53=2,"Menor",IF(BH53=3,"Moderado",IF(BH53=4,"Mayor","Catastrófico"))))</f>
        <v>#N/A</v>
      </c>
      <c r="BJ53" s="560" t="e">
        <f ca="1">_xludf.NUMBERVALUE(CONCATENATE(BF53,BH53),"##")</f>
        <v>#NAME?</v>
      </c>
      <c r="BK53" s="561" t="e">
        <f ca="1">+VLOOKUP(BJ53,[5]Datos!$I$37:$J$65,2,FALSE)</f>
        <v>#NAME?</v>
      </c>
      <c r="BL53" s="562"/>
      <c r="BM53" s="106"/>
      <c r="BN53" s="105"/>
      <c r="BO53" s="105"/>
      <c r="BP53" s="105"/>
      <c r="BQ53" s="89"/>
      <c r="BR53" s="90"/>
      <c r="BS53" s="563"/>
      <c r="BT53" s="563"/>
      <c r="BU53" s="89"/>
      <c r="BV53" s="89"/>
      <c r="BW53" s="89"/>
      <c r="BX53" s="563"/>
      <c r="BY53" s="563"/>
      <c r="BZ53" s="563"/>
      <c r="CA53" s="82"/>
      <c r="CB53" s="82"/>
      <c r="CC53" s="82"/>
    </row>
    <row r="54" spans="1:81" ht="15" hidden="1" customHeight="1" x14ac:dyDescent="0.2">
      <c r="A54" s="570"/>
      <c r="B54" s="544"/>
      <c r="C54" s="544"/>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T54" s="544"/>
      <c r="AU54" s="104"/>
      <c r="AV54" s="101"/>
      <c r="AW54" s="101"/>
      <c r="AX54" s="100"/>
      <c r="AY54" s="100"/>
      <c r="AZ54" s="100"/>
      <c r="BA54" s="100"/>
      <c r="BB54" s="99"/>
      <c r="BC54" s="98" t="e">
        <f>IF(AX54=[5]Datos!$C$63,[5]Datos!$C$73,IF(AX54=[5]Datos!$C$64,[5]Datos!$C$74,IF(AX54=[5]Datos!$C$65,[5]Datos!$C$75,"Revisar")))+IF(AY54=[5]Datos!$D$63,[5]Datos!$D$73,IF(AY54=[5]Datos!$D$64,[5]Datos!$D$74,"Revisar"))+IF(AZ54=[5]Datos!$E$63,[5]Datos!$E$73,IF(AZ54=[5]Datos!$E$64,[5]Datos!$E$74,"Revisar"))+IF(BB54=[5]Datos!$G$63,[5]Datos!$G$73,IF(BB54=[5]Datos!$G$64,[5]Datos!$G$74,IF(BB54=[5]Datos!$G$65,[5]Datos!$G$75,"Revisar")))</f>
        <v>#VALUE!</v>
      </c>
      <c r="BD54" s="98">
        <f>IF(AX54=[5]Datos!$C$65,BC54,0)</f>
        <v>0</v>
      </c>
      <c r="BE54" s="98">
        <f>IF(OR(AX54=[5]Datos!$C$63,AX54=[5]Datos!$C$64),BC54,0)</f>
        <v>0</v>
      </c>
      <c r="BF54" s="544"/>
      <c r="BG54" s="544"/>
      <c r="BH54" s="544"/>
      <c r="BI54" s="544"/>
      <c r="BJ54" s="544"/>
      <c r="BK54" s="544"/>
      <c r="BL54" s="544"/>
      <c r="BM54" s="103"/>
      <c r="BN54" s="99"/>
      <c r="BO54" s="99"/>
      <c r="BP54" s="99"/>
      <c r="BQ54" s="88"/>
      <c r="BR54" s="82"/>
      <c r="BS54" s="541"/>
      <c r="BT54" s="541"/>
      <c r="BU54" s="88"/>
      <c r="BV54" s="88"/>
      <c r="BW54" s="88"/>
      <c r="BX54" s="541"/>
      <c r="BY54" s="541"/>
      <c r="BZ54" s="541"/>
      <c r="CA54" s="82"/>
      <c r="CB54" s="82"/>
      <c r="CC54" s="82"/>
    </row>
    <row r="55" spans="1:81" ht="43.5" hidden="1" customHeight="1" x14ac:dyDescent="0.2">
      <c r="A55" s="570"/>
      <c r="B55" s="544"/>
      <c r="C55" s="544"/>
      <c r="D55" s="544"/>
      <c r="E55" s="544"/>
      <c r="F55" s="544"/>
      <c r="G55" s="544"/>
      <c r="H55" s="544"/>
      <c r="I55" s="544"/>
      <c r="J55" s="544"/>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c r="AI55" s="544"/>
      <c r="AJ55" s="544"/>
      <c r="AK55" s="544"/>
      <c r="AL55" s="544"/>
      <c r="AM55" s="544"/>
      <c r="AN55" s="544"/>
      <c r="AO55" s="544"/>
      <c r="AP55" s="544"/>
      <c r="AQ55" s="544"/>
      <c r="AR55" s="544"/>
      <c r="AS55" s="544"/>
      <c r="AT55" s="544"/>
      <c r="AU55" s="102"/>
      <c r="AV55" s="101"/>
      <c r="AW55" s="101"/>
      <c r="AX55" s="100"/>
      <c r="AY55" s="100"/>
      <c r="AZ55" s="100"/>
      <c r="BA55" s="100"/>
      <c r="BB55" s="99"/>
      <c r="BC55" s="98" t="e">
        <f>IF(AX55=[5]Datos!$C$63,[5]Datos!$C$73,IF(AX55=[5]Datos!$C$64,[5]Datos!$C$74,IF(AX55=[5]Datos!$C$65,[5]Datos!$C$75,"Revisar")))+IF(AY55=[5]Datos!$D$63,[5]Datos!$D$73,IF(AY55=[5]Datos!$D$64,[5]Datos!$D$74,"Revisar"))+IF(AZ55=[5]Datos!$E$63,[5]Datos!$E$73,IF(AZ55=[5]Datos!$E$64,[5]Datos!$E$74,"Revisar"))+IF(BB55=[5]Datos!$G$63,[5]Datos!$G$73,IF(BB55=[5]Datos!$G$64,[5]Datos!$G$74,IF(BB55=[5]Datos!$G$65,[5]Datos!$G$75,"Revisar")))</f>
        <v>#VALUE!</v>
      </c>
      <c r="BD55" s="98">
        <f>IF(AX55=[5]Datos!$C$65,BC55,0)</f>
        <v>0</v>
      </c>
      <c r="BE55" s="98">
        <f>IF(OR(AX55=[5]Datos!$C$63,AX55=[5]Datos!$C$64),BC55,0)</f>
        <v>0</v>
      </c>
      <c r="BF55" s="544"/>
      <c r="BG55" s="544"/>
      <c r="BH55" s="544"/>
      <c r="BI55" s="544"/>
      <c r="BJ55" s="544"/>
      <c r="BK55" s="544"/>
      <c r="BL55" s="544"/>
      <c r="BM55" s="97"/>
      <c r="BN55" s="97"/>
      <c r="BO55" s="97"/>
      <c r="BP55" s="97"/>
      <c r="BQ55" s="87"/>
      <c r="BR55" s="82"/>
      <c r="BS55" s="541"/>
      <c r="BT55" s="541"/>
      <c r="BU55" s="87"/>
      <c r="BV55" s="87"/>
      <c r="BW55" s="87"/>
      <c r="BX55" s="541"/>
      <c r="BY55" s="541"/>
      <c r="BZ55" s="541"/>
      <c r="CA55" s="82"/>
      <c r="CB55" s="82"/>
      <c r="CC55" s="82"/>
    </row>
    <row r="56" spans="1:81" ht="43.5" hidden="1" customHeight="1" x14ac:dyDescent="0.2">
      <c r="A56" s="571"/>
      <c r="B56" s="545"/>
      <c r="C56" s="545"/>
      <c r="D56" s="545"/>
      <c r="E56" s="545"/>
      <c r="F56" s="545"/>
      <c r="G56" s="545"/>
      <c r="H56" s="545"/>
      <c r="I56" s="545"/>
      <c r="J56" s="545"/>
      <c r="K56" s="545"/>
      <c r="L56" s="545"/>
      <c r="M56" s="545"/>
      <c r="N56" s="545"/>
      <c r="O56" s="545"/>
      <c r="P56" s="545"/>
      <c r="Q56" s="545"/>
      <c r="R56" s="545"/>
      <c r="S56" s="545"/>
      <c r="T56" s="545"/>
      <c r="U56" s="545"/>
      <c r="V56" s="545"/>
      <c r="W56" s="545"/>
      <c r="X56" s="545"/>
      <c r="Y56" s="545"/>
      <c r="Z56" s="545"/>
      <c r="AA56" s="545"/>
      <c r="AB56" s="545"/>
      <c r="AC56" s="545"/>
      <c r="AD56" s="545"/>
      <c r="AE56" s="545"/>
      <c r="AF56" s="545"/>
      <c r="AG56" s="545"/>
      <c r="AH56" s="545"/>
      <c r="AI56" s="545"/>
      <c r="AJ56" s="545"/>
      <c r="AK56" s="545"/>
      <c r="AL56" s="545"/>
      <c r="AM56" s="545"/>
      <c r="AN56" s="545"/>
      <c r="AO56" s="545"/>
      <c r="AP56" s="545"/>
      <c r="AQ56" s="545"/>
      <c r="AR56" s="545"/>
      <c r="AS56" s="545"/>
      <c r="AT56" s="545"/>
      <c r="AU56" s="96"/>
      <c r="AV56" s="95"/>
      <c r="AW56" s="95"/>
      <c r="AX56" s="94"/>
      <c r="AY56" s="94"/>
      <c r="AZ56" s="94"/>
      <c r="BA56" s="94"/>
      <c r="BB56" s="93"/>
      <c r="BC56" s="92" t="e">
        <f>IF(AX56=[5]Datos!$C$63,[5]Datos!$C$73,IF(AX56=[5]Datos!$C$64,[5]Datos!$C$74,IF(AX56=[5]Datos!$C$65,[5]Datos!$C$75,"Revisar")))+IF(AY56=[5]Datos!$D$63,[5]Datos!$D$73,IF(AY56=[5]Datos!$D$64,[5]Datos!$D$74,"Revisar"))+IF(AZ56=[5]Datos!$E$63,[5]Datos!$E$73,IF(AZ56=[5]Datos!$E$64,[5]Datos!$E$74,"Revisar"))+IF(BB56=[5]Datos!$G$63,[5]Datos!$G$73,IF(BB56=[5]Datos!$G$64,[5]Datos!$G$74,IF(BB56=[5]Datos!$G$65,[5]Datos!$G$75,"Revisar")))</f>
        <v>#VALUE!</v>
      </c>
      <c r="BD56" s="92">
        <f>IF(AX56=[5]Datos!$C$65,BC56,0)</f>
        <v>0</v>
      </c>
      <c r="BE56" s="92">
        <f>IF(OR(AX56=[5]Datos!$C$63,AX56=[5]Datos!$C$64),BC56,0)</f>
        <v>0</v>
      </c>
      <c r="BF56" s="545"/>
      <c r="BG56" s="545"/>
      <c r="BH56" s="545"/>
      <c r="BI56" s="545"/>
      <c r="BJ56" s="545"/>
      <c r="BK56" s="545"/>
      <c r="BL56" s="545"/>
      <c r="BM56" s="91"/>
      <c r="BN56" s="91"/>
      <c r="BO56" s="91"/>
      <c r="BP56" s="91"/>
      <c r="BQ56" s="86"/>
      <c r="BR56" s="82"/>
      <c r="BS56" s="542"/>
      <c r="BT56" s="542"/>
      <c r="BU56" s="86"/>
      <c r="BV56" s="86"/>
      <c r="BW56" s="86"/>
      <c r="BX56" s="542"/>
      <c r="BY56" s="542"/>
      <c r="BZ56" s="542"/>
      <c r="CA56" s="82"/>
      <c r="CB56" s="82"/>
      <c r="CC56" s="82"/>
    </row>
    <row r="57" spans="1:81" ht="14.25" hidden="1"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row>
    <row r="58" spans="1:81" ht="14.25" hidden="1"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row>
    <row r="59" spans="1:81" ht="15" hidden="1"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row>
    <row r="60" spans="1:81" ht="14.25" hidden="1"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row>
    <row r="61" spans="1:81" ht="14.25" hidden="1"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row>
    <row r="62" spans="1:81" ht="14.25" hidden="1"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row>
    <row r="63" spans="1:81" ht="15" hidden="1"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row>
    <row r="64" spans="1:81" ht="14.25" hidden="1"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row>
    <row r="65" spans="1:81" ht="14.25" hidden="1"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row>
    <row r="66" spans="1:81" ht="14.25" hidden="1"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row>
    <row r="67" spans="1:81" ht="15" hidden="1"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row>
    <row r="68" spans="1:81" ht="14.25" hidden="1"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row>
    <row r="69" spans="1:81" ht="14.25" hidden="1"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row>
    <row r="70" spans="1:81" ht="14.25" hidden="1"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row>
    <row r="71" spans="1:81" ht="15" hidden="1"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row>
    <row r="72" spans="1:81" ht="14.25" hidden="1"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row>
    <row r="73" spans="1:81" ht="14.25" hidden="1"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row>
    <row r="74" spans="1:81" ht="14.25" hidden="1"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row>
    <row r="75" spans="1:81" ht="15" hidden="1"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row>
    <row r="76" spans="1:81" ht="14.25" hidden="1"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row>
    <row r="77" spans="1:81" ht="14.25" hidden="1"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row>
    <row r="78" spans="1:81" ht="14.25" hidden="1"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row>
    <row r="79" spans="1:81" ht="15" hidden="1"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row>
    <row r="80" spans="1:81" ht="14.25" hidden="1"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row>
    <row r="81" spans="1:81" ht="14.25" hidden="1"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row>
    <row r="82" spans="1:81" ht="14.25" hidden="1"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row>
    <row r="83" spans="1:81" ht="15" hidden="1"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c r="CC83" s="82"/>
    </row>
    <row r="84" spans="1:81" ht="14.25" hidden="1"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BZ84" s="82"/>
      <c r="CA84" s="82"/>
      <c r="CB84" s="82"/>
      <c r="CC84" s="82"/>
    </row>
    <row r="85" spans="1:81" ht="14.25" hidden="1"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BZ85" s="82"/>
      <c r="CA85" s="82"/>
      <c r="CB85" s="82"/>
      <c r="CC85" s="82"/>
    </row>
    <row r="86" spans="1:81" ht="14.25" hidden="1"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BZ86" s="82"/>
      <c r="CA86" s="82"/>
      <c r="CB86" s="82"/>
      <c r="CC86" s="82"/>
    </row>
    <row r="87" spans="1:81" ht="15" hidden="1"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BZ87" s="82"/>
      <c r="CA87" s="82"/>
      <c r="CB87" s="82"/>
      <c r="CC87" s="82"/>
    </row>
    <row r="88" spans="1:81" ht="14.25" hidden="1"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BZ88" s="82"/>
      <c r="CA88" s="82"/>
      <c r="CB88" s="82"/>
      <c r="CC88" s="82"/>
    </row>
    <row r="89" spans="1:81" ht="14.25" hidden="1"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c r="CC89" s="82"/>
    </row>
    <row r="90" spans="1:81" ht="14.25" hidden="1"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c r="CC90" s="82"/>
    </row>
    <row r="91" spans="1:81" ht="15" hidden="1"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c r="CC91" s="82"/>
    </row>
    <row r="92" spans="1:81" ht="14.25" hidden="1"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BZ92" s="82"/>
      <c r="CA92" s="82"/>
      <c r="CB92" s="82"/>
      <c r="CC92" s="82"/>
    </row>
    <row r="93" spans="1:81" ht="14.25" hidden="1"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BZ93" s="82"/>
      <c r="CA93" s="82"/>
      <c r="CB93" s="82"/>
      <c r="CC93" s="82"/>
    </row>
    <row r="94" spans="1:81" ht="14.25" hidden="1"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c r="CC94" s="82"/>
    </row>
    <row r="95" spans="1:81" ht="15" hidden="1"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BZ95" s="82"/>
      <c r="CA95" s="82"/>
      <c r="CB95" s="82"/>
      <c r="CC95" s="82"/>
    </row>
    <row r="96" spans="1:81" ht="14.25" hidden="1"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BZ96" s="82"/>
      <c r="CA96" s="82"/>
      <c r="CB96" s="82"/>
      <c r="CC96" s="82"/>
    </row>
    <row r="97" spans="1:81" ht="14.25" hidden="1"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BZ97" s="82"/>
      <c r="CA97" s="82"/>
      <c r="CB97" s="82"/>
      <c r="CC97" s="82"/>
    </row>
    <row r="98" spans="1:81" ht="14.25" hidden="1"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BZ98" s="82"/>
      <c r="CA98" s="82"/>
      <c r="CB98" s="82"/>
      <c r="CC98" s="82"/>
    </row>
    <row r="99" spans="1:81" ht="15" hidden="1"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c r="CC99" s="82"/>
    </row>
    <row r="100" spans="1:81" ht="14.25" hidden="1"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c r="CC100" s="82"/>
    </row>
    <row r="101" spans="1:81" ht="14.25" hidden="1"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row>
    <row r="102" spans="1:81" ht="14.25" hidden="1"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2"/>
      <c r="BS102" s="82"/>
      <c r="BT102" s="82"/>
      <c r="BU102" s="82"/>
      <c r="BV102" s="82"/>
      <c r="BW102" s="82"/>
      <c r="BX102" s="82"/>
      <c r="BY102" s="82"/>
      <c r="BZ102" s="82"/>
      <c r="CA102" s="82"/>
      <c r="CB102" s="82"/>
      <c r="CC102" s="82"/>
    </row>
    <row r="103" spans="1:81" ht="15" hidden="1"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BZ103" s="82"/>
      <c r="CA103" s="82"/>
      <c r="CB103" s="82"/>
      <c r="CC103" s="82"/>
    </row>
    <row r="104" spans="1:81" ht="14.25" hidden="1"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2"/>
      <c r="BS104" s="82"/>
      <c r="BT104" s="82"/>
      <c r="BU104" s="82"/>
      <c r="BV104" s="82"/>
      <c r="BW104" s="82"/>
      <c r="BX104" s="82"/>
      <c r="BY104" s="82"/>
      <c r="BZ104" s="82"/>
      <c r="CA104" s="82"/>
      <c r="CB104" s="82"/>
      <c r="CC104" s="82"/>
    </row>
    <row r="105" spans="1:81" ht="14.25" hidden="1"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4"/>
      <c r="BT105" s="84"/>
      <c r="BU105" s="84"/>
      <c r="BV105" s="84"/>
      <c r="BW105" s="84"/>
      <c r="BX105" s="84"/>
      <c r="BY105" s="82"/>
      <c r="BZ105" s="85"/>
      <c r="CA105" s="82"/>
      <c r="CB105" s="82"/>
      <c r="CC105" s="82"/>
    </row>
    <row r="106" spans="1:81" ht="14.25" hidden="1"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4"/>
      <c r="BT106" s="84"/>
      <c r="BU106" s="84"/>
      <c r="BV106" s="84"/>
      <c r="BW106" s="84"/>
      <c r="BX106" s="84"/>
      <c r="BY106" s="82"/>
      <c r="BZ106" s="85"/>
      <c r="CA106" s="82"/>
      <c r="CB106" s="82"/>
      <c r="CC106" s="82"/>
    </row>
    <row r="107" spans="1:81" ht="15" hidden="1"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4"/>
      <c r="BT107" s="84"/>
      <c r="BU107" s="84"/>
      <c r="BV107" s="84"/>
      <c r="BW107" s="84"/>
      <c r="BX107" s="84"/>
      <c r="BY107" s="82"/>
      <c r="BZ107" s="85"/>
      <c r="CA107" s="82"/>
      <c r="CB107" s="82"/>
      <c r="CC107" s="82"/>
    </row>
    <row r="108" spans="1:81" ht="14.25" hidden="1"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4"/>
      <c r="BT108" s="84"/>
      <c r="BU108" s="84"/>
      <c r="BV108" s="84"/>
      <c r="BW108" s="84"/>
      <c r="BX108" s="84"/>
      <c r="BY108" s="82"/>
      <c r="BZ108" s="85"/>
      <c r="CA108" s="82"/>
      <c r="CB108" s="82"/>
      <c r="CC108" s="82"/>
    </row>
    <row r="109" spans="1:81" ht="14.25" hidden="1"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4"/>
      <c r="BT109" s="84"/>
      <c r="BU109" s="84"/>
      <c r="BV109" s="84"/>
      <c r="BW109" s="84"/>
      <c r="BX109" s="84"/>
      <c r="BY109" s="82"/>
      <c r="BZ109" s="85"/>
      <c r="CA109" s="82"/>
      <c r="CB109" s="82"/>
      <c r="CC109" s="82"/>
    </row>
    <row r="110" spans="1:81" ht="14.25" hidden="1"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4"/>
      <c r="BT110" s="84"/>
      <c r="BU110" s="84"/>
      <c r="BV110" s="84"/>
      <c r="BW110" s="84"/>
      <c r="BX110" s="84"/>
      <c r="BY110" s="82"/>
      <c r="BZ110" s="85"/>
      <c r="CA110" s="82"/>
      <c r="CB110" s="82"/>
      <c r="CC110" s="82"/>
    </row>
    <row r="111" spans="1:81" ht="15" hidden="1"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4"/>
      <c r="BT111" s="84"/>
      <c r="BU111" s="84"/>
      <c r="BV111" s="84"/>
      <c r="BW111" s="84"/>
      <c r="BX111" s="84"/>
      <c r="BY111" s="82"/>
      <c r="BZ111" s="85"/>
      <c r="CA111" s="82"/>
      <c r="CB111" s="82"/>
      <c r="CC111" s="82"/>
    </row>
    <row r="112" spans="1:81" ht="14.25" hidden="1"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4"/>
      <c r="BT112" s="84"/>
      <c r="BU112" s="84"/>
      <c r="BV112" s="84"/>
      <c r="BW112" s="84"/>
      <c r="BX112" s="84"/>
      <c r="BY112" s="82"/>
      <c r="BZ112" s="85"/>
      <c r="CA112" s="82"/>
      <c r="CB112" s="82"/>
      <c r="CC112" s="82"/>
    </row>
    <row r="113" spans="1:81" ht="14.25" hidden="1"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4"/>
      <c r="BT113" s="84"/>
      <c r="BU113" s="84"/>
      <c r="BV113" s="84"/>
      <c r="BW113" s="84"/>
      <c r="BX113" s="84"/>
      <c r="BY113" s="82"/>
      <c r="BZ113" s="85"/>
      <c r="CA113" s="82"/>
      <c r="CB113" s="82"/>
      <c r="CC113" s="82"/>
    </row>
    <row r="114" spans="1:81" ht="14.25" hidden="1"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4"/>
      <c r="BT114" s="84"/>
      <c r="BU114" s="84"/>
      <c r="BV114" s="84"/>
      <c r="BW114" s="84"/>
      <c r="BX114" s="84"/>
      <c r="BY114" s="82"/>
      <c r="BZ114" s="85"/>
      <c r="CA114" s="82"/>
      <c r="CB114" s="82"/>
      <c r="CC114" s="82"/>
    </row>
    <row r="115" spans="1:81" ht="15" hidden="1"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4"/>
      <c r="BT115" s="84"/>
      <c r="BU115" s="84"/>
      <c r="BV115" s="84"/>
      <c r="BW115" s="84"/>
      <c r="BX115" s="84"/>
      <c r="BY115" s="82"/>
      <c r="BZ115" s="85"/>
      <c r="CA115" s="82"/>
      <c r="CB115" s="82"/>
      <c r="CC115" s="82"/>
    </row>
    <row r="116" spans="1:81" ht="14.25" hidden="1"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4"/>
      <c r="BT116" s="84"/>
      <c r="BU116" s="84"/>
      <c r="BV116" s="84"/>
      <c r="BW116" s="84"/>
      <c r="BX116" s="84"/>
      <c r="BY116" s="82"/>
      <c r="BZ116" s="85"/>
      <c r="CA116" s="82"/>
      <c r="CB116" s="82"/>
      <c r="CC116" s="82"/>
    </row>
    <row r="117" spans="1:81" ht="14.25" hidden="1"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4"/>
      <c r="BT117" s="84"/>
      <c r="BU117" s="84"/>
      <c r="BV117" s="84"/>
      <c r="BW117" s="84"/>
      <c r="BX117" s="84"/>
      <c r="BY117" s="82"/>
      <c r="BZ117" s="85"/>
      <c r="CA117" s="82"/>
      <c r="CB117" s="82"/>
      <c r="CC117" s="82"/>
    </row>
    <row r="118" spans="1:81" ht="14.25" hidden="1"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4"/>
      <c r="BT118" s="84"/>
      <c r="BU118" s="84"/>
      <c r="BV118" s="84"/>
      <c r="BW118" s="84"/>
      <c r="BX118" s="84"/>
      <c r="BY118" s="82"/>
      <c r="BZ118" s="85"/>
      <c r="CA118" s="82"/>
      <c r="CB118" s="82"/>
      <c r="CC118" s="82"/>
    </row>
    <row r="119" spans="1:81" ht="15" hidden="1"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4"/>
      <c r="BT119" s="84"/>
      <c r="BU119" s="84"/>
      <c r="BV119" s="84"/>
      <c r="BW119" s="84"/>
      <c r="BX119" s="84"/>
      <c r="BY119" s="82"/>
      <c r="BZ119" s="85"/>
      <c r="CA119" s="82"/>
      <c r="CB119" s="82"/>
      <c r="CC119" s="82"/>
    </row>
    <row r="120" spans="1:81" ht="14.25" hidden="1"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4"/>
      <c r="BT120" s="84"/>
      <c r="BU120" s="84"/>
      <c r="BV120" s="84"/>
      <c r="BW120" s="84"/>
      <c r="BX120" s="84"/>
      <c r="BY120" s="82"/>
      <c r="BZ120" s="85"/>
      <c r="CA120" s="82"/>
      <c r="CB120" s="82"/>
      <c r="CC120" s="82"/>
    </row>
    <row r="121" spans="1:81" ht="14.25" hidden="1"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4"/>
      <c r="BT121" s="84"/>
      <c r="BU121" s="84"/>
      <c r="BV121" s="84"/>
      <c r="BW121" s="84"/>
      <c r="BX121" s="84"/>
      <c r="BY121" s="82"/>
      <c r="BZ121" s="85"/>
      <c r="CA121" s="82"/>
      <c r="CB121" s="82"/>
      <c r="CC121" s="82"/>
    </row>
    <row r="122" spans="1:81" ht="14.25" hidden="1"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4"/>
      <c r="BT122" s="84"/>
      <c r="BU122" s="84"/>
      <c r="BV122" s="84"/>
      <c r="BW122" s="84"/>
      <c r="BX122" s="84"/>
      <c r="BY122" s="82"/>
      <c r="BZ122" s="85"/>
      <c r="CA122" s="82"/>
      <c r="CB122" s="82"/>
      <c r="CC122" s="82"/>
    </row>
    <row r="123" spans="1:81" ht="15" hidden="1"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4"/>
      <c r="BT123" s="84"/>
      <c r="BU123" s="84"/>
      <c r="BV123" s="84"/>
      <c r="BW123" s="84"/>
      <c r="BX123" s="84"/>
      <c r="BY123" s="82"/>
      <c r="BZ123" s="85"/>
      <c r="CA123" s="82"/>
      <c r="CB123" s="82"/>
      <c r="CC123" s="82"/>
    </row>
    <row r="124" spans="1:81" ht="14.25" hidden="1"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4"/>
      <c r="BT124" s="84"/>
      <c r="BU124" s="84"/>
      <c r="BV124" s="84"/>
      <c r="BW124" s="84"/>
      <c r="BX124" s="84"/>
      <c r="BY124" s="82"/>
      <c r="BZ124" s="85"/>
      <c r="CA124" s="82"/>
      <c r="CB124" s="82"/>
      <c r="CC124" s="82"/>
    </row>
    <row r="125" spans="1:81" ht="14.25" hidden="1"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4"/>
      <c r="BT125" s="84"/>
      <c r="BU125" s="84"/>
      <c r="BV125" s="84"/>
      <c r="BW125" s="84"/>
      <c r="BX125" s="84"/>
      <c r="BY125" s="82"/>
      <c r="BZ125" s="85"/>
      <c r="CA125" s="82"/>
      <c r="CB125" s="82"/>
      <c r="CC125" s="82"/>
    </row>
    <row r="126" spans="1:81" ht="14.25" hidden="1"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4"/>
      <c r="BT126" s="84"/>
      <c r="BU126" s="84"/>
      <c r="BV126" s="84"/>
      <c r="BW126" s="84"/>
      <c r="BX126" s="84"/>
      <c r="BY126" s="82"/>
      <c r="BZ126" s="85"/>
      <c r="CA126" s="82"/>
      <c r="CB126" s="82"/>
      <c r="CC126" s="82"/>
    </row>
    <row r="127" spans="1:81" ht="15" hidden="1"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4"/>
      <c r="BT127" s="84"/>
      <c r="BU127" s="84"/>
      <c r="BV127" s="84"/>
      <c r="BW127" s="84"/>
      <c r="BX127" s="84"/>
      <c r="BY127" s="82"/>
      <c r="BZ127" s="85"/>
      <c r="CA127" s="82"/>
      <c r="CB127" s="82"/>
      <c r="CC127" s="82"/>
    </row>
    <row r="128" spans="1:81" ht="14.25" hidden="1"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4"/>
      <c r="BT128" s="84"/>
      <c r="BU128" s="84"/>
      <c r="BV128" s="84"/>
      <c r="BW128" s="84"/>
      <c r="BX128" s="84"/>
      <c r="BY128" s="82"/>
      <c r="BZ128" s="85"/>
      <c r="CA128" s="82"/>
      <c r="CB128" s="82"/>
      <c r="CC128" s="82"/>
    </row>
    <row r="129" spans="1:81" ht="14.25" hidden="1"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4"/>
      <c r="BT129" s="84"/>
      <c r="BU129" s="84"/>
      <c r="BV129" s="84"/>
      <c r="BW129" s="84"/>
      <c r="BX129" s="84"/>
      <c r="BY129" s="82"/>
      <c r="BZ129" s="85"/>
      <c r="CA129" s="82"/>
      <c r="CB129" s="82"/>
      <c r="CC129" s="82"/>
    </row>
    <row r="130" spans="1:81" ht="14.25" hidden="1"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4"/>
      <c r="BT130" s="84"/>
      <c r="BU130" s="84"/>
      <c r="BV130" s="84"/>
      <c r="BW130" s="84"/>
      <c r="BX130" s="84"/>
      <c r="BY130" s="82"/>
      <c r="BZ130" s="85"/>
      <c r="CA130" s="82"/>
      <c r="CB130" s="82"/>
      <c r="CC130" s="82"/>
    </row>
    <row r="131" spans="1:81" ht="15" hidden="1"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4"/>
      <c r="BT131" s="84"/>
      <c r="BU131" s="84"/>
      <c r="BV131" s="84"/>
      <c r="BW131" s="84"/>
      <c r="BX131" s="84"/>
      <c r="BY131" s="82"/>
      <c r="BZ131" s="85"/>
      <c r="CA131" s="82"/>
      <c r="CB131" s="82"/>
      <c r="CC131" s="82"/>
    </row>
    <row r="132" spans="1:81" ht="14.25" hidden="1"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4"/>
      <c r="BT132" s="84"/>
      <c r="BU132" s="84"/>
      <c r="BV132" s="84"/>
      <c r="BW132" s="84"/>
      <c r="BX132" s="84"/>
      <c r="BY132" s="82"/>
      <c r="BZ132" s="85"/>
      <c r="CA132" s="82"/>
      <c r="CB132" s="82"/>
      <c r="CC132" s="82"/>
    </row>
    <row r="133" spans="1:81" ht="14.25" hidden="1"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4"/>
      <c r="BT133" s="84"/>
      <c r="BU133" s="84"/>
      <c r="BV133" s="84"/>
      <c r="BW133" s="84"/>
      <c r="BX133" s="84"/>
      <c r="BY133" s="82"/>
      <c r="BZ133" s="85"/>
      <c r="CA133" s="82"/>
      <c r="CB133" s="82"/>
      <c r="CC133" s="82"/>
    </row>
    <row r="134" spans="1:81" ht="14.25" hidden="1"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4"/>
      <c r="BT134" s="84"/>
      <c r="BU134" s="84"/>
      <c r="BV134" s="84"/>
      <c r="BW134" s="84"/>
      <c r="BX134" s="84"/>
      <c r="BY134" s="82"/>
      <c r="BZ134" s="85"/>
      <c r="CA134" s="82"/>
      <c r="CB134" s="82"/>
      <c r="CC134" s="82"/>
    </row>
    <row r="135" spans="1:81" ht="15" hidden="1"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4"/>
      <c r="BT135" s="84"/>
      <c r="BU135" s="84"/>
      <c r="BV135" s="84"/>
      <c r="BW135" s="84"/>
      <c r="BX135" s="84"/>
      <c r="BY135" s="82"/>
      <c r="BZ135" s="85"/>
      <c r="CA135" s="82"/>
      <c r="CB135" s="82"/>
      <c r="CC135" s="82"/>
    </row>
    <row r="136" spans="1:81" ht="14.25" hidden="1"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2"/>
      <c r="BS136" s="84"/>
      <c r="BT136" s="84"/>
      <c r="BU136" s="84"/>
      <c r="BV136" s="84"/>
      <c r="BW136" s="84"/>
      <c r="BX136" s="84"/>
      <c r="BY136" s="82"/>
      <c r="BZ136" s="85"/>
      <c r="CA136" s="82"/>
      <c r="CB136" s="82"/>
      <c r="CC136" s="82"/>
    </row>
    <row r="137" spans="1:81" ht="14.25" hidden="1"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2"/>
      <c r="BS137" s="84"/>
      <c r="BT137" s="84"/>
      <c r="BU137" s="84"/>
      <c r="BV137" s="84"/>
      <c r="BW137" s="84"/>
      <c r="BX137" s="84"/>
      <c r="BY137" s="82"/>
      <c r="BZ137" s="85"/>
      <c r="CA137" s="82"/>
      <c r="CB137" s="82"/>
      <c r="CC137" s="82"/>
    </row>
    <row r="138" spans="1:81" ht="14.25" hidden="1"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2"/>
      <c r="BS138" s="84"/>
      <c r="BT138" s="84"/>
      <c r="BU138" s="84"/>
      <c r="BV138" s="84"/>
      <c r="BW138" s="84"/>
      <c r="BX138" s="84"/>
      <c r="BY138" s="82"/>
      <c r="BZ138" s="85"/>
      <c r="CA138" s="82"/>
      <c r="CB138" s="82"/>
      <c r="CC138" s="82"/>
    </row>
    <row r="139" spans="1:81" ht="15" hidden="1"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2"/>
      <c r="BS139" s="84"/>
      <c r="BT139" s="84"/>
      <c r="BU139" s="84"/>
      <c r="BV139" s="84"/>
      <c r="BW139" s="84"/>
      <c r="BX139" s="84"/>
      <c r="BY139" s="82"/>
      <c r="BZ139" s="85"/>
      <c r="CA139" s="82"/>
      <c r="CB139" s="82"/>
      <c r="CC139" s="82"/>
    </row>
    <row r="140" spans="1:81" ht="14.25" hidden="1"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2"/>
      <c r="BS140" s="84"/>
      <c r="BT140" s="84"/>
      <c r="BU140" s="84"/>
      <c r="BV140" s="84"/>
      <c r="BW140" s="84"/>
      <c r="BX140" s="84"/>
      <c r="BY140" s="82"/>
      <c r="BZ140" s="85"/>
      <c r="CA140" s="82"/>
      <c r="CB140" s="82"/>
      <c r="CC140" s="82"/>
    </row>
    <row r="141" spans="1:81" ht="14.25" hidden="1"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2"/>
      <c r="BS141" s="84"/>
      <c r="BT141" s="84"/>
      <c r="BU141" s="84"/>
      <c r="BV141" s="84"/>
      <c r="BW141" s="84"/>
      <c r="BX141" s="84"/>
      <c r="BY141" s="82"/>
      <c r="BZ141" s="85"/>
      <c r="CA141" s="82"/>
      <c r="CB141" s="82"/>
      <c r="CC141" s="82"/>
    </row>
    <row r="142" spans="1:81" ht="14.25" hidden="1"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4"/>
      <c r="BT142" s="84"/>
      <c r="BU142" s="84"/>
      <c r="BV142" s="84"/>
      <c r="BW142" s="84"/>
      <c r="BX142" s="84"/>
      <c r="BY142" s="82"/>
      <c r="BZ142" s="85"/>
      <c r="CA142" s="82"/>
      <c r="CB142" s="82"/>
      <c r="CC142" s="82"/>
    </row>
    <row r="143" spans="1:81" ht="14.25" hidden="1"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4"/>
      <c r="BT143" s="84"/>
      <c r="BU143" s="84"/>
      <c r="BV143" s="84"/>
      <c r="BW143" s="84"/>
      <c r="BX143" s="84"/>
      <c r="BY143" s="82"/>
      <c r="BZ143" s="85"/>
      <c r="CA143" s="82"/>
      <c r="CB143" s="82"/>
      <c r="CC143" s="82"/>
    </row>
    <row r="144" spans="1:81" ht="14.25" hidden="1"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2"/>
      <c r="BS144" s="84"/>
      <c r="BT144" s="84"/>
      <c r="BU144" s="84"/>
      <c r="BV144" s="84"/>
      <c r="BW144" s="84"/>
      <c r="BX144" s="84"/>
      <c r="BY144" s="82"/>
      <c r="BZ144" s="85"/>
      <c r="CA144" s="82"/>
      <c r="CB144" s="82"/>
      <c r="CC144" s="82"/>
    </row>
    <row r="145" spans="1:81" ht="14.25" hidden="1"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4"/>
      <c r="BT145" s="84"/>
      <c r="BU145" s="84"/>
      <c r="BV145" s="84"/>
      <c r="BW145" s="84"/>
      <c r="BX145" s="84"/>
      <c r="BY145" s="82"/>
      <c r="BZ145" s="85"/>
      <c r="CA145" s="82"/>
      <c r="CB145" s="82"/>
      <c r="CC145" s="82"/>
    </row>
    <row r="146" spans="1:81" ht="14.25" hidden="1"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4"/>
      <c r="BT146" s="84"/>
      <c r="BU146" s="84"/>
      <c r="BV146" s="84"/>
      <c r="BW146" s="84"/>
      <c r="BX146" s="84"/>
      <c r="BY146" s="82"/>
      <c r="BZ146" s="85"/>
      <c r="CA146" s="82"/>
      <c r="CB146" s="82"/>
      <c r="CC146" s="82"/>
    </row>
    <row r="147" spans="1:81" ht="14.25" hidden="1"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4"/>
      <c r="BT147" s="84"/>
      <c r="BU147" s="84"/>
      <c r="BV147" s="84"/>
      <c r="BW147" s="84"/>
      <c r="BX147" s="84"/>
      <c r="BY147" s="82"/>
      <c r="BZ147" s="85"/>
      <c r="CA147" s="82"/>
      <c r="CB147" s="82"/>
      <c r="CC147" s="82"/>
    </row>
    <row r="148" spans="1:81" ht="14.25" hidden="1"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4"/>
      <c r="BT148" s="84"/>
      <c r="BU148" s="84"/>
      <c r="BV148" s="84"/>
      <c r="BW148" s="84"/>
      <c r="BX148" s="84"/>
      <c r="BY148" s="82"/>
      <c r="BZ148" s="85"/>
      <c r="CA148" s="82"/>
      <c r="CB148" s="82"/>
      <c r="CC148" s="82"/>
    </row>
    <row r="149" spans="1:81" ht="14.25" hidden="1"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4"/>
      <c r="BT149" s="84"/>
      <c r="BU149" s="84"/>
      <c r="BV149" s="84"/>
      <c r="BW149" s="84"/>
      <c r="BX149" s="84"/>
      <c r="BY149" s="82"/>
      <c r="BZ149" s="85"/>
      <c r="CA149" s="82"/>
      <c r="CB149" s="82"/>
      <c r="CC149" s="82"/>
    </row>
    <row r="150" spans="1:81" ht="14.25" hidden="1"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4"/>
      <c r="BT150" s="84"/>
      <c r="BU150" s="84"/>
      <c r="BV150" s="84"/>
      <c r="BW150" s="84"/>
      <c r="BX150" s="84"/>
      <c r="BY150" s="82"/>
      <c r="BZ150" s="85"/>
      <c r="CA150" s="82"/>
      <c r="CB150" s="82"/>
      <c r="CC150" s="82"/>
    </row>
    <row r="151" spans="1:81" ht="14.25" hidden="1"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2"/>
      <c r="BS151" s="84"/>
      <c r="BT151" s="84"/>
      <c r="BU151" s="84"/>
      <c r="BV151" s="84"/>
      <c r="BW151" s="84"/>
      <c r="BX151" s="84"/>
      <c r="BY151" s="82"/>
      <c r="BZ151" s="85"/>
      <c r="CA151" s="82"/>
      <c r="CB151" s="82"/>
      <c r="CC151" s="82"/>
    </row>
    <row r="152" spans="1:81" ht="14.25" hidden="1"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4"/>
      <c r="BT152" s="84"/>
      <c r="BU152" s="84"/>
      <c r="BV152" s="84"/>
      <c r="BW152" s="84"/>
      <c r="BX152" s="84"/>
      <c r="BY152" s="82"/>
      <c r="BZ152" s="85"/>
      <c r="CA152" s="82"/>
      <c r="CB152" s="82"/>
      <c r="CC152" s="82"/>
    </row>
    <row r="153" spans="1:81" ht="14.25" hidden="1"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2"/>
      <c r="BS153" s="84"/>
      <c r="BT153" s="84"/>
      <c r="BU153" s="84"/>
      <c r="BV153" s="84"/>
      <c r="BW153" s="84"/>
      <c r="BX153" s="84"/>
      <c r="BY153" s="82"/>
      <c r="BZ153" s="85"/>
      <c r="CA153" s="82"/>
      <c r="CB153" s="82"/>
      <c r="CC153" s="82"/>
    </row>
    <row r="154" spans="1:81" ht="14.25" hidden="1"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2"/>
      <c r="BS154" s="84"/>
      <c r="BT154" s="84"/>
      <c r="BU154" s="84"/>
      <c r="BV154" s="84"/>
      <c r="BW154" s="84"/>
      <c r="BX154" s="84"/>
      <c r="BY154" s="82"/>
      <c r="BZ154" s="85"/>
      <c r="CA154" s="82"/>
      <c r="CB154" s="82"/>
      <c r="CC154" s="82"/>
    </row>
    <row r="155" spans="1:81" ht="14.25" hidden="1"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2"/>
      <c r="BS155" s="84"/>
      <c r="BT155" s="84"/>
      <c r="BU155" s="84"/>
      <c r="BV155" s="84"/>
      <c r="BW155" s="84"/>
      <c r="BX155" s="84"/>
      <c r="BY155" s="82"/>
      <c r="BZ155" s="85"/>
      <c r="CA155" s="82"/>
      <c r="CB155" s="82"/>
      <c r="CC155" s="82"/>
    </row>
    <row r="156" spans="1:81" ht="14.25" hidden="1"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2"/>
      <c r="BS156" s="84"/>
      <c r="BT156" s="84"/>
      <c r="BU156" s="84"/>
      <c r="BV156" s="84"/>
      <c r="BW156" s="84"/>
      <c r="BX156" s="84"/>
      <c r="BY156" s="82"/>
      <c r="BZ156" s="85"/>
      <c r="CA156" s="82"/>
      <c r="CB156" s="82"/>
      <c r="CC156" s="82"/>
    </row>
    <row r="157" spans="1:81" ht="14.25" hidden="1"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4"/>
      <c r="BT157" s="84"/>
      <c r="BU157" s="84"/>
      <c r="BV157" s="84"/>
      <c r="BW157" s="84"/>
      <c r="BX157" s="84"/>
      <c r="BY157" s="82"/>
      <c r="BZ157" s="85"/>
      <c r="CA157" s="82"/>
      <c r="CB157" s="82"/>
      <c r="CC157" s="82"/>
    </row>
    <row r="158" spans="1:81" ht="14.25" hidden="1"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4"/>
      <c r="BT158" s="84"/>
      <c r="BU158" s="84"/>
      <c r="BV158" s="84"/>
      <c r="BW158" s="84"/>
      <c r="BX158" s="84"/>
      <c r="BY158" s="82"/>
      <c r="BZ158" s="85"/>
      <c r="CA158" s="82"/>
      <c r="CB158" s="82"/>
      <c r="CC158" s="82"/>
    </row>
    <row r="159" spans="1:81" ht="14.25" hidden="1"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4"/>
      <c r="BT159" s="84"/>
      <c r="BU159" s="84"/>
      <c r="BV159" s="84"/>
      <c r="BW159" s="84"/>
      <c r="BX159" s="84"/>
      <c r="BY159" s="82"/>
      <c r="BZ159" s="85"/>
      <c r="CA159" s="82"/>
      <c r="CB159" s="82"/>
      <c r="CC159" s="82"/>
    </row>
    <row r="160" spans="1:81" ht="14.25" hidden="1"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4"/>
      <c r="BT160" s="84"/>
      <c r="BU160" s="84"/>
      <c r="BV160" s="84"/>
      <c r="BW160" s="84"/>
      <c r="BX160" s="84"/>
      <c r="BY160" s="82"/>
      <c r="BZ160" s="85"/>
      <c r="CA160" s="82"/>
      <c r="CB160" s="82"/>
      <c r="CC160" s="82"/>
    </row>
    <row r="161" spans="1:81" ht="14.25" hidden="1"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4"/>
      <c r="BT161" s="84"/>
      <c r="BU161" s="84"/>
      <c r="BV161" s="84"/>
      <c r="BW161" s="84"/>
      <c r="BX161" s="84"/>
      <c r="BY161" s="82"/>
      <c r="BZ161" s="85"/>
      <c r="CA161" s="82"/>
      <c r="CB161" s="82"/>
      <c r="CC161" s="82"/>
    </row>
    <row r="162" spans="1:81" ht="14.25" hidden="1"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4"/>
      <c r="BT162" s="84"/>
      <c r="BU162" s="84"/>
      <c r="BV162" s="84"/>
      <c r="BW162" s="84"/>
      <c r="BX162" s="84"/>
      <c r="BY162" s="82"/>
      <c r="BZ162" s="85"/>
      <c r="CA162" s="82"/>
      <c r="CB162" s="82"/>
      <c r="CC162" s="82"/>
    </row>
    <row r="163" spans="1:81" ht="14.25" hidden="1"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4"/>
      <c r="BT163" s="84"/>
      <c r="BU163" s="84"/>
      <c r="BV163" s="84"/>
      <c r="BW163" s="84"/>
      <c r="BX163" s="84"/>
      <c r="BY163" s="82"/>
      <c r="BZ163" s="85"/>
      <c r="CA163" s="82"/>
      <c r="CB163" s="82"/>
      <c r="CC163" s="82"/>
    </row>
    <row r="164" spans="1:81" ht="14.25" hidden="1"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4"/>
      <c r="BT164" s="84"/>
      <c r="BU164" s="84"/>
      <c r="BV164" s="84"/>
      <c r="BW164" s="84"/>
      <c r="BX164" s="84"/>
      <c r="BY164" s="82"/>
      <c r="BZ164" s="85"/>
      <c r="CA164" s="82"/>
      <c r="CB164" s="82"/>
      <c r="CC164" s="82"/>
    </row>
    <row r="165" spans="1:81" ht="14.25" hidden="1"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2"/>
      <c r="BS165" s="84"/>
      <c r="BT165" s="84"/>
      <c r="BU165" s="84"/>
      <c r="BV165" s="84"/>
      <c r="BW165" s="84"/>
      <c r="BX165" s="84"/>
      <c r="BY165" s="82"/>
      <c r="BZ165" s="85"/>
      <c r="CA165" s="82"/>
      <c r="CB165" s="82"/>
      <c r="CC165" s="82"/>
    </row>
    <row r="166" spans="1:81" ht="14.25" hidden="1"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2"/>
      <c r="BS166" s="84"/>
      <c r="BT166" s="84"/>
      <c r="BU166" s="84"/>
      <c r="BV166" s="84"/>
      <c r="BW166" s="84"/>
      <c r="BX166" s="84"/>
      <c r="BY166" s="82"/>
      <c r="BZ166" s="85"/>
      <c r="CA166" s="82"/>
      <c r="CB166" s="82"/>
      <c r="CC166" s="82"/>
    </row>
    <row r="167" spans="1:81" ht="14.25" hidden="1"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2"/>
      <c r="BS167" s="84"/>
      <c r="BT167" s="84"/>
      <c r="BU167" s="84"/>
      <c r="BV167" s="84"/>
      <c r="BW167" s="84"/>
      <c r="BX167" s="84"/>
      <c r="BY167" s="82"/>
      <c r="BZ167" s="85"/>
      <c r="CA167" s="82"/>
      <c r="CB167" s="82"/>
      <c r="CC167" s="82"/>
    </row>
    <row r="168" spans="1:81" ht="14.25" hidden="1"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4"/>
      <c r="BT168" s="84"/>
      <c r="BU168" s="84"/>
      <c r="BV168" s="84"/>
      <c r="BW168" s="84"/>
      <c r="BX168" s="84"/>
      <c r="BY168" s="82"/>
      <c r="BZ168" s="85"/>
      <c r="CA168" s="82"/>
      <c r="CB168" s="82"/>
      <c r="CC168" s="82"/>
    </row>
    <row r="169" spans="1:81" ht="14.25" hidden="1"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4"/>
      <c r="BT169" s="84"/>
      <c r="BU169" s="84"/>
      <c r="BV169" s="84"/>
      <c r="BW169" s="84"/>
      <c r="BX169" s="84"/>
      <c r="BY169" s="82"/>
      <c r="BZ169" s="85"/>
      <c r="CA169" s="82"/>
      <c r="CB169" s="82"/>
      <c r="CC169" s="82"/>
    </row>
    <row r="170" spans="1:81" ht="14.25" hidden="1"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2"/>
      <c r="BS170" s="84"/>
      <c r="BT170" s="84"/>
      <c r="BU170" s="84"/>
      <c r="BV170" s="84"/>
      <c r="BW170" s="84"/>
      <c r="BX170" s="84"/>
      <c r="BY170" s="82"/>
      <c r="BZ170" s="85"/>
      <c r="CA170" s="82"/>
      <c r="CB170" s="82"/>
      <c r="CC170" s="82"/>
    </row>
    <row r="171" spans="1:81" ht="14.25" hidden="1"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4"/>
      <c r="BT171" s="84"/>
      <c r="BU171" s="84"/>
      <c r="BV171" s="84"/>
      <c r="BW171" s="84"/>
      <c r="BX171" s="84"/>
      <c r="BY171" s="82"/>
      <c r="BZ171" s="85"/>
      <c r="CA171" s="82"/>
      <c r="CB171" s="82"/>
      <c r="CC171" s="82"/>
    </row>
    <row r="172" spans="1:81" ht="14.25" hidden="1"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2"/>
      <c r="BS172" s="84"/>
      <c r="BT172" s="84"/>
      <c r="BU172" s="84"/>
      <c r="BV172" s="84"/>
      <c r="BW172" s="84"/>
      <c r="BX172" s="84"/>
      <c r="BY172" s="82"/>
      <c r="BZ172" s="85"/>
      <c r="CA172" s="82"/>
      <c r="CB172" s="82"/>
      <c r="CC172" s="82"/>
    </row>
    <row r="173" spans="1:81" ht="14.25" hidden="1"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2"/>
      <c r="BS173" s="84"/>
      <c r="BT173" s="84"/>
      <c r="BU173" s="84"/>
      <c r="BV173" s="84"/>
      <c r="BW173" s="84"/>
      <c r="BX173" s="84"/>
      <c r="BY173" s="82"/>
      <c r="BZ173" s="85"/>
      <c r="CA173" s="82"/>
      <c r="CB173" s="82"/>
      <c r="CC173" s="82"/>
    </row>
    <row r="174" spans="1:81" ht="14.25" hidden="1"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2"/>
      <c r="BS174" s="84"/>
      <c r="BT174" s="84"/>
      <c r="BU174" s="84"/>
      <c r="BV174" s="84"/>
      <c r="BW174" s="84"/>
      <c r="BX174" s="84"/>
      <c r="BY174" s="82"/>
      <c r="BZ174" s="85"/>
      <c r="CA174" s="82"/>
      <c r="CB174" s="82"/>
      <c r="CC174" s="82"/>
    </row>
    <row r="175" spans="1:81" ht="14.25" hidden="1"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2"/>
      <c r="BS175" s="84"/>
      <c r="BT175" s="84"/>
      <c r="BU175" s="84"/>
      <c r="BV175" s="84"/>
      <c r="BW175" s="84"/>
      <c r="BX175" s="84"/>
      <c r="BY175" s="82"/>
      <c r="BZ175" s="85"/>
      <c r="CA175" s="82"/>
      <c r="CB175" s="82"/>
      <c r="CC175" s="82"/>
    </row>
    <row r="176" spans="1:81" ht="14.25" hidden="1"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2"/>
      <c r="BS176" s="84"/>
      <c r="BT176" s="84"/>
      <c r="BU176" s="84"/>
      <c r="BV176" s="84"/>
      <c r="BW176" s="84"/>
      <c r="BX176" s="84"/>
      <c r="BY176" s="82"/>
      <c r="BZ176" s="85"/>
      <c r="CA176" s="82"/>
      <c r="CB176" s="82"/>
      <c r="CC176" s="82"/>
    </row>
    <row r="177" spans="1:81" ht="14.25" hidden="1"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4"/>
      <c r="BT177" s="84"/>
      <c r="BU177" s="84"/>
      <c r="BV177" s="84"/>
      <c r="BW177" s="84"/>
      <c r="BX177" s="84"/>
      <c r="BY177" s="82"/>
      <c r="BZ177" s="85"/>
      <c r="CA177" s="82"/>
      <c r="CB177" s="82"/>
      <c r="CC177" s="82"/>
    </row>
    <row r="178" spans="1:81" ht="14.25" hidden="1"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4"/>
      <c r="BT178" s="84"/>
      <c r="BU178" s="84"/>
      <c r="BV178" s="84"/>
      <c r="BW178" s="84"/>
      <c r="BX178" s="84"/>
      <c r="BY178" s="82"/>
      <c r="BZ178" s="85"/>
      <c r="CA178" s="82"/>
      <c r="CB178" s="82"/>
      <c r="CC178" s="82"/>
    </row>
    <row r="179" spans="1:81" ht="14.25" hidden="1"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4"/>
      <c r="BT179" s="84"/>
      <c r="BU179" s="84"/>
      <c r="BV179" s="84"/>
      <c r="BW179" s="84"/>
      <c r="BX179" s="84"/>
      <c r="BY179" s="82"/>
      <c r="BZ179" s="85"/>
      <c r="CA179" s="82"/>
      <c r="CB179" s="82"/>
      <c r="CC179" s="82"/>
    </row>
    <row r="180" spans="1:81" ht="14.25" hidden="1"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4"/>
      <c r="BT180" s="84"/>
      <c r="BU180" s="84"/>
      <c r="BV180" s="84"/>
      <c r="BW180" s="84"/>
      <c r="BX180" s="84"/>
      <c r="BY180" s="82"/>
      <c r="BZ180" s="85"/>
      <c r="CA180" s="82"/>
      <c r="CB180" s="82"/>
      <c r="CC180" s="82"/>
    </row>
    <row r="181" spans="1:81" ht="14.25" hidden="1"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4"/>
      <c r="BT181" s="84"/>
      <c r="BU181" s="84"/>
      <c r="BV181" s="84"/>
      <c r="BW181" s="84"/>
      <c r="BX181" s="84"/>
      <c r="BY181" s="82"/>
      <c r="BZ181" s="85"/>
      <c r="CA181" s="82"/>
      <c r="CB181" s="82"/>
      <c r="CC181" s="82"/>
    </row>
    <row r="182" spans="1:81" ht="14.25" hidden="1"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4"/>
      <c r="BT182" s="84"/>
      <c r="BU182" s="84"/>
      <c r="BV182" s="84"/>
      <c r="BW182" s="84"/>
      <c r="BX182" s="84"/>
      <c r="BY182" s="82"/>
      <c r="BZ182" s="85"/>
      <c r="CA182" s="82"/>
      <c r="CB182" s="82"/>
      <c r="CC182" s="82"/>
    </row>
    <row r="183" spans="1:81" ht="14.25" hidden="1"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4"/>
      <c r="BT183" s="84"/>
      <c r="BU183" s="84"/>
      <c r="BV183" s="84"/>
      <c r="BW183" s="84"/>
      <c r="BX183" s="84"/>
      <c r="BY183" s="82"/>
      <c r="BZ183" s="85"/>
      <c r="CA183" s="82"/>
      <c r="CB183" s="82"/>
      <c r="CC183" s="82"/>
    </row>
    <row r="184" spans="1:81" ht="14.25" hidden="1"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4"/>
      <c r="BT184" s="84"/>
      <c r="BU184" s="84"/>
      <c r="BV184" s="84"/>
      <c r="BW184" s="84"/>
      <c r="BX184" s="84"/>
      <c r="BY184" s="82"/>
      <c r="BZ184" s="85"/>
      <c r="CA184" s="82"/>
      <c r="CB184" s="82"/>
      <c r="CC184" s="82"/>
    </row>
    <row r="185" spans="1:81" ht="14.25" hidden="1"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4"/>
      <c r="BT185" s="84"/>
      <c r="BU185" s="84"/>
      <c r="BV185" s="84"/>
      <c r="BW185" s="84"/>
      <c r="BX185" s="84"/>
      <c r="BY185" s="82"/>
      <c r="BZ185" s="85"/>
      <c r="CA185" s="82"/>
      <c r="CB185" s="82"/>
      <c r="CC185" s="82"/>
    </row>
    <row r="186" spans="1:81" ht="14.25" hidden="1"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2"/>
      <c r="BS186" s="84"/>
      <c r="BT186" s="84"/>
      <c r="BU186" s="84"/>
      <c r="BV186" s="84"/>
      <c r="BW186" s="84"/>
      <c r="BX186" s="84"/>
      <c r="BY186" s="82"/>
      <c r="BZ186" s="85"/>
      <c r="CA186" s="82"/>
      <c r="CB186" s="82"/>
      <c r="CC186" s="82"/>
    </row>
    <row r="187" spans="1:81" ht="14.25" hidden="1"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4"/>
      <c r="BT187" s="84"/>
      <c r="BU187" s="84"/>
      <c r="BV187" s="84"/>
      <c r="BW187" s="84"/>
      <c r="BX187" s="84"/>
      <c r="BY187" s="82"/>
      <c r="BZ187" s="85"/>
      <c r="CA187" s="82"/>
      <c r="CB187" s="82"/>
      <c r="CC187" s="82"/>
    </row>
    <row r="188" spans="1:81" ht="14.25" hidden="1"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2"/>
      <c r="BS188" s="84"/>
      <c r="BT188" s="84"/>
      <c r="BU188" s="84"/>
      <c r="BV188" s="84"/>
      <c r="BW188" s="84"/>
      <c r="BX188" s="84"/>
      <c r="BY188" s="82"/>
      <c r="BZ188" s="85"/>
      <c r="CA188" s="82"/>
      <c r="CB188" s="82"/>
      <c r="CC188" s="82"/>
    </row>
    <row r="189" spans="1:81" ht="14.25" hidden="1"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4"/>
      <c r="BT189" s="84"/>
      <c r="BU189" s="84"/>
      <c r="BV189" s="84"/>
      <c r="BW189" s="84"/>
      <c r="BX189" s="84"/>
      <c r="BY189" s="82"/>
      <c r="BZ189" s="85"/>
      <c r="CA189" s="82"/>
      <c r="CB189" s="82"/>
      <c r="CC189" s="82"/>
    </row>
    <row r="190" spans="1:81" ht="14.25" hidden="1"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2"/>
      <c r="BS190" s="84"/>
      <c r="BT190" s="84"/>
      <c r="BU190" s="84"/>
      <c r="BV190" s="84"/>
      <c r="BW190" s="84"/>
      <c r="BX190" s="84"/>
      <c r="BY190" s="82"/>
      <c r="BZ190" s="85"/>
      <c r="CA190" s="82"/>
      <c r="CB190" s="82"/>
      <c r="CC190" s="82"/>
    </row>
    <row r="191" spans="1:81" ht="14.25" hidden="1"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4"/>
      <c r="BT191" s="84"/>
      <c r="BU191" s="84"/>
      <c r="BV191" s="84"/>
      <c r="BW191" s="84"/>
      <c r="BX191" s="84"/>
      <c r="BY191" s="82"/>
      <c r="BZ191" s="85"/>
      <c r="CA191" s="82"/>
      <c r="CB191" s="82"/>
      <c r="CC191" s="82"/>
    </row>
    <row r="192" spans="1:81" ht="14.25" hidden="1"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2"/>
      <c r="BS192" s="84"/>
      <c r="BT192" s="84"/>
      <c r="BU192" s="84"/>
      <c r="BV192" s="84"/>
      <c r="BW192" s="84"/>
      <c r="BX192" s="84"/>
      <c r="BY192" s="82"/>
      <c r="BZ192" s="85"/>
      <c r="CA192" s="82"/>
      <c r="CB192" s="82"/>
      <c r="CC192" s="82"/>
    </row>
    <row r="193" spans="1:81" ht="14.25" hidden="1"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4"/>
      <c r="BT193" s="84"/>
      <c r="BU193" s="84"/>
      <c r="BV193" s="84"/>
      <c r="BW193" s="84"/>
      <c r="BX193" s="84"/>
      <c r="BY193" s="82"/>
      <c r="BZ193" s="85"/>
      <c r="CA193" s="82"/>
      <c r="CB193" s="82"/>
      <c r="CC193" s="82"/>
    </row>
    <row r="194" spans="1:81" ht="14.25" hidden="1"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2"/>
      <c r="BS194" s="84"/>
      <c r="BT194" s="84"/>
      <c r="BU194" s="84"/>
      <c r="BV194" s="84"/>
      <c r="BW194" s="84"/>
      <c r="BX194" s="84"/>
      <c r="BY194" s="82"/>
      <c r="BZ194" s="85"/>
      <c r="CA194" s="82"/>
      <c r="CB194" s="82"/>
      <c r="CC194" s="82"/>
    </row>
    <row r="195" spans="1:81" ht="14.25" hidden="1"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4"/>
      <c r="BT195" s="84"/>
      <c r="BU195" s="84"/>
      <c r="BV195" s="84"/>
      <c r="BW195" s="84"/>
      <c r="BX195" s="84"/>
      <c r="BY195" s="82"/>
      <c r="BZ195" s="85"/>
      <c r="CA195" s="82"/>
      <c r="CB195" s="82"/>
      <c r="CC195" s="82"/>
    </row>
    <row r="196" spans="1:81" ht="14.25" hidden="1"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2"/>
      <c r="BS196" s="84"/>
      <c r="BT196" s="84"/>
      <c r="BU196" s="84"/>
      <c r="BV196" s="84"/>
      <c r="BW196" s="84"/>
      <c r="BX196" s="84"/>
      <c r="BY196" s="82"/>
      <c r="BZ196" s="85"/>
      <c r="CA196" s="82"/>
      <c r="CB196" s="82"/>
      <c r="CC196" s="82"/>
    </row>
    <row r="197" spans="1:81" ht="14.25" hidden="1"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4"/>
      <c r="BT197" s="84"/>
      <c r="BU197" s="84"/>
      <c r="BV197" s="84"/>
      <c r="BW197" s="84"/>
      <c r="BX197" s="84"/>
      <c r="BY197" s="82"/>
      <c r="BZ197" s="85"/>
      <c r="CA197" s="82"/>
      <c r="CB197" s="82"/>
      <c r="CC197" s="82"/>
    </row>
    <row r="198" spans="1:81" ht="14.25" hidden="1"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4"/>
      <c r="BT198" s="84"/>
      <c r="BU198" s="84"/>
      <c r="BV198" s="84"/>
      <c r="BW198" s="84"/>
      <c r="BX198" s="84"/>
      <c r="BY198" s="82"/>
      <c r="BZ198" s="85"/>
      <c r="CA198" s="82"/>
      <c r="CB198" s="82"/>
      <c r="CC198" s="82"/>
    </row>
    <row r="199" spans="1:81" ht="14.25" hidden="1"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4"/>
      <c r="BT199" s="84"/>
      <c r="BU199" s="84"/>
      <c r="BV199" s="84"/>
      <c r="BW199" s="84"/>
      <c r="BX199" s="84"/>
      <c r="BY199" s="82"/>
      <c r="BZ199" s="85"/>
      <c r="CA199" s="82"/>
      <c r="CB199" s="82"/>
      <c r="CC199" s="82"/>
    </row>
    <row r="200" spans="1:81" ht="14.25" hidden="1"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4"/>
      <c r="BT200" s="84"/>
      <c r="BU200" s="84"/>
      <c r="BV200" s="84"/>
      <c r="BW200" s="84"/>
      <c r="BX200" s="84"/>
      <c r="BY200" s="82"/>
      <c r="BZ200" s="85"/>
      <c r="CA200" s="82"/>
      <c r="CB200" s="82"/>
      <c r="CC200" s="82"/>
    </row>
    <row r="201" spans="1:81" ht="14.25" hidden="1"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2"/>
      <c r="BS201" s="84"/>
      <c r="BT201" s="84"/>
      <c r="BU201" s="84"/>
      <c r="BV201" s="84"/>
      <c r="BW201" s="84"/>
      <c r="BX201" s="84"/>
      <c r="BY201" s="82"/>
      <c r="BZ201" s="85"/>
      <c r="CA201" s="82"/>
      <c r="CB201" s="82"/>
      <c r="CC201" s="82"/>
    </row>
    <row r="202" spans="1:81" ht="14.25" hidden="1"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4"/>
      <c r="BT202" s="84"/>
      <c r="BU202" s="84"/>
      <c r="BV202" s="84"/>
      <c r="BW202" s="84"/>
      <c r="BX202" s="84"/>
      <c r="BY202" s="82"/>
      <c r="BZ202" s="85"/>
      <c r="CA202" s="82"/>
      <c r="CB202" s="82"/>
      <c r="CC202" s="82"/>
    </row>
    <row r="203" spans="1:81" ht="14.25" hidden="1"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4"/>
      <c r="BT203" s="84"/>
      <c r="BU203" s="84"/>
      <c r="BV203" s="84"/>
      <c r="BW203" s="84"/>
      <c r="BX203" s="84"/>
      <c r="BY203" s="82"/>
      <c r="BZ203" s="85"/>
      <c r="CA203" s="82"/>
      <c r="CB203" s="82"/>
      <c r="CC203" s="82"/>
    </row>
    <row r="204" spans="1:81" ht="14.25" hidden="1"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2"/>
      <c r="BS204" s="84"/>
      <c r="BT204" s="84"/>
      <c r="BU204" s="84"/>
      <c r="BV204" s="84"/>
      <c r="BW204" s="84"/>
      <c r="BX204" s="84"/>
      <c r="BY204" s="82"/>
      <c r="BZ204" s="85"/>
      <c r="CA204" s="82"/>
      <c r="CB204" s="82"/>
      <c r="CC204" s="82"/>
    </row>
    <row r="205" spans="1:81" ht="14.25" hidden="1"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4"/>
      <c r="BT205" s="84"/>
      <c r="BU205" s="84"/>
      <c r="BV205" s="84"/>
      <c r="BW205" s="84"/>
      <c r="BX205" s="84"/>
      <c r="BY205" s="82"/>
      <c r="BZ205" s="85"/>
      <c r="CA205" s="82"/>
      <c r="CB205" s="82"/>
      <c r="CC205" s="82"/>
    </row>
    <row r="206" spans="1:81" ht="14.25" hidden="1"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2"/>
      <c r="BS206" s="84"/>
      <c r="BT206" s="84"/>
      <c r="BU206" s="84"/>
      <c r="BV206" s="84"/>
      <c r="BW206" s="84"/>
      <c r="BX206" s="84"/>
      <c r="BY206" s="82"/>
      <c r="BZ206" s="85"/>
      <c r="CA206" s="82"/>
      <c r="CB206" s="82"/>
      <c r="CC206" s="82"/>
    </row>
    <row r="207" spans="1:81" ht="14.25" hidden="1"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2"/>
      <c r="BS207" s="84"/>
      <c r="BT207" s="84"/>
      <c r="BU207" s="84"/>
      <c r="BV207" s="84"/>
      <c r="BW207" s="84"/>
      <c r="BX207" s="84"/>
      <c r="BY207" s="82"/>
      <c r="BZ207" s="85"/>
      <c r="CA207" s="82"/>
      <c r="CB207" s="82"/>
      <c r="CC207" s="82"/>
    </row>
    <row r="208" spans="1:81" ht="14.25" hidden="1"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2"/>
      <c r="BS208" s="84"/>
      <c r="BT208" s="84"/>
      <c r="BU208" s="84"/>
      <c r="BV208" s="84"/>
      <c r="BW208" s="84"/>
      <c r="BX208" s="84"/>
      <c r="BY208" s="82"/>
      <c r="BZ208" s="85"/>
      <c r="CA208" s="82"/>
      <c r="CB208" s="82"/>
      <c r="CC208" s="82"/>
    </row>
    <row r="209" spans="1:81" ht="14.25" hidden="1"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2"/>
      <c r="BS209" s="84"/>
      <c r="BT209" s="84"/>
      <c r="BU209" s="84"/>
      <c r="BV209" s="84"/>
      <c r="BW209" s="84"/>
      <c r="BX209" s="84"/>
      <c r="BY209" s="82"/>
      <c r="BZ209" s="85"/>
      <c r="CA209" s="82"/>
      <c r="CB209" s="82"/>
      <c r="CC209" s="82"/>
    </row>
    <row r="210" spans="1:81" ht="14.25" hidden="1"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4"/>
      <c r="BT210" s="84"/>
      <c r="BU210" s="84"/>
      <c r="BV210" s="84"/>
      <c r="BW210" s="84"/>
      <c r="BX210" s="84"/>
      <c r="BY210" s="82"/>
      <c r="BZ210" s="85"/>
      <c r="CA210" s="82"/>
      <c r="CB210" s="82"/>
      <c r="CC210" s="82"/>
    </row>
    <row r="211" spans="1:81" ht="14.25" hidden="1"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2"/>
      <c r="BS211" s="84"/>
      <c r="BT211" s="84"/>
      <c r="BU211" s="84"/>
      <c r="BV211" s="84"/>
      <c r="BW211" s="84"/>
      <c r="BX211" s="84"/>
      <c r="BY211" s="82"/>
      <c r="BZ211" s="85"/>
      <c r="CA211" s="82"/>
      <c r="CB211" s="82"/>
      <c r="CC211" s="82"/>
    </row>
    <row r="212" spans="1:81" ht="14.25" hidden="1"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2"/>
      <c r="BS212" s="84"/>
      <c r="BT212" s="84"/>
      <c r="BU212" s="84"/>
      <c r="BV212" s="84"/>
      <c r="BW212" s="84"/>
      <c r="BX212" s="84"/>
      <c r="BY212" s="82"/>
      <c r="BZ212" s="85"/>
      <c r="CA212" s="82"/>
      <c r="CB212" s="82"/>
      <c r="CC212" s="82"/>
    </row>
    <row r="213" spans="1:81" ht="14.25" hidden="1"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4"/>
      <c r="BT213" s="84"/>
      <c r="BU213" s="84"/>
      <c r="BV213" s="84"/>
      <c r="BW213" s="84"/>
      <c r="BX213" s="84"/>
      <c r="BY213" s="82"/>
      <c r="BZ213" s="85"/>
      <c r="CA213" s="82"/>
      <c r="CB213" s="82"/>
      <c r="CC213" s="82"/>
    </row>
    <row r="214" spans="1:81" ht="14.25" hidden="1"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4"/>
      <c r="BT214" s="84"/>
      <c r="BU214" s="84"/>
      <c r="BV214" s="84"/>
      <c r="BW214" s="84"/>
      <c r="BX214" s="84"/>
      <c r="BY214" s="82"/>
      <c r="BZ214" s="85"/>
      <c r="CA214" s="82"/>
      <c r="CB214" s="82"/>
      <c r="CC214" s="82"/>
    </row>
    <row r="215" spans="1:81" ht="14.25" hidden="1"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4"/>
      <c r="BT215" s="84"/>
      <c r="BU215" s="84"/>
      <c r="BV215" s="84"/>
      <c r="BW215" s="84"/>
      <c r="BX215" s="84"/>
      <c r="BY215" s="82"/>
      <c r="BZ215" s="85"/>
      <c r="CA215" s="82"/>
      <c r="CB215" s="82"/>
      <c r="CC215" s="82"/>
    </row>
    <row r="216" spans="1:81" ht="14.25" hidden="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4"/>
      <c r="BT216" s="84"/>
      <c r="BU216" s="84"/>
      <c r="BV216" s="84"/>
      <c r="BW216" s="84"/>
      <c r="BX216" s="84"/>
      <c r="BY216" s="82"/>
      <c r="BZ216" s="85"/>
      <c r="CA216" s="82"/>
      <c r="CB216" s="82"/>
      <c r="CC216" s="82"/>
    </row>
    <row r="217" spans="1:81" ht="14.25" hidden="1"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4"/>
      <c r="BT217" s="84"/>
      <c r="BU217" s="84"/>
      <c r="BV217" s="84"/>
      <c r="BW217" s="84"/>
      <c r="BX217" s="84"/>
      <c r="BY217" s="82"/>
      <c r="BZ217" s="85"/>
      <c r="CA217" s="82"/>
      <c r="CB217" s="82"/>
      <c r="CC217" s="82"/>
    </row>
    <row r="218" spans="1:81" ht="14.25" hidden="1"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4"/>
      <c r="BT218" s="84"/>
      <c r="BU218" s="84"/>
      <c r="BV218" s="84"/>
      <c r="BW218" s="84"/>
      <c r="BX218" s="84"/>
      <c r="BY218" s="82"/>
      <c r="BZ218" s="85"/>
      <c r="CA218" s="82"/>
      <c r="CB218" s="82"/>
      <c r="CC218" s="82"/>
    </row>
    <row r="219" spans="1:81" ht="14.25" hidden="1"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4"/>
      <c r="BT219" s="84"/>
      <c r="BU219" s="84"/>
      <c r="BV219" s="84"/>
      <c r="BW219" s="84"/>
      <c r="BX219" s="84"/>
      <c r="BY219" s="82"/>
      <c r="BZ219" s="85"/>
      <c r="CA219" s="82"/>
      <c r="CB219" s="82"/>
      <c r="CC219" s="82"/>
    </row>
    <row r="220" spans="1:81" ht="14.25" hidden="1"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4"/>
      <c r="BT220" s="84"/>
      <c r="BU220" s="84"/>
      <c r="BV220" s="84"/>
      <c r="BW220" s="84"/>
      <c r="BX220" s="84"/>
      <c r="BY220" s="82"/>
      <c r="BZ220" s="85"/>
      <c r="CA220" s="82"/>
      <c r="CB220" s="82"/>
      <c r="CC220" s="82"/>
    </row>
    <row r="221" spans="1:81" ht="14.25" hidden="1"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2"/>
      <c r="BS221" s="84"/>
      <c r="BT221" s="84"/>
      <c r="BU221" s="84"/>
      <c r="BV221" s="84"/>
      <c r="BW221" s="84"/>
      <c r="BX221" s="84"/>
      <c r="BY221" s="82"/>
      <c r="BZ221" s="85"/>
      <c r="CA221" s="82"/>
      <c r="CB221" s="82"/>
      <c r="CC221" s="82"/>
    </row>
    <row r="222" spans="1:81" ht="14.25" hidden="1"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2"/>
      <c r="BS222" s="84"/>
      <c r="BT222" s="84"/>
      <c r="BU222" s="84"/>
      <c r="BV222" s="84"/>
      <c r="BW222" s="84"/>
      <c r="BX222" s="84"/>
      <c r="BY222" s="82"/>
      <c r="BZ222" s="85"/>
      <c r="CA222" s="82"/>
      <c r="CB222" s="82"/>
      <c r="CC222" s="82"/>
    </row>
    <row r="223" spans="1:81" ht="14.25" hidden="1"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2"/>
      <c r="BS223" s="84"/>
      <c r="BT223" s="84"/>
      <c r="BU223" s="84"/>
      <c r="BV223" s="84"/>
      <c r="BW223" s="84"/>
      <c r="BX223" s="84"/>
      <c r="BY223" s="82"/>
      <c r="BZ223" s="85"/>
      <c r="CA223" s="82"/>
      <c r="CB223" s="82"/>
      <c r="CC223" s="82"/>
    </row>
    <row r="224" spans="1:81" ht="14.25" hidden="1"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2"/>
      <c r="BS224" s="84"/>
      <c r="BT224" s="84"/>
      <c r="BU224" s="84"/>
      <c r="BV224" s="84"/>
      <c r="BW224" s="84"/>
      <c r="BX224" s="84"/>
      <c r="BY224" s="82"/>
      <c r="BZ224" s="85"/>
      <c r="CA224" s="82"/>
      <c r="CB224" s="82"/>
      <c r="CC224" s="82"/>
    </row>
    <row r="225" spans="1:81" ht="14.25" hidden="1"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2"/>
      <c r="BS225" s="84"/>
      <c r="BT225" s="84"/>
      <c r="BU225" s="84"/>
      <c r="BV225" s="84"/>
      <c r="BW225" s="84"/>
      <c r="BX225" s="84"/>
      <c r="BY225" s="82"/>
      <c r="BZ225" s="85"/>
      <c r="CA225" s="82"/>
      <c r="CB225" s="82"/>
      <c r="CC225" s="82"/>
    </row>
    <row r="226" spans="1:81" ht="14.25" hidden="1"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2"/>
      <c r="BS226" s="84"/>
      <c r="BT226" s="84"/>
      <c r="BU226" s="84"/>
      <c r="BV226" s="84"/>
      <c r="BW226" s="84"/>
      <c r="BX226" s="84"/>
      <c r="BY226" s="82"/>
      <c r="BZ226" s="85"/>
      <c r="CA226" s="82"/>
      <c r="CB226" s="82"/>
      <c r="CC226" s="82"/>
    </row>
    <row r="227" spans="1:81" ht="14.25" hidden="1"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2"/>
      <c r="BS227" s="84"/>
      <c r="BT227" s="84"/>
      <c r="BU227" s="84"/>
      <c r="BV227" s="84"/>
      <c r="BW227" s="84"/>
      <c r="BX227" s="84"/>
      <c r="BY227" s="82"/>
      <c r="BZ227" s="85"/>
      <c r="CA227" s="82"/>
      <c r="CB227" s="82"/>
      <c r="CC227" s="82"/>
    </row>
    <row r="228" spans="1:81" ht="14.25" hidden="1"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4"/>
      <c r="BT228" s="84"/>
      <c r="BU228" s="84"/>
      <c r="BV228" s="84"/>
      <c r="BW228" s="84"/>
      <c r="BX228" s="84"/>
      <c r="BY228" s="82"/>
      <c r="BZ228" s="85"/>
      <c r="CA228" s="82"/>
      <c r="CB228" s="82"/>
      <c r="CC228" s="82"/>
    </row>
    <row r="229" spans="1:81" ht="14.25" hidden="1"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4"/>
      <c r="BT229" s="84"/>
      <c r="BU229" s="84"/>
      <c r="BV229" s="84"/>
      <c r="BW229" s="84"/>
      <c r="BX229" s="84"/>
      <c r="BY229" s="82"/>
      <c r="BZ229" s="85"/>
      <c r="CA229" s="82"/>
      <c r="CB229" s="82"/>
      <c r="CC229" s="82"/>
    </row>
    <row r="230" spans="1:81" ht="14.25" hidden="1"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2"/>
      <c r="BS230" s="84"/>
      <c r="BT230" s="84"/>
      <c r="BU230" s="84"/>
      <c r="BV230" s="84"/>
      <c r="BW230" s="84"/>
      <c r="BX230" s="84"/>
      <c r="BY230" s="82"/>
      <c r="BZ230" s="85"/>
      <c r="CA230" s="82"/>
      <c r="CB230" s="82"/>
      <c r="CC230" s="82"/>
    </row>
    <row r="231" spans="1:81" ht="14.25" hidden="1"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4"/>
      <c r="BT231" s="84"/>
      <c r="BU231" s="84"/>
      <c r="BV231" s="84"/>
      <c r="BW231" s="84"/>
      <c r="BX231" s="84"/>
      <c r="BY231" s="82"/>
      <c r="BZ231" s="85"/>
      <c r="CA231" s="82"/>
      <c r="CB231" s="82"/>
      <c r="CC231" s="82"/>
    </row>
    <row r="232" spans="1:81" ht="14.25" hidden="1"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2"/>
      <c r="BS232" s="84"/>
      <c r="BT232" s="84"/>
      <c r="BU232" s="84"/>
      <c r="BV232" s="84"/>
      <c r="BW232" s="84"/>
      <c r="BX232" s="84"/>
      <c r="BY232" s="82"/>
      <c r="BZ232" s="85"/>
      <c r="CA232" s="82"/>
      <c r="CB232" s="82"/>
      <c r="CC232" s="82"/>
    </row>
    <row r="233" spans="1:81" ht="14.25" hidden="1"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4"/>
      <c r="BT233" s="84"/>
      <c r="BU233" s="84"/>
      <c r="BV233" s="84"/>
      <c r="BW233" s="84"/>
      <c r="BX233" s="84"/>
      <c r="BY233" s="82"/>
      <c r="BZ233" s="85"/>
      <c r="CA233" s="82"/>
      <c r="CB233" s="82"/>
      <c r="CC233" s="82"/>
    </row>
    <row r="234" spans="1:81" ht="14.25" hidden="1"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2"/>
      <c r="BS234" s="84"/>
      <c r="BT234" s="84"/>
      <c r="BU234" s="84"/>
      <c r="BV234" s="84"/>
      <c r="BW234" s="84"/>
      <c r="BX234" s="84"/>
      <c r="BY234" s="82"/>
      <c r="BZ234" s="85"/>
      <c r="CA234" s="82"/>
      <c r="CB234" s="82"/>
      <c r="CC234" s="82"/>
    </row>
    <row r="235" spans="1:81" ht="14.25" hidden="1"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2"/>
      <c r="BS235" s="84"/>
      <c r="BT235" s="84"/>
      <c r="BU235" s="84"/>
      <c r="BV235" s="84"/>
      <c r="BW235" s="84"/>
      <c r="BX235" s="84"/>
      <c r="BY235" s="82"/>
      <c r="BZ235" s="85"/>
      <c r="CA235" s="82"/>
      <c r="CB235" s="82"/>
      <c r="CC235" s="82"/>
    </row>
    <row r="236" spans="1:81" ht="14.25" hidden="1"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4"/>
      <c r="BT236" s="84"/>
      <c r="BU236" s="84"/>
      <c r="BV236" s="84"/>
      <c r="BW236" s="84"/>
      <c r="BX236" s="84"/>
      <c r="BY236" s="82"/>
      <c r="BZ236" s="85"/>
      <c r="CA236" s="82"/>
      <c r="CB236" s="82"/>
      <c r="CC236" s="82"/>
    </row>
    <row r="237" spans="1:81" ht="14.25" hidden="1"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2"/>
      <c r="BS237" s="84"/>
      <c r="BT237" s="84"/>
      <c r="BU237" s="84"/>
      <c r="BV237" s="84"/>
      <c r="BW237" s="84"/>
      <c r="BX237" s="84"/>
      <c r="BY237" s="82"/>
      <c r="BZ237" s="85"/>
      <c r="CA237" s="82"/>
      <c r="CB237" s="82"/>
      <c r="CC237" s="82"/>
    </row>
    <row r="238" spans="1:81" ht="14.25" hidden="1"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2"/>
      <c r="BS238" s="84"/>
      <c r="BT238" s="84"/>
      <c r="BU238" s="84"/>
      <c r="BV238" s="84"/>
      <c r="BW238" s="84"/>
      <c r="BX238" s="84"/>
      <c r="BY238" s="82"/>
      <c r="BZ238" s="85"/>
      <c r="CA238" s="82"/>
      <c r="CB238" s="82"/>
      <c r="CC238" s="82"/>
    </row>
    <row r="239" spans="1:81" ht="14.25" hidden="1"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2"/>
      <c r="BS239" s="84"/>
      <c r="BT239" s="84"/>
      <c r="BU239" s="84"/>
      <c r="BV239" s="84"/>
      <c r="BW239" s="84"/>
      <c r="BX239" s="84"/>
      <c r="BY239" s="82"/>
      <c r="BZ239" s="85"/>
      <c r="CA239" s="82"/>
      <c r="CB239" s="82"/>
      <c r="CC239" s="82"/>
    </row>
    <row r="240" spans="1:81" ht="14.25" hidden="1"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2"/>
      <c r="BS240" s="84"/>
      <c r="BT240" s="84"/>
      <c r="BU240" s="84"/>
      <c r="BV240" s="84"/>
      <c r="BW240" s="84"/>
      <c r="BX240" s="84"/>
      <c r="BY240" s="82"/>
      <c r="BZ240" s="85"/>
      <c r="CA240" s="82"/>
      <c r="CB240" s="82"/>
      <c r="CC240" s="82"/>
    </row>
    <row r="241" spans="1:81" ht="14.25" hidden="1"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4"/>
      <c r="BT241" s="84"/>
      <c r="BU241" s="84"/>
      <c r="BV241" s="84"/>
      <c r="BW241" s="84"/>
      <c r="BX241" s="84"/>
      <c r="BY241" s="82"/>
      <c r="BZ241" s="85"/>
      <c r="CA241" s="82"/>
      <c r="CB241" s="82"/>
      <c r="CC241" s="82"/>
    </row>
    <row r="242" spans="1:81" ht="14.25" hidden="1" customHeight="1" x14ac:dyDescent="0.2">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2"/>
      <c r="BS242" s="84"/>
      <c r="BT242" s="84"/>
      <c r="BU242" s="84"/>
      <c r="BV242" s="84"/>
      <c r="BW242" s="84"/>
      <c r="BX242" s="84"/>
      <c r="BY242" s="82"/>
      <c r="BZ242" s="85"/>
      <c r="CA242" s="82"/>
      <c r="CB242" s="82"/>
      <c r="CC242" s="82"/>
    </row>
    <row r="243" spans="1:81" ht="14.25" hidden="1"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2"/>
      <c r="BS243" s="84"/>
      <c r="BT243" s="84"/>
      <c r="BU243" s="84"/>
      <c r="BV243" s="84"/>
      <c r="BW243" s="84"/>
      <c r="BX243" s="84"/>
      <c r="BY243" s="82"/>
      <c r="BZ243" s="85"/>
      <c r="CA243" s="82"/>
      <c r="CB243" s="82"/>
      <c r="CC243" s="82"/>
    </row>
    <row r="244" spans="1:81" ht="14.25" hidden="1" customHeight="1" x14ac:dyDescent="0.2">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2"/>
      <c r="BS244" s="84"/>
      <c r="BT244" s="84"/>
      <c r="BU244" s="84"/>
      <c r="BV244" s="84"/>
      <c r="BW244" s="84"/>
      <c r="BX244" s="84"/>
      <c r="BY244" s="82"/>
      <c r="BZ244" s="85"/>
      <c r="CA244" s="82"/>
      <c r="CB244" s="82"/>
      <c r="CC244" s="82"/>
    </row>
    <row r="245" spans="1:81" ht="14.25" hidden="1" customHeight="1" x14ac:dyDescent="0.2">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4"/>
      <c r="BT245" s="84"/>
      <c r="BU245" s="84"/>
      <c r="BV245" s="84"/>
      <c r="BW245" s="84"/>
      <c r="BX245" s="84"/>
      <c r="BY245" s="82"/>
      <c r="BZ245" s="85"/>
      <c r="CA245" s="82"/>
      <c r="CB245" s="82"/>
      <c r="CC245" s="82"/>
    </row>
    <row r="246" spans="1:81" ht="14.25" hidden="1"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4"/>
      <c r="BT246" s="84"/>
      <c r="BU246" s="84"/>
      <c r="BV246" s="84"/>
      <c r="BW246" s="84"/>
      <c r="BX246" s="84"/>
      <c r="BY246" s="82"/>
      <c r="BZ246" s="85"/>
      <c r="CA246" s="82"/>
      <c r="CB246" s="82"/>
      <c r="CC246" s="82"/>
    </row>
    <row r="247" spans="1:81" ht="14.25" hidden="1"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4"/>
      <c r="BT247" s="84"/>
      <c r="BU247" s="84"/>
      <c r="BV247" s="84"/>
      <c r="BW247" s="84"/>
      <c r="BX247" s="84"/>
      <c r="BY247" s="82"/>
      <c r="BZ247" s="85"/>
      <c r="CA247" s="82"/>
      <c r="CB247" s="82"/>
      <c r="CC247" s="82"/>
    </row>
    <row r="248" spans="1:81" ht="14.25" hidden="1"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4"/>
      <c r="BT248" s="84"/>
      <c r="BU248" s="84"/>
      <c r="BV248" s="84"/>
      <c r="BW248" s="84"/>
      <c r="BX248" s="84"/>
      <c r="BY248" s="82"/>
      <c r="BZ248" s="85"/>
      <c r="CA248" s="82"/>
      <c r="CB248" s="82"/>
      <c r="CC248" s="82"/>
    </row>
    <row r="249" spans="1:81" ht="14.25" hidden="1"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4"/>
      <c r="BT249" s="84"/>
      <c r="BU249" s="84"/>
      <c r="BV249" s="84"/>
      <c r="BW249" s="84"/>
      <c r="BX249" s="84"/>
      <c r="BY249" s="82"/>
      <c r="BZ249" s="85"/>
      <c r="CA249" s="82"/>
      <c r="CB249" s="82"/>
      <c r="CC249" s="82"/>
    </row>
    <row r="250" spans="1:81" ht="14.25" hidden="1"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4"/>
      <c r="BT250" s="84"/>
      <c r="BU250" s="84"/>
      <c r="BV250" s="84"/>
      <c r="BW250" s="84"/>
      <c r="BX250" s="84"/>
      <c r="BY250" s="82"/>
      <c r="BZ250" s="85"/>
      <c r="CA250" s="82"/>
      <c r="CB250" s="82"/>
      <c r="CC250" s="82"/>
    </row>
    <row r="251" spans="1:81" ht="14.25" hidden="1" customHeight="1" x14ac:dyDescent="0.2">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4"/>
      <c r="BT251" s="84"/>
      <c r="BU251" s="84"/>
      <c r="BV251" s="84"/>
      <c r="BW251" s="84"/>
      <c r="BX251" s="84"/>
      <c r="BY251" s="82"/>
      <c r="BZ251" s="85"/>
      <c r="CA251" s="82"/>
      <c r="CB251" s="82"/>
      <c r="CC251" s="82"/>
    </row>
    <row r="252" spans="1:81" ht="14.25" hidden="1"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4"/>
      <c r="BT252" s="84"/>
      <c r="BU252" s="84"/>
      <c r="BV252" s="84"/>
      <c r="BW252" s="84"/>
      <c r="BX252" s="84"/>
      <c r="BY252" s="82"/>
      <c r="BZ252" s="85"/>
      <c r="CA252" s="82"/>
      <c r="CB252" s="82"/>
      <c r="CC252" s="82"/>
    </row>
    <row r="253" spans="1:81" ht="14.25" hidden="1" customHeight="1" x14ac:dyDescent="0.2">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4"/>
      <c r="BT253" s="84"/>
      <c r="BU253" s="84"/>
      <c r="BV253" s="84"/>
      <c r="BW253" s="84"/>
      <c r="BX253" s="84"/>
      <c r="BY253" s="82"/>
      <c r="BZ253" s="85"/>
      <c r="CA253" s="82"/>
      <c r="CB253" s="82"/>
      <c r="CC253" s="82"/>
    </row>
    <row r="254" spans="1:81" ht="14.25" hidden="1" customHeight="1" x14ac:dyDescent="0.2">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4"/>
      <c r="BT254" s="84"/>
      <c r="BU254" s="84"/>
      <c r="BV254" s="84"/>
      <c r="BW254" s="84"/>
      <c r="BX254" s="84"/>
      <c r="BY254" s="82"/>
      <c r="BZ254" s="85"/>
      <c r="CA254" s="82"/>
      <c r="CB254" s="82"/>
      <c r="CC254" s="82"/>
    </row>
    <row r="255" spans="1:81" ht="14.25" hidden="1" customHeight="1" x14ac:dyDescent="0.2">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4"/>
      <c r="BT255" s="84"/>
      <c r="BU255" s="84"/>
      <c r="BV255" s="84"/>
      <c r="BW255" s="84"/>
      <c r="BX255" s="84"/>
      <c r="BY255" s="82"/>
      <c r="BZ255" s="85"/>
      <c r="CA255" s="82"/>
      <c r="CB255" s="82"/>
      <c r="CC255" s="82"/>
    </row>
    <row r="256" spans="1:81" ht="14.25" hidden="1" customHeight="1" x14ac:dyDescent="0.2">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4"/>
      <c r="BT256" s="84"/>
      <c r="BU256" s="84"/>
      <c r="BV256" s="84"/>
      <c r="BW256" s="84"/>
      <c r="BX256" s="84"/>
      <c r="BY256" s="82"/>
      <c r="BZ256" s="85"/>
      <c r="CA256" s="82"/>
      <c r="CB256" s="82"/>
      <c r="CC256" s="82"/>
    </row>
    <row r="257" spans="1:81" ht="15.75" customHeight="1" x14ac:dyDescent="0.2">
      <c r="A257" s="82"/>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4"/>
      <c r="BT257" s="84"/>
      <c r="BU257" s="84"/>
      <c r="BV257" s="84"/>
      <c r="BW257" s="84"/>
      <c r="BX257" s="84"/>
      <c r="BY257" s="82"/>
      <c r="BZ257" s="83"/>
      <c r="CA257" s="82"/>
      <c r="CB257" s="82"/>
      <c r="CC257" s="82"/>
    </row>
  </sheetData>
  <mergeCells count="618">
    <mergeCell ref="AK53:AK56"/>
    <mergeCell ref="AL53:AL56"/>
    <mergeCell ref="AO53:AO56"/>
    <mergeCell ref="AP53:AP56"/>
    <mergeCell ref="AQ53:AQ56"/>
    <mergeCell ref="AR53:AR56"/>
    <mergeCell ref="AS53:AS56"/>
    <mergeCell ref="AT53:AT56"/>
    <mergeCell ref="BZ53:BZ56"/>
    <mergeCell ref="BI53:BI56"/>
    <mergeCell ref="BJ53:BJ56"/>
    <mergeCell ref="BK53:BK56"/>
    <mergeCell ref="BL53:BL56"/>
    <mergeCell ref="BS53:BS56"/>
    <mergeCell ref="BT53:BT56"/>
    <mergeCell ref="BX53:BX56"/>
    <mergeCell ref="BF53:BF56"/>
    <mergeCell ref="BG53:BG56"/>
    <mergeCell ref="BH53:BH56"/>
    <mergeCell ref="A21:A24"/>
    <mergeCell ref="B21:B24"/>
    <mergeCell ref="C21:C24"/>
    <mergeCell ref="D21:D24"/>
    <mergeCell ref="E21:E24"/>
    <mergeCell ref="G53:G56"/>
    <mergeCell ref="H53:H56"/>
    <mergeCell ref="I53:I56"/>
    <mergeCell ref="J53:J56"/>
    <mergeCell ref="A53:A56"/>
    <mergeCell ref="B53:B56"/>
    <mergeCell ref="C53:C56"/>
    <mergeCell ref="D53:D56"/>
    <mergeCell ref="E53:E56"/>
    <mergeCell ref="F53:F56"/>
    <mergeCell ref="F21:F24"/>
    <mergeCell ref="G21:G24"/>
    <mergeCell ref="BY53:BY56"/>
    <mergeCell ref="Q53:Q56"/>
    <mergeCell ref="R53:R56"/>
    <mergeCell ref="S53:S56"/>
    <mergeCell ref="T53:T56"/>
    <mergeCell ref="U53:U56"/>
    <mergeCell ref="V53:V56"/>
    <mergeCell ref="W53:W56"/>
    <mergeCell ref="M53:M56"/>
    <mergeCell ref="N53:N56"/>
    <mergeCell ref="O53:O56"/>
    <mergeCell ref="P53:P56"/>
    <mergeCell ref="AI21:AI24"/>
    <mergeCell ref="K53:K56"/>
    <mergeCell ref="L53:L56"/>
    <mergeCell ref="AM53:AM56"/>
    <mergeCell ref="AN53:AN56"/>
    <mergeCell ref="AF53:AF56"/>
    <mergeCell ref="AG53:AG56"/>
    <mergeCell ref="AH53:AH56"/>
    <mergeCell ref="AI53:AI56"/>
    <mergeCell ref="AJ53:AJ56"/>
    <mergeCell ref="AD53:AD56"/>
    <mergeCell ref="AE53:AE56"/>
    <mergeCell ref="Z21:Z24"/>
    <mergeCell ref="AA21:AA24"/>
    <mergeCell ref="AB21:AB24"/>
    <mergeCell ref="AC21:AC24"/>
    <mergeCell ref="AD21:AD24"/>
    <mergeCell ref="AE21:AE24"/>
    <mergeCell ref="X53:X56"/>
    <mergeCell ref="Y53:Y56"/>
    <mergeCell ref="Z53:Z56"/>
    <mergeCell ref="AA53:AA56"/>
    <mergeCell ref="AB53:AB56"/>
    <mergeCell ref="AC53:AC56"/>
    <mergeCell ref="H21:H24"/>
    <mergeCell ref="I21:I24"/>
    <mergeCell ref="J21:J24"/>
    <mergeCell ref="K21:K24"/>
    <mergeCell ref="L21:L24"/>
    <mergeCell ref="M21:M24"/>
    <mergeCell ref="N21:N24"/>
    <mergeCell ref="O21:O24"/>
    <mergeCell ref="AF21:AF24"/>
    <mergeCell ref="Q21:Q24"/>
    <mergeCell ref="R21:R24"/>
    <mergeCell ref="S21:S24"/>
    <mergeCell ref="T21:T24"/>
    <mergeCell ref="U21:U24"/>
    <mergeCell ref="V21:V24"/>
    <mergeCell ref="W21:W24"/>
    <mergeCell ref="BY21:BY24"/>
    <mergeCell ref="BZ21:BZ24"/>
    <mergeCell ref="CA21:CC21"/>
    <mergeCell ref="CA22:CC22"/>
    <mergeCell ref="CA23:CC23"/>
    <mergeCell ref="CA24:CC24"/>
    <mergeCell ref="P21:P24"/>
    <mergeCell ref="AS21:AS24"/>
    <mergeCell ref="AT21:AT24"/>
    <mergeCell ref="BF21:BF24"/>
    <mergeCell ref="BG21:BG24"/>
    <mergeCell ref="BH21:BH24"/>
    <mergeCell ref="X21:X24"/>
    <mergeCell ref="Y21:Y24"/>
    <mergeCell ref="AG21:AG24"/>
    <mergeCell ref="AH21:AH24"/>
    <mergeCell ref="BX21:BX24"/>
    <mergeCell ref="AJ21:AJ24"/>
    <mergeCell ref="AK21:AK24"/>
    <mergeCell ref="AL21:AL24"/>
    <mergeCell ref="AM21:AM24"/>
    <mergeCell ref="AN21:AN24"/>
    <mergeCell ref="AO21:AO24"/>
    <mergeCell ref="AP21:AP24"/>
    <mergeCell ref="AQ21:AQ24"/>
    <mergeCell ref="AR21:AR24"/>
    <mergeCell ref="BI21:BI24"/>
    <mergeCell ref="BJ21:BJ24"/>
    <mergeCell ref="BK21:BK24"/>
    <mergeCell ref="BL21:BL24"/>
    <mergeCell ref="BS21:BS24"/>
    <mergeCell ref="BT21:BT24"/>
    <mergeCell ref="H17:H20"/>
    <mergeCell ref="I17:I20"/>
    <mergeCell ref="E9:F9"/>
    <mergeCell ref="G9:H9"/>
    <mergeCell ref="B11:L11"/>
    <mergeCell ref="A13:AH13"/>
    <mergeCell ref="S17:S20"/>
    <mergeCell ref="T17:T20"/>
    <mergeCell ref="U17:U20"/>
    <mergeCell ref="AB17:AB20"/>
    <mergeCell ref="P17:P20"/>
    <mergeCell ref="Q17:Q20"/>
    <mergeCell ref="R17:R20"/>
    <mergeCell ref="A17:A20"/>
    <mergeCell ref="B17:B20"/>
    <mergeCell ref="C17:C20"/>
    <mergeCell ref="D17:D20"/>
    <mergeCell ref="E17:E20"/>
    <mergeCell ref="F17:F20"/>
    <mergeCell ref="G17:G20"/>
    <mergeCell ref="J17:J20"/>
    <mergeCell ref="K17:K20"/>
    <mergeCell ref="L17:L20"/>
    <mergeCell ref="M17:M20"/>
    <mergeCell ref="AL13:AT13"/>
    <mergeCell ref="AU13:BB14"/>
    <mergeCell ref="BF13:BL14"/>
    <mergeCell ref="B5:H5"/>
    <mergeCell ref="C6:H6"/>
    <mergeCell ref="C7:H7"/>
    <mergeCell ref="C8:D8"/>
    <mergeCell ref="E8:F8"/>
    <mergeCell ref="G8:H8"/>
    <mergeCell ref="C9:D9"/>
    <mergeCell ref="BH15:BI15"/>
    <mergeCell ref="BH17:BH20"/>
    <mergeCell ref="BI17:BI20"/>
    <mergeCell ref="CA17:CC20"/>
    <mergeCell ref="M14:O14"/>
    <mergeCell ref="P14:AK14"/>
    <mergeCell ref="AI15:AK15"/>
    <mergeCell ref="AO15:AP15"/>
    <mergeCell ref="AQ15:AR15"/>
    <mergeCell ref="N17:N20"/>
    <mergeCell ref="O17:O20"/>
    <mergeCell ref="AC17:AC20"/>
    <mergeCell ref="AD17:AD20"/>
    <mergeCell ref="V17:V20"/>
    <mergeCell ref="W17:W20"/>
    <mergeCell ref="X17:X20"/>
    <mergeCell ref="Y17:Y20"/>
    <mergeCell ref="Z17:Z20"/>
    <mergeCell ref="AA17:AA20"/>
    <mergeCell ref="BF15:BG15"/>
    <mergeCell ref="AE17:AE20"/>
    <mergeCell ref="AF17:AF20"/>
    <mergeCell ref="AG17:AG20"/>
    <mergeCell ref="AH17:AH20"/>
    <mergeCell ref="AI17:AI20"/>
    <mergeCell ref="AJ17:AJ20"/>
    <mergeCell ref="BM13:BQ14"/>
    <mergeCell ref="BS13:BZ14"/>
    <mergeCell ref="CA13:CC16"/>
    <mergeCell ref="BF17:BF20"/>
    <mergeCell ref="BG17:BG20"/>
    <mergeCell ref="AN17:AN20"/>
    <mergeCell ref="AO17:AO20"/>
    <mergeCell ref="AP17:AP20"/>
    <mergeCell ref="AQ17:AQ20"/>
    <mergeCell ref="AR17:AR20"/>
    <mergeCell ref="BL17:BL20"/>
    <mergeCell ref="BS17:BS20"/>
    <mergeCell ref="BT17:BT20"/>
    <mergeCell ref="BX17:BX20"/>
    <mergeCell ref="BY17:BY20"/>
    <mergeCell ref="BZ17:BZ20"/>
    <mergeCell ref="BJ17:BJ20"/>
    <mergeCell ref="BK17:BK20"/>
    <mergeCell ref="AK17:AK20"/>
    <mergeCell ref="AR49:AR52"/>
    <mergeCell ref="AS49:AS52"/>
    <mergeCell ref="AT49:AT52"/>
    <mergeCell ref="BF49:BF52"/>
    <mergeCell ref="BG49:BG52"/>
    <mergeCell ref="AK49:AK52"/>
    <mergeCell ref="AL49:AL52"/>
    <mergeCell ref="AM49:AM52"/>
    <mergeCell ref="AN49:AN52"/>
    <mergeCell ref="AS17:AS20"/>
    <mergeCell ref="AT17:AT20"/>
    <mergeCell ref="AL17:AL20"/>
    <mergeCell ref="AM17:AM20"/>
    <mergeCell ref="A49:A52"/>
    <mergeCell ref="B49:B52"/>
    <mergeCell ref="C49:C52"/>
    <mergeCell ref="D49:D52"/>
    <mergeCell ref="E49:E52"/>
    <mergeCell ref="F49:F52"/>
    <mergeCell ref="G49:G52"/>
    <mergeCell ref="AI49:AI52"/>
    <mergeCell ref="AJ49:AJ52"/>
    <mergeCell ref="AO49:AO52"/>
    <mergeCell ref="AP49:AP52"/>
    <mergeCell ref="AQ49:AQ52"/>
    <mergeCell ref="Z49:Z52"/>
    <mergeCell ref="AA49:AA52"/>
    <mergeCell ref="AB49:AB52"/>
    <mergeCell ref="AC49:AC52"/>
    <mergeCell ref="AD49:AD52"/>
    <mergeCell ref="AE49:AE52"/>
    <mergeCell ref="AF49:AF52"/>
    <mergeCell ref="AG49:AG52"/>
    <mergeCell ref="AH49:AH52"/>
    <mergeCell ref="Q49:Q52"/>
    <mergeCell ref="R49:R52"/>
    <mergeCell ref="S49:S52"/>
    <mergeCell ref="T49:T52"/>
    <mergeCell ref="U49:U52"/>
    <mergeCell ref="V49:V52"/>
    <mergeCell ref="W49:W52"/>
    <mergeCell ref="X49:X52"/>
    <mergeCell ref="Y49:Y52"/>
    <mergeCell ref="H49:H52"/>
    <mergeCell ref="I49:I52"/>
    <mergeCell ref="J49:J52"/>
    <mergeCell ref="K49:K52"/>
    <mergeCell ref="L49:L52"/>
    <mergeCell ref="M49:M52"/>
    <mergeCell ref="N49:N52"/>
    <mergeCell ref="O49:O52"/>
    <mergeCell ref="P49:P52"/>
    <mergeCell ref="AR45:AR48"/>
    <mergeCell ref="AS45:AS48"/>
    <mergeCell ref="AT45:AT48"/>
    <mergeCell ref="BF45:BF48"/>
    <mergeCell ref="BG45:BG48"/>
    <mergeCell ref="BH45:BH48"/>
    <mergeCell ref="BY49:BY52"/>
    <mergeCell ref="BZ49:BZ52"/>
    <mergeCell ref="BI49:BI52"/>
    <mergeCell ref="BJ49:BJ52"/>
    <mergeCell ref="BK49:BK52"/>
    <mergeCell ref="BL49:BL52"/>
    <mergeCell ref="BS49:BS52"/>
    <mergeCell ref="BT49:BT52"/>
    <mergeCell ref="BX49:BX52"/>
    <mergeCell ref="BH49:BH52"/>
    <mergeCell ref="AK45:AK48"/>
    <mergeCell ref="AL45:AL48"/>
    <mergeCell ref="AM45:AM48"/>
    <mergeCell ref="AF45:AF48"/>
    <mergeCell ref="AG45:AG48"/>
    <mergeCell ref="AH45:AH48"/>
    <mergeCell ref="Q45:Q48"/>
    <mergeCell ref="A45:A48"/>
    <mergeCell ref="B45:B48"/>
    <mergeCell ref="C45:C48"/>
    <mergeCell ref="D45:D48"/>
    <mergeCell ref="E45:E48"/>
    <mergeCell ref="F45:F48"/>
    <mergeCell ref="Z45:Z48"/>
    <mergeCell ref="AA45:AA48"/>
    <mergeCell ref="AB45:AB48"/>
    <mergeCell ref="AC45:AC48"/>
    <mergeCell ref="AD45:AD48"/>
    <mergeCell ref="AE45:AE48"/>
    <mergeCell ref="G45:G48"/>
    <mergeCell ref="AI45:AI48"/>
    <mergeCell ref="AJ45:AJ48"/>
    <mergeCell ref="H45:H48"/>
    <mergeCell ref="I45:I48"/>
    <mergeCell ref="J45:J48"/>
    <mergeCell ref="K45:K48"/>
    <mergeCell ref="L45:L48"/>
    <mergeCell ref="M45:M48"/>
    <mergeCell ref="N45:N48"/>
    <mergeCell ref="O45:O48"/>
    <mergeCell ref="R45:R48"/>
    <mergeCell ref="BF41:BF44"/>
    <mergeCell ref="BG41:BG44"/>
    <mergeCell ref="BH41:BH44"/>
    <mergeCell ref="P45:P48"/>
    <mergeCell ref="BY45:BY48"/>
    <mergeCell ref="BZ45:BZ48"/>
    <mergeCell ref="BI45:BI48"/>
    <mergeCell ref="BJ45:BJ48"/>
    <mergeCell ref="BK45:BK48"/>
    <mergeCell ref="BL45:BL48"/>
    <mergeCell ref="BS45:BS48"/>
    <mergeCell ref="BT45:BT48"/>
    <mergeCell ref="BX45:BX48"/>
    <mergeCell ref="X45:X48"/>
    <mergeCell ref="Y45:Y48"/>
    <mergeCell ref="S45:S48"/>
    <mergeCell ref="T45:T48"/>
    <mergeCell ref="U45:U48"/>
    <mergeCell ref="V45:V48"/>
    <mergeCell ref="W45:W48"/>
    <mergeCell ref="AN45:AN48"/>
    <mergeCell ref="AO45:AO48"/>
    <mergeCell ref="AP45:AP48"/>
    <mergeCell ref="AQ45:AQ48"/>
    <mergeCell ref="A41:A44"/>
    <mergeCell ref="B41:B44"/>
    <mergeCell ref="C41:C44"/>
    <mergeCell ref="D41:D44"/>
    <mergeCell ref="E41:E44"/>
    <mergeCell ref="F41:F44"/>
    <mergeCell ref="AR41:AR44"/>
    <mergeCell ref="AS41:AS44"/>
    <mergeCell ref="AT41:AT44"/>
    <mergeCell ref="G41:G44"/>
    <mergeCell ref="AI41:AI44"/>
    <mergeCell ref="AJ41:AJ44"/>
    <mergeCell ref="AK41:AK44"/>
    <mergeCell ref="AL41:AL44"/>
    <mergeCell ref="AM41:AM44"/>
    <mergeCell ref="AF41:AF44"/>
    <mergeCell ref="AG41:AG44"/>
    <mergeCell ref="AH41:AH44"/>
    <mergeCell ref="Q41:Q44"/>
    <mergeCell ref="AO41:AO44"/>
    <mergeCell ref="AP41:AP44"/>
    <mergeCell ref="AQ41:AQ44"/>
    <mergeCell ref="Z41:Z44"/>
    <mergeCell ref="AA41:AA44"/>
    <mergeCell ref="AB41:AB44"/>
    <mergeCell ref="AC41:AC44"/>
    <mergeCell ref="AD41:AD44"/>
    <mergeCell ref="AE41:AE44"/>
    <mergeCell ref="H41:H44"/>
    <mergeCell ref="I41:I44"/>
    <mergeCell ref="J41:J44"/>
    <mergeCell ref="K41:K44"/>
    <mergeCell ref="L41:L44"/>
    <mergeCell ref="M41:M44"/>
    <mergeCell ref="N41:N44"/>
    <mergeCell ref="O41:O44"/>
    <mergeCell ref="R41:R44"/>
    <mergeCell ref="AR37:AR40"/>
    <mergeCell ref="AS37:AS40"/>
    <mergeCell ref="AT37:AT40"/>
    <mergeCell ref="BF37:BF40"/>
    <mergeCell ref="BG37:BG40"/>
    <mergeCell ref="BH37:BH40"/>
    <mergeCell ref="P41:P44"/>
    <mergeCell ref="BY41:BY44"/>
    <mergeCell ref="BZ41:BZ44"/>
    <mergeCell ref="BI41:BI44"/>
    <mergeCell ref="BJ41:BJ44"/>
    <mergeCell ref="BK41:BK44"/>
    <mergeCell ref="BL41:BL44"/>
    <mergeCell ref="BS41:BS44"/>
    <mergeCell ref="BT41:BT44"/>
    <mergeCell ref="BX41:BX44"/>
    <mergeCell ref="X41:X44"/>
    <mergeCell ref="Y41:Y44"/>
    <mergeCell ref="S41:S44"/>
    <mergeCell ref="T41:T44"/>
    <mergeCell ref="U41:U44"/>
    <mergeCell ref="V41:V44"/>
    <mergeCell ref="W41:W44"/>
    <mergeCell ref="AN41:AN44"/>
    <mergeCell ref="AK37:AK40"/>
    <mergeCell ref="AL37:AL40"/>
    <mergeCell ref="AM37:AM40"/>
    <mergeCell ref="AF37:AF40"/>
    <mergeCell ref="AG37:AG40"/>
    <mergeCell ref="AH37:AH40"/>
    <mergeCell ref="Q37:Q40"/>
    <mergeCell ref="A37:A40"/>
    <mergeCell ref="B37:B40"/>
    <mergeCell ref="C37:C40"/>
    <mergeCell ref="D37:D40"/>
    <mergeCell ref="E37:E40"/>
    <mergeCell ref="F37:F40"/>
    <mergeCell ref="Z37:Z40"/>
    <mergeCell ref="AA37:AA40"/>
    <mergeCell ref="AB37:AB40"/>
    <mergeCell ref="AC37:AC40"/>
    <mergeCell ref="AD37:AD40"/>
    <mergeCell ref="AE37:AE40"/>
    <mergeCell ref="G37:G40"/>
    <mergeCell ref="AI37:AI40"/>
    <mergeCell ref="AJ37:AJ40"/>
    <mergeCell ref="H37:H40"/>
    <mergeCell ref="I37:I40"/>
    <mergeCell ref="J37:J40"/>
    <mergeCell ref="K37:K40"/>
    <mergeCell ref="L37:L40"/>
    <mergeCell ref="M37:M40"/>
    <mergeCell ref="N37:N40"/>
    <mergeCell ref="O37:O40"/>
    <mergeCell ref="R37:R40"/>
    <mergeCell ref="BF33:BF36"/>
    <mergeCell ref="BG33:BG36"/>
    <mergeCell ref="BH33:BH36"/>
    <mergeCell ref="P37:P40"/>
    <mergeCell ref="BY37:BY40"/>
    <mergeCell ref="BZ37:BZ40"/>
    <mergeCell ref="BI37:BI40"/>
    <mergeCell ref="BJ37:BJ40"/>
    <mergeCell ref="BK37:BK40"/>
    <mergeCell ref="BL37:BL40"/>
    <mergeCell ref="BS37:BS40"/>
    <mergeCell ref="BT37:BT40"/>
    <mergeCell ref="BX37:BX40"/>
    <mergeCell ref="X37:X40"/>
    <mergeCell ref="Y37:Y40"/>
    <mergeCell ref="S37:S40"/>
    <mergeCell ref="T37:T40"/>
    <mergeCell ref="U37:U40"/>
    <mergeCell ref="V37:V40"/>
    <mergeCell ref="W37:W40"/>
    <mergeCell ref="AN37:AN40"/>
    <mergeCell ref="AO37:AO40"/>
    <mergeCell ref="AP37:AP40"/>
    <mergeCell ref="AQ37:AQ40"/>
    <mergeCell ref="A33:A36"/>
    <mergeCell ref="B33:B36"/>
    <mergeCell ref="C33:C36"/>
    <mergeCell ref="D33:D36"/>
    <mergeCell ref="E33:E36"/>
    <mergeCell ref="F33:F36"/>
    <mergeCell ref="AR33:AR36"/>
    <mergeCell ref="AS33:AS36"/>
    <mergeCell ref="AT33:AT36"/>
    <mergeCell ref="G33:G36"/>
    <mergeCell ref="AI33:AI36"/>
    <mergeCell ref="AJ33:AJ36"/>
    <mergeCell ref="AK33:AK36"/>
    <mergeCell ref="AL33:AL36"/>
    <mergeCell ref="AM33:AM36"/>
    <mergeCell ref="AF33:AF36"/>
    <mergeCell ref="AG33:AG36"/>
    <mergeCell ref="AH33:AH36"/>
    <mergeCell ref="Q33:Q36"/>
    <mergeCell ref="AN33:AN36"/>
    <mergeCell ref="AO33:AO36"/>
    <mergeCell ref="AP33:AP36"/>
    <mergeCell ref="AQ33:AQ36"/>
    <mergeCell ref="Z33:Z36"/>
    <mergeCell ref="AA33:AA36"/>
    <mergeCell ref="AB33:AB36"/>
    <mergeCell ref="AC33:AC36"/>
    <mergeCell ref="AD33:AD36"/>
    <mergeCell ref="AE33:AE36"/>
    <mergeCell ref="M33:M36"/>
    <mergeCell ref="N33:N36"/>
    <mergeCell ref="O33:O36"/>
    <mergeCell ref="R33:R36"/>
    <mergeCell ref="S33:S36"/>
    <mergeCell ref="T33:T36"/>
    <mergeCell ref="U33:U36"/>
    <mergeCell ref="V33:V36"/>
    <mergeCell ref="W33:W36"/>
    <mergeCell ref="BY33:BY36"/>
    <mergeCell ref="BZ33:BZ36"/>
    <mergeCell ref="CA33:CC33"/>
    <mergeCell ref="CA34:CC34"/>
    <mergeCell ref="BI33:BI36"/>
    <mergeCell ref="BJ33:BJ36"/>
    <mergeCell ref="BK33:BK36"/>
    <mergeCell ref="BL33:BL36"/>
    <mergeCell ref="BS33:BS36"/>
    <mergeCell ref="A29:A32"/>
    <mergeCell ref="B29:B32"/>
    <mergeCell ref="C29:C32"/>
    <mergeCell ref="D29:D32"/>
    <mergeCell ref="E29:E32"/>
    <mergeCell ref="F29:F32"/>
    <mergeCell ref="BT33:BT36"/>
    <mergeCell ref="BX33:BX36"/>
    <mergeCell ref="AR29:AR32"/>
    <mergeCell ref="AS29:AS32"/>
    <mergeCell ref="AT29:AT32"/>
    <mergeCell ref="BF29:BF32"/>
    <mergeCell ref="BG29:BG32"/>
    <mergeCell ref="BH29:BH32"/>
    <mergeCell ref="BS29:BS32"/>
    <mergeCell ref="BT29:BT32"/>
    <mergeCell ref="P33:P36"/>
    <mergeCell ref="X33:X36"/>
    <mergeCell ref="Y33:Y36"/>
    <mergeCell ref="H33:H36"/>
    <mergeCell ref="I33:I36"/>
    <mergeCell ref="J33:J36"/>
    <mergeCell ref="K33:K36"/>
    <mergeCell ref="L33:L36"/>
    <mergeCell ref="AC29:AC32"/>
    <mergeCell ref="AD29:AD32"/>
    <mergeCell ref="AE29:AE32"/>
    <mergeCell ref="G29:G32"/>
    <mergeCell ref="AI29:AI32"/>
    <mergeCell ref="AJ29:AJ32"/>
    <mergeCell ref="AK29:AK32"/>
    <mergeCell ref="AL29:AL32"/>
    <mergeCell ref="AM29:AM32"/>
    <mergeCell ref="AF29:AF32"/>
    <mergeCell ref="AG29:AG32"/>
    <mergeCell ref="AH29:AH32"/>
    <mergeCell ref="Q29:Q32"/>
    <mergeCell ref="H29:H32"/>
    <mergeCell ref="I29:I32"/>
    <mergeCell ref="J29:J32"/>
    <mergeCell ref="K29:K32"/>
    <mergeCell ref="L29:L32"/>
    <mergeCell ref="M29:M32"/>
    <mergeCell ref="N29:N32"/>
    <mergeCell ref="O29:O32"/>
    <mergeCell ref="R29:R32"/>
    <mergeCell ref="P29:P32"/>
    <mergeCell ref="BY29:BY32"/>
    <mergeCell ref="BZ29:BZ32"/>
    <mergeCell ref="CA29:CC29"/>
    <mergeCell ref="CA30:CC30"/>
    <mergeCell ref="CA31:CC32"/>
    <mergeCell ref="BI29:BI32"/>
    <mergeCell ref="BJ29:BJ32"/>
    <mergeCell ref="BK29:BK32"/>
    <mergeCell ref="BL29:BL32"/>
    <mergeCell ref="X29:X32"/>
    <mergeCell ref="Y29:Y32"/>
    <mergeCell ref="S29:S32"/>
    <mergeCell ref="T29:T32"/>
    <mergeCell ref="U29:U32"/>
    <mergeCell ref="V29:V32"/>
    <mergeCell ref="W29:W32"/>
    <mergeCell ref="AN29:AN32"/>
    <mergeCell ref="AO29:AO32"/>
    <mergeCell ref="AP29:AP32"/>
    <mergeCell ref="AQ29:AQ32"/>
    <mergeCell ref="Z29:Z32"/>
    <mergeCell ref="AA29:AA32"/>
    <mergeCell ref="AB29:AB32"/>
    <mergeCell ref="BX29:BX32"/>
    <mergeCell ref="AR25:AR28"/>
    <mergeCell ref="AS25:AS28"/>
    <mergeCell ref="AT25:AT28"/>
    <mergeCell ref="BF25:BF28"/>
    <mergeCell ref="BG25:BG28"/>
    <mergeCell ref="BH25:BH28"/>
    <mergeCell ref="BL25:BL28"/>
    <mergeCell ref="BS25:BS28"/>
    <mergeCell ref="BT25:BT28"/>
    <mergeCell ref="AM25:AM28"/>
    <mergeCell ref="AF25:AF28"/>
    <mergeCell ref="AG25:AG28"/>
    <mergeCell ref="AH25:AH28"/>
    <mergeCell ref="Q25:Q28"/>
    <mergeCell ref="A25:A28"/>
    <mergeCell ref="B25:B28"/>
    <mergeCell ref="C25:C28"/>
    <mergeCell ref="D25:D28"/>
    <mergeCell ref="E25:E28"/>
    <mergeCell ref="F25:F28"/>
    <mergeCell ref="AB25:AB28"/>
    <mergeCell ref="AC25:AC28"/>
    <mergeCell ref="AD25:AD28"/>
    <mergeCell ref="AE25:AE28"/>
    <mergeCell ref="G25:G28"/>
    <mergeCell ref="AI25:AI28"/>
    <mergeCell ref="AJ25:AJ28"/>
    <mergeCell ref="AK25:AK28"/>
    <mergeCell ref="AL25:AL28"/>
    <mergeCell ref="H25:H28"/>
    <mergeCell ref="I25:I28"/>
    <mergeCell ref="J25:J28"/>
    <mergeCell ref="K25:K28"/>
    <mergeCell ref="L25:L28"/>
    <mergeCell ref="M25:M28"/>
    <mergeCell ref="N25:N28"/>
    <mergeCell ref="O25:O28"/>
    <mergeCell ref="R25:R28"/>
    <mergeCell ref="BX25:BX28"/>
    <mergeCell ref="P25:P28"/>
    <mergeCell ref="BY25:BY28"/>
    <mergeCell ref="BZ25:BZ28"/>
    <mergeCell ref="CA25:CC25"/>
    <mergeCell ref="CA26:CC26"/>
    <mergeCell ref="CA27:CC27"/>
    <mergeCell ref="CA28:CC28"/>
    <mergeCell ref="BI25:BI28"/>
    <mergeCell ref="BJ25:BJ28"/>
    <mergeCell ref="BK25:BK28"/>
    <mergeCell ref="X25:X28"/>
    <mergeCell ref="Y25:Y28"/>
    <mergeCell ref="S25:S28"/>
    <mergeCell ref="T25:T28"/>
    <mergeCell ref="U25:U28"/>
    <mergeCell ref="V25:V28"/>
    <mergeCell ref="W25:W28"/>
    <mergeCell ref="AN25:AN28"/>
    <mergeCell ref="AO25:AO28"/>
    <mergeCell ref="AP25:AP28"/>
    <mergeCell ref="AQ25:AQ28"/>
    <mergeCell ref="Z25:Z28"/>
    <mergeCell ref="AA25:AA28"/>
  </mergeCells>
  <conditionalFormatting sqref="AP17:AP56">
    <cfRule type="cellIs" dxfId="507" priority="1" operator="equal">
      <formula>"Seguro"</formula>
    </cfRule>
    <cfRule type="cellIs" dxfId="506" priority="2" operator="equal">
      <formula>"Probable"</formula>
    </cfRule>
    <cfRule type="cellIs" dxfId="505" priority="3" operator="equal">
      <formula>"Posible"</formula>
    </cfRule>
    <cfRule type="cellIs" dxfId="504" priority="4" operator="equal">
      <formula>"Improbable"</formula>
    </cfRule>
    <cfRule type="cellIs" dxfId="503" priority="5" operator="equal">
      <formula>"Rara Vez"</formula>
    </cfRule>
    <cfRule type="cellIs" dxfId="502" priority="6" operator="equal">
      <formula>"Muy Alta"</formula>
    </cfRule>
    <cfRule type="cellIs" dxfId="501" priority="7" operator="equal">
      <formula>"Alta"</formula>
    </cfRule>
    <cfRule type="cellIs" dxfId="500" priority="8" operator="equal">
      <formula>"Media"</formula>
    </cfRule>
    <cfRule type="cellIs" dxfId="499" priority="9" operator="equal">
      <formula>"Baja"</formula>
    </cfRule>
    <cfRule type="cellIs" dxfId="498" priority="10" operator="equal">
      <formula>"Muy Baja"</formula>
    </cfRule>
  </conditionalFormatting>
  <conditionalFormatting sqref="AR17:AR56">
    <cfRule type="cellIs" dxfId="497" priority="11" operator="equal">
      <formula>"Catastrófico"</formula>
    </cfRule>
    <cfRule type="cellIs" dxfId="496" priority="12" operator="equal">
      <formula>"Mayor"</formula>
    </cfRule>
    <cfRule type="cellIs" dxfId="495" priority="13" operator="equal">
      <formula>"Moderado"</formula>
    </cfRule>
    <cfRule type="cellIs" dxfId="494" priority="14" operator="equal">
      <formula>"Menor"</formula>
    </cfRule>
    <cfRule type="cellIs" dxfId="493" priority="15" operator="equal">
      <formula>"Insignificante"</formula>
    </cfRule>
  </conditionalFormatting>
  <conditionalFormatting sqref="AT17">
    <cfRule type="containsText" dxfId="492" priority="16" operator="containsText" text="BAJO">
      <formula>NOT(ISERROR(SEARCH(("BAJO"),(AT17))))</formula>
    </cfRule>
    <cfRule type="containsText" dxfId="491" priority="17" operator="containsText" text="MODERADO">
      <formula>NOT(ISERROR(SEARCH(("MODERADO"),(AT17))))</formula>
    </cfRule>
    <cfRule type="containsText" dxfId="490" priority="18" operator="containsText" text="ALTO">
      <formula>NOT(ISERROR(SEARCH(("ALTO"),(AT17))))</formula>
    </cfRule>
    <cfRule type="containsText" dxfId="489" priority="19" operator="containsText" text="EXTREMO">
      <formula>NOT(ISERROR(SEARCH(("EXTREMO"),(AT17))))</formula>
    </cfRule>
  </conditionalFormatting>
  <conditionalFormatting sqref="AT21">
    <cfRule type="containsText" dxfId="488" priority="20" operator="containsText" text="BAJO">
      <formula>NOT(ISERROR(SEARCH(("BAJO"),(AT21))))</formula>
    </cfRule>
    <cfRule type="containsText" dxfId="487" priority="21" operator="containsText" text="MODERADO">
      <formula>NOT(ISERROR(SEARCH(("MODERADO"),(AT21))))</formula>
    </cfRule>
    <cfRule type="containsText" dxfId="486" priority="22" operator="containsText" text="ALTO">
      <formula>NOT(ISERROR(SEARCH(("ALTO"),(AT21))))</formula>
    </cfRule>
    <cfRule type="containsText" dxfId="485" priority="23" operator="containsText" text="EXTREMO">
      <formula>NOT(ISERROR(SEARCH(("EXTREMO"),(AT21))))</formula>
    </cfRule>
  </conditionalFormatting>
  <conditionalFormatting sqref="AT25">
    <cfRule type="containsText" dxfId="484" priority="24" operator="containsText" text="BAJO">
      <formula>NOT(ISERROR(SEARCH(("BAJO"),(AT25))))</formula>
    </cfRule>
    <cfRule type="containsText" dxfId="483" priority="25" operator="containsText" text="MODERADO">
      <formula>NOT(ISERROR(SEARCH(("MODERADO"),(AT25))))</formula>
    </cfRule>
    <cfRule type="containsText" dxfId="482" priority="26" operator="containsText" text="ALTO">
      <formula>NOT(ISERROR(SEARCH(("ALTO"),(AT25))))</formula>
    </cfRule>
    <cfRule type="containsText" dxfId="481" priority="27" operator="containsText" text="EXTREMO">
      <formula>NOT(ISERROR(SEARCH(("EXTREMO"),(AT25))))</formula>
    </cfRule>
  </conditionalFormatting>
  <conditionalFormatting sqref="AT29">
    <cfRule type="containsText" dxfId="480" priority="28" operator="containsText" text="BAJO">
      <formula>NOT(ISERROR(SEARCH(("BAJO"),(AT29))))</formula>
    </cfRule>
    <cfRule type="containsText" dxfId="479" priority="29" operator="containsText" text="MODERADO">
      <formula>NOT(ISERROR(SEARCH(("MODERADO"),(AT29))))</formula>
    </cfRule>
    <cfRule type="containsText" dxfId="478" priority="30" operator="containsText" text="ALTO">
      <formula>NOT(ISERROR(SEARCH(("ALTO"),(AT29))))</formula>
    </cfRule>
    <cfRule type="containsText" dxfId="477" priority="31" operator="containsText" text="EXTREMO">
      <formula>NOT(ISERROR(SEARCH(("EXTREMO"),(AT29))))</formula>
    </cfRule>
  </conditionalFormatting>
  <conditionalFormatting sqref="AT33">
    <cfRule type="containsText" dxfId="476" priority="32" operator="containsText" text="BAJO">
      <formula>NOT(ISERROR(SEARCH(("BAJO"),(AT33))))</formula>
    </cfRule>
    <cfRule type="containsText" dxfId="475" priority="33" operator="containsText" text="MODERADO">
      <formula>NOT(ISERROR(SEARCH(("MODERADO"),(AT33))))</formula>
    </cfRule>
    <cfRule type="containsText" dxfId="474" priority="34" operator="containsText" text="ALTO">
      <formula>NOT(ISERROR(SEARCH(("ALTO"),(AT33))))</formula>
    </cfRule>
    <cfRule type="containsText" dxfId="473" priority="35" operator="containsText" text="EXTREMO">
      <formula>NOT(ISERROR(SEARCH(("EXTREMO"),(AT33))))</formula>
    </cfRule>
  </conditionalFormatting>
  <conditionalFormatting sqref="AT37">
    <cfRule type="containsText" dxfId="472" priority="36" operator="containsText" text="BAJO">
      <formula>NOT(ISERROR(SEARCH(("BAJO"),(AT37))))</formula>
    </cfRule>
    <cfRule type="containsText" dxfId="471" priority="37" operator="containsText" text="MODERADO">
      <formula>NOT(ISERROR(SEARCH(("MODERADO"),(AT37))))</formula>
    </cfRule>
    <cfRule type="containsText" dxfId="470" priority="38" operator="containsText" text="ALTO">
      <formula>NOT(ISERROR(SEARCH(("ALTO"),(AT37))))</formula>
    </cfRule>
    <cfRule type="containsText" dxfId="469" priority="39" operator="containsText" text="EXTREMO">
      <formula>NOT(ISERROR(SEARCH(("EXTREMO"),(AT37))))</formula>
    </cfRule>
  </conditionalFormatting>
  <conditionalFormatting sqref="AT41">
    <cfRule type="containsText" dxfId="468" priority="40" operator="containsText" text="BAJO">
      <formula>NOT(ISERROR(SEARCH(("BAJO"),(AT41))))</formula>
    </cfRule>
    <cfRule type="containsText" dxfId="467" priority="41" operator="containsText" text="MODERADO">
      <formula>NOT(ISERROR(SEARCH(("MODERADO"),(AT41))))</formula>
    </cfRule>
    <cfRule type="containsText" dxfId="466" priority="42" operator="containsText" text="ALTO">
      <formula>NOT(ISERROR(SEARCH(("ALTO"),(AT41))))</formula>
    </cfRule>
    <cfRule type="containsText" dxfId="465" priority="43" operator="containsText" text="EXTREMO">
      <formula>NOT(ISERROR(SEARCH(("EXTREMO"),(AT41))))</formula>
    </cfRule>
  </conditionalFormatting>
  <conditionalFormatting sqref="AT45">
    <cfRule type="containsText" dxfId="464" priority="44" operator="containsText" text="BAJO">
      <formula>NOT(ISERROR(SEARCH(("BAJO"),(AT45))))</formula>
    </cfRule>
    <cfRule type="containsText" dxfId="463" priority="45" operator="containsText" text="MODERADO">
      <formula>NOT(ISERROR(SEARCH(("MODERADO"),(AT45))))</formula>
    </cfRule>
    <cfRule type="containsText" dxfId="462" priority="46" operator="containsText" text="ALTO">
      <formula>NOT(ISERROR(SEARCH(("ALTO"),(AT45))))</formula>
    </cfRule>
    <cfRule type="containsText" dxfId="461" priority="47" operator="containsText" text="EXTREMO">
      <formula>NOT(ISERROR(SEARCH(("EXTREMO"),(AT45))))</formula>
    </cfRule>
  </conditionalFormatting>
  <conditionalFormatting sqref="AT49">
    <cfRule type="containsText" dxfId="460" priority="48" operator="containsText" text="BAJO">
      <formula>NOT(ISERROR(SEARCH(("BAJO"),(AT49))))</formula>
    </cfRule>
    <cfRule type="containsText" dxfId="459" priority="49" operator="containsText" text="MODERADO">
      <formula>NOT(ISERROR(SEARCH(("MODERADO"),(AT49))))</formula>
    </cfRule>
    <cfRule type="containsText" dxfId="458" priority="50" operator="containsText" text="ALTO">
      <formula>NOT(ISERROR(SEARCH(("ALTO"),(AT49))))</formula>
    </cfRule>
    <cfRule type="containsText" dxfId="457" priority="51" operator="containsText" text="EXTREMO">
      <formula>NOT(ISERROR(SEARCH(("EXTREMO"),(AT49))))</formula>
    </cfRule>
  </conditionalFormatting>
  <conditionalFormatting sqref="AT53">
    <cfRule type="containsText" dxfId="456" priority="52" operator="containsText" text="BAJO">
      <formula>NOT(ISERROR(SEARCH(("BAJO"),(AT53))))</formula>
    </cfRule>
    <cfRule type="containsText" dxfId="455" priority="53" operator="containsText" text="MODERADO">
      <formula>NOT(ISERROR(SEARCH(("MODERADO"),(AT53))))</formula>
    </cfRule>
    <cfRule type="containsText" dxfId="454" priority="54" operator="containsText" text="ALTO">
      <formula>NOT(ISERROR(SEARCH(("ALTO"),(AT53))))</formula>
    </cfRule>
    <cfRule type="containsText" dxfId="453" priority="55" operator="containsText" text="EXTREMO">
      <formula>NOT(ISERROR(SEARCH(("EXTREMO"),(AT53))))</formula>
    </cfRule>
  </conditionalFormatting>
  <conditionalFormatting sqref="BG17:BG56">
    <cfRule type="cellIs" dxfId="452" priority="56" operator="equal">
      <formula>"Seguro"</formula>
    </cfRule>
    <cfRule type="cellIs" dxfId="451" priority="57" operator="equal">
      <formula>"Probable"</formula>
    </cfRule>
    <cfRule type="cellIs" dxfId="450" priority="58" operator="equal">
      <formula>"Posible"</formula>
    </cfRule>
    <cfRule type="cellIs" dxfId="449" priority="59" operator="equal">
      <formula>"Improbable"</formula>
    </cfRule>
    <cfRule type="cellIs" dxfId="448" priority="60" operator="equal">
      <formula>"Rara Vez"</formula>
    </cfRule>
    <cfRule type="cellIs" dxfId="447" priority="61" operator="equal">
      <formula>"Muy Alta"</formula>
    </cfRule>
    <cfRule type="cellIs" dxfId="446" priority="62" operator="equal">
      <formula>"Alta"</formula>
    </cfRule>
    <cfRule type="cellIs" dxfId="445" priority="63" operator="equal">
      <formula>"Media"</formula>
    </cfRule>
    <cfRule type="cellIs" dxfId="444" priority="64" operator="equal">
      <formula>"Baja"</formula>
    </cfRule>
    <cfRule type="cellIs" dxfId="443" priority="65" operator="equal">
      <formula>"Muy Baja"</formula>
    </cfRule>
  </conditionalFormatting>
  <conditionalFormatting sqref="BI17:BI56">
    <cfRule type="cellIs" dxfId="442" priority="66" operator="equal">
      <formula>"Catastrófico"</formula>
    </cfRule>
    <cfRule type="cellIs" dxfId="441" priority="67" operator="equal">
      <formula>"Mayor"</formula>
    </cfRule>
    <cfRule type="cellIs" dxfId="440" priority="68" operator="equal">
      <formula>"Moderado"</formula>
    </cfRule>
    <cfRule type="cellIs" dxfId="439" priority="69" operator="equal">
      <formula>"Menor"</formula>
    </cfRule>
    <cfRule type="cellIs" dxfId="438" priority="70" operator="equal">
      <formula>"Insignificante"</formula>
    </cfRule>
  </conditionalFormatting>
  <conditionalFormatting sqref="BK17">
    <cfRule type="containsText" dxfId="437" priority="71" operator="containsText" text="BAJO">
      <formula>NOT(ISERROR(SEARCH(("BAJO"),(BK17))))</formula>
    </cfRule>
    <cfRule type="containsText" dxfId="436" priority="72" operator="containsText" text="MODERADO">
      <formula>NOT(ISERROR(SEARCH(("MODERADO"),(BK17))))</formula>
    </cfRule>
    <cfRule type="containsText" dxfId="435" priority="73" operator="containsText" text="ALTO">
      <formula>NOT(ISERROR(SEARCH(("ALTO"),(BK17))))</formula>
    </cfRule>
    <cfRule type="containsText" dxfId="434" priority="74" operator="containsText" text="EXTREMO">
      <formula>NOT(ISERROR(SEARCH(("EXTREMO"),(BK17))))</formula>
    </cfRule>
  </conditionalFormatting>
  <conditionalFormatting sqref="BK21 BK25 BK29 BK33 BK37 BK41 BK45 BK49 BK53">
    <cfRule type="containsText" dxfId="433" priority="75" operator="containsText" text="BAJO">
      <formula>NOT(ISERROR(SEARCH(("BAJO"),(BK21))))</formula>
    </cfRule>
    <cfRule type="containsText" dxfId="432" priority="76" operator="containsText" text="MODERADO">
      <formula>NOT(ISERROR(SEARCH(("MODERADO"),(BK21))))</formula>
    </cfRule>
    <cfRule type="containsText" dxfId="431" priority="77" operator="containsText" text="ALTO">
      <formula>NOT(ISERROR(SEARCH(("ALTO"),(BK21))))</formula>
    </cfRule>
    <cfRule type="containsText" dxfId="430" priority="78" operator="containsText" text="EXTREMO">
      <formula>NOT(ISERROR(SEARCH(("EXTREMO"),(BK21))))</formula>
    </cfRule>
  </conditionalFormatting>
  <conditionalFormatting sqref="BL17">
    <cfRule type="containsText" dxfId="429" priority="79" operator="containsText" text="RIESGO BAJO">
      <formula>NOT(ISERROR(SEARCH(("RIESGO BAJO"),(BL17))))</formula>
    </cfRule>
    <cfRule type="containsText" dxfId="428" priority="80" operator="containsText" text="RIESGO MODERADO">
      <formula>NOT(ISERROR(SEARCH(("RIESGO MODERADO"),(BL17))))</formula>
    </cfRule>
    <cfRule type="containsText" dxfId="427" priority="81" operator="containsText" text="RIESGO ALTO">
      <formula>NOT(ISERROR(SEARCH(("RIESGO ALTO"),(BL17))))</formula>
    </cfRule>
    <cfRule type="containsText" dxfId="426" priority="82" operator="containsText" text="RIESGO EXTREMO">
      <formula>NOT(ISERROR(SEARCH(("RIESGO EXTREMO"),(BL17))))</formula>
    </cfRule>
  </conditionalFormatting>
  <conditionalFormatting sqref="BL21">
    <cfRule type="containsText" dxfId="425" priority="83" operator="containsText" text="RIESGO BAJO">
      <formula>NOT(ISERROR(SEARCH(("RIESGO BAJO"),(BL21))))</formula>
    </cfRule>
    <cfRule type="containsText" dxfId="424" priority="84" operator="containsText" text="RIESGO MODERADO">
      <formula>NOT(ISERROR(SEARCH(("RIESGO MODERADO"),(BL21))))</formula>
    </cfRule>
    <cfRule type="containsText" dxfId="423" priority="85" operator="containsText" text="RIESGO ALTO">
      <formula>NOT(ISERROR(SEARCH(("RIESGO ALTO"),(BL21))))</formula>
    </cfRule>
    <cfRule type="containsText" dxfId="422" priority="86" operator="containsText" text="RIESGO EXTREMO">
      <formula>NOT(ISERROR(SEARCH(("RIESGO EXTREMO"),(BL21))))</formula>
    </cfRule>
  </conditionalFormatting>
  <conditionalFormatting sqref="BL25">
    <cfRule type="containsText" dxfId="421" priority="87" operator="containsText" text="RIESGO BAJO">
      <formula>NOT(ISERROR(SEARCH(("RIESGO BAJO"),(BL25))))</formula>
    </cfRule>
    <cfRule type="containsText" dxfId="420" priority="88" operator="containsText" text="RIESGO MODERADO">
      <formula>NOT(ISERROR(SEARCH(("RIESGO MODERADO"),(BL25))))</formula>
    </cfRule>
    <cfRule type="containsText" dxfId="419" priority="89" operator="containsText" text="RIESGO ALTO">
      <formula>NOT(ISERROR(SEARCH(("RIESGO ALTO"),(BL25))))</formula>
    </cfRule>
    <cfRule type="containsText" dxfId="418" priority="90" operator="containsText" text="RIESGO EXTREMO">
      <formula>NOT(ISERROR(SEARCH(("RIESGO EXTREMO"),(BL25))))</formula>
    </cfRule>
  </conditionalFormatting>
  <conditionalFormatting sqref="BL29">
    <cfRule type="containsText" dxfId="417" priority="91" operator="containsText" text="RIESGO BAJO">
      <formula>NOT(ISERROR(SEARCH(("RIESGO BAJO"),(BL29))))</formula>
    </cfRule>
    <cfRule type="containsText" dxfId="416" priority="92" operator="containsText" text="RIESGO MODERADO">
      <formula>NOT(ISERROR(SEARCH(("RIESGO MODERADO"),(BL29))))</formula>
    </cfRule>
    <cfRule type="containsText" dxfId="415" priority="93" operator="containsText" text="RIESGO ALTO">
      <formula>NOT(ISERROR(SEARCH(("RIESGO ALTO"),(BL29))))</formula>
    </cfRule>
    <cfRule type="containsText" dxfId="414" priority="94" operator="containsText" text="RIESGO EXTREMO">
      <formula>NOT(ISERROR(SEARCH(("RIESGO EXTREMO"),(BL29))))</formula>
    </cfRule>
  </conditionalFormatting>
  <conditionalFormatting sqref="BL33">
    <cfRule type="containsText" dxfId="413" priority="95" operator="containsText" text="RIESGO BAJO">
      <formula>NOT(ISERROR(SEARCH(("RIESGO BAJO"),(BL33))))</formula>
    </cfRule>
    <cfRule type="containsText" dxfId="412" priority="96" operator="containsText" text="RIESGO MODERADO">
      <formula>NOT(ISERROR(SEARCH(("RIESGO MODERADO"),(BL33))))</formula>
    </cfRule>
    <cfRule type="containsText" dxfId="411" priority="97" operator="containsText" text="RIESGO ALTO">
      <formula>NOT(ISERROR(SEARCH(("RIESGO ALTO"),(BL33))))</formula>
    </cfRule>
    <cfRule type="containsText" dxfId="410" priority="98" operator="containsText" text="RIESGO EXTREMO">
      <formula>NOT(ISERROR(SEARCH(("RIESGO EXTREMO"),(BL33))))</formula>
    </cfRule>
  </conditionalFormatting>
  <conditionalFormatting sqref="BL37">
    <cfRule type="containsText" dxfId="409" priority="99" operator="containsText" text="RIESGO BAJO">
      <formula>NOT(ISERROR(SEARCH(("RIESGO BAJO"),(BL37))))</formula>
    </cfRule>
    <cfRule type="containsText" dxfId="408" priority="100" operator="containsText" text="RIESGO MODERADO">
      <formula>NOT(ISERROR(SEARCH(("RIESGO MODERADO"),(BL37))))</formula>
    </cfRule>
    <cfRule type="containsText" dxfId="407" priority="101" operator="containsText" text="RIESGO ALTO">
      <formula>NOT(ISERROR(SEARCH(("RIESGO ALTO"),(BL37))))</formula>
    </cfRule>
    <cfRule type="containsText" dxfId="406" priority="102" operator="containsText" text="RIESGO EXTREMO">
      <formula>NOT(ISERROR(SEARCH(("RIESGO EXTREMO"),(BL37))))</formula>
    </cfRule>
  </conditionalFormatting>
  <conditionalFormatting sqref="BL41">
    <cfRule type="containsText" dxfId="405" priority="103" operator="containsText" text="RIESGO BAJO">
      <formula>NOT(ISERROR(SEARCH(("RIESGO BAJO"),(BL41))))</formula>
    </cfRule>
    <cfRule type="containsText" dxfId="404" priority="104" operator="containsText" text="RIESGO MODERADO">
      <formula>NOT(ISERROR(SEARCH(("RIESGO MODERADO"),(BL41))))</formula>
    </cfRule>
    <cfRule type="containsText" dxfId="403" priority="105" operator="containsText" text="RIESGO ALTO">
      <formula>NOT(ISERROR(SEARCH(("RIESGO ALTO"),(BL41))))</formula>
    </cfRule>
    <cfRule type="containsText" dxfId="402" priority="106" operator="containsText" text="RIESGO EXTREMO">
      <formula>NOT(ISERROR(SEARCH(("RIESGO EXTREMO"),(BL41))))</formula>
    </cfRule>
  </conditionalFormatting>
  <conditionalFormatting sqref="BL45">
    <cfRule type="containsText" dxfId="401" priority="107" operator="containsText" text="RIESGO BAJO">
      <formula>NOT(ISERROR(SEARCH(("RIESGO BAJO"),(BL45))))</formula>
    </cfRule>
    <cfRule type="containsText" dxfId="400" priority="108" operator="containsText" text="RIESGO MODERADO">
      <formula>NOT(ISERROR(SEARCH(("RIESGO MODERADO"),(BL45))))</formula>
    </cfRule>
    <cfRule type="containsText" dxfId="399" priority="109" operator="containsText" text="RIESGO ALTO">
      <formula>NOT(ISERROR(SEARCH(("RIESGO ALTO"),(BL45))))</formula>
    </cfRule>
    <cfRule type="containsText" dxfId="398" priority="110" operator="containsText" text="RIESGO EXTREMO">
      <formula>NOT(ISERROR(SEARCH(("RIESGO EXTREMO"),(BL45))))</formula>
    </cfRule>
  </conditionalFormatting>
  <conditionalFormatting sqref="BL49">
    <cfRule type="containsText" dxfId="397" priority="111" operator="containsText" text="RIESGO BAJO">
      <formula>NOT(ISERROR(SEARCH(("RIESGO BAJO"),(BL49))))</formula>
    </cfRule>
    <cfRule type="containsText" dxfId="396" priority="112" operator="containsText" text="RIESGO MODERADO">
      <formula>NOT(ISERROR(SEARCH(("RIESGO MODERADO"),(BL49))))</formula>
    </cfRule>
    <cfRule type="containsText" dxfId="395" priority="113" operator="containsText" text="RIESGO ALTO">
      <formula>NOT(ISERROR(SEARCH(("RIESGO ALTO"),(BL49))))</formula>
    </cfRule>
    <cfRule type="containsText" dxfId="394" priority="114" operator="containsText" text="RIESGO EXTREMO">
      <formula>NOT(ISERROR(SEARCH(("RIESGO EXTREMO"),(BL49))))</formula>
    </cfRule>
  </conditionalFormatting>
  <conditionalFormatting sqref="BL53">
    <cfRule type="containsText" dxfId="393" priority="115" operator="containsText" text="RIESGO BAJO">
      <formula>NOT(ISERROR(SEARCH(("RIESGO BAJO"),(BL53))))</formula>
    </cfRule>
    <cfRule type="containsText" dxfId="392" priority="116" operator="containsText" text="RIESGO MODERADO">
      <formula>NOT(ISERROR(SEARCH(("RIESGO MODERADO"),(BL53))))</formula>
    </cfRule>
    <cfRule type="containsText" dxfId="391" priority="117" operator="containsText" text="RIESGO ALTO">
      <formula>NOT(ISERROR(SEARCH(("RIESGO ALTO"),(BL53))))</formula>
    </cfRule>
    <cfRule type="containsText" dxfId="390" priority="118" operator="containsText" text="RIESGO EXTREMO">
      <formula>NOT(ISERROR(SEARCH(("RIESGO EXTREMO"),(BL53))))</formula>
    </cfRule>
  </conditionalFormatting>
  <dataValidations count="1">
    <dataValidation type="list" allowBlank="1" showErrorMessage="1" sqref="G17 G21 G25 G29 G33 G37 G41 G45 G49 G53" xr:uid="{00000000-0002-0000-0300-000000000000}">
      <formula1>INDIRECT(F17)</formula1>
    </dataValidation>
  </dataValidations>
  <hyperlinks>
    <hyperlink ref="BV17" r:id="rId1" xr:uid="{2E8261CE-6FA3-4153-B0E7-517A798AB632}"/>
    <hyperlink ref="BV21" r:id="rId2" xr:uid="{81A31787-EA36-43EC-9915-5FCC7DBEE602}"/>
    <hyperlink ref="BV22" r:id="rId3" xr:uid="{33225752-1C47-4854-A76D-63FB3F4B1242}"/>
    <hyperlink ref="BV23" r:id="rId4" xr:uid="{D71477E2-4154-406C-9124-F16E8722DD76}"/>
    <hyperlink ref="BV25" r:id="rId5" xr:uid="{A9BC4F7A-BE7A-42DE-BB1A-04D37DCA3F44}"/>
    <hyperlink ref="BV29" r:id="rId6" xr:uid="{ACE3F79D-CBAD-4449-9A4C-0B03FE82DD9F}"/>
    <hyperlink ref="BV33" r:id="rId7" xr:uid="{2EFE4F7F-B058-45E9-96DB-CA11E5828E29}"/>
    <hyperlink ref="BU34" r:id="rId8" xr:uid="{6C7FA7D6-5BAE-4BCC-B0C3-310FDAE3F9C0}"/>
    <hyperlink ref="BV34" r:id="rId9" xr:uid="{B705C1C9-C544-4870-8190-503C78B2D83A}"/>
  </hyperlinks>
  <pageMargins left="0.7" right="0.7" top="0.75" bottom="0.75" header="0" footer="0"/>
  <pageSetup paperSize="9" orientation="portrait"/>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EBC6A-282C-40C7-A15B-67FC6529A8CF}">
  <dimension ref="A1:CD1000"/>
  <sheetViews>
    <sheetView showGridLines="0" topLeftCell="AV18" workbookViewId="0">
      <selection activeCell="J22" sqref="J22:J25"/>
    </sheetView>
  </sheetViews>
  <sheetFormatPr baseColWidth="10" defaultColWidth="12.83203125" defaultRowHeight="15" customHeight="1" x14ac:dyDescent="0.2"/>
  <cols>
    <col min="1" max="1" width="17.1640625" style="81" customWidth="1"/>
    <col min="2" max="2" width="14.83203125" style="81" customWidth="1"/>
    <col min="3" max="3" width="15.1640625" style="81" customWidth="1"/>
    <col min="4" max="4" width="12.5" style="81" customWidth="1"/>
    <col min="5" max="5" width="15.1640625" style="81" customWidth="1"/>
    <col min="6" max="7" width="16.83203125" style="81" customWidth="1"/>
    <col min="8" max="8" width="24.83203125" style="81" customWidth="1"/>
    <col min="9" max="9" width="19.5" style="81" customWidth="1"/>
    <col min="10" max="10" width="37.1640625" style="81" customWidth="1"/>
    <col min="11" max="11" width="25" style="81" customWidth="1"/>
    <col min="12" max="12" width="18.83203125" style="81" customWidth="1"/>
    <col min="13" max="13" width="19.83203125" style="81" customWidth="1"/>
    <col min="14" max="14" width="18.83203125" style="81" customWidth="1"/>
    <col min="15" max="21" width="14.5" style="81" hidden="1" customWidth="1"/>
    <col min="22" max="22" width="18.5" style="81" hidden="1" customWidth="1"/>
    <col min="23" max="36" width="14.5" style="81" hidden="1" customWidth="1"/>
    <col min="37" max="37" width="19.1640625" style="81" customWidth="1"/>
    <col min="38" max="38" width="33.6640625" style="81" customWidth="1"/>
    <col min="39" max="39" width="14.5" style="81" hidden="1" customWidth="1"/>
    <col min="40" max="40" width="11.6640625" style="81" customWidth="1"/>
    <col min="41" max="41" width="8.1640625" style="81" customWidth="1"/>
    <col min="42" max="42" width="7.6640625" style="81" customWidth="1"/>
    <col min="43" max="43" width="14.1640625" style="81" customWidth="1"/>
    <col min="44" max="44" width="13.5" style="81" hidden="1" customWidth="1"/>
    <col min="45" max="45" width="16.6640625" style="81" hidden="1" customWidth="1"/>
    <col min="46" max="46" width="63.83203125" style="81" customWidth="1"/>
    <col min="47" max="47" width="31.83203125" style="81" customWidth="1"/>
    <col min="48" max="48" width="41.1640625" style="81" customWidth="1"/>
    <col min="49" max="49" width="48.83203125" style="81" hidden="1" customWidth="1"/>
    <col min="50" max="50" width="23.1640625" style="81" hidden="1" customWidth="1"/>
    <col min="51" max="51" width="17.1640625" style="81" hidden="1" customWidth="1"/>
    <col min="52" max="52" width="17.6640625" style="81" hidden="1" customWidth="1"/>
    <col min="53" max="53" width="14.33203125" style="81" hidden="1" customWidth="1"/>
    <col min="54" max="54" width="15.1640625" style="81" hidden="1" customWidth="1"/>
    <col min="55" max="56" width="11.6640625" style="81" hidden="1" customWidth="1"/>
    <col min="57" max="62" width="13.1640625" style="81" hidden="1" customWidth="1"/>
    <col min="63" max="63" width="18.33203125" style="81" hidden="1" customWidth="1"/>
    <col min="64" max="64" width="50.83203125" style="81" hidden="1" customWidth="1"/>
    <col min="65" max="68" width="36.1640625" style="81" hidden="1" customWidth="1"/>
    <col min="69" max="69" width="4.1640625" style="81" customWidth="1"/>
    <col min="70" max="77" width="63.1640625" style="81" customWidth="1"/>
    <col min="78" max="78" width="4.1640625" style="81" customWidth="1"/>
    <col min="79" max="79" width="12.83203125" style="81"/>
    <col min="80" max="80" width="16.1640625" style="81" customWidth="1"/>
    <col min="81" max="81" width="26" style="81" customWidth="1"/>
    <col min="82" max="82" width="25.1640625" style="81" customWidth="1"/>
    <col min="83" max="16384" width="12.83203125" style="81"/>
  </cols>
  <sheetData>
    <row r="1" spans="1:80" ht="13.5" customHeight="1" x14ac:dyDescent="0.2">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3"/>
      <c r="BS1" s="223"/>
      <c r="BT1" s="223"/>
      <c r="BU1" s="223"/>
      <c r="BV1" s="223"/>
      <c r="BW1" s="223"/>
      <c r="BX1" s="222"/>
      <c r="BY1" s="222"/>
      <c r="BZ1" s="82"/>
      <c r="CA1" s="82"/>
      <c r="CB1" s="82"/>
    </row>
    <row r="2" spans="1:80" ht="13.5" customHeight="1"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3"/>
      <c r="BS2" s="223"/>
      <c r="BT2" s="223"/>
      <c r="BU2" s="223"/>
      <c r="BV2" s="223"/>
      <c r="BW2" s="223"/>
      <c r="BX2" s="222"/>
      <c r="BY2" s="222"/>
      <c r="BZ2" s="82"/>
      <c r="CA2" s="82"/>
      <c r="CB2" s="82"/>
    </row>
    <row r="3" spans="1:80" ht="27"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3"/>
      <c r="BS3" s="223"/>
      <c r="BT3" s="223"/>
      <c r="BU3" s="223"/>
      <c r="BV3" s="223"/>
      <c r="BW3" s="223"/>
      <c r="BX3" s="222"/>
      <c r="BY3" s="222"/>
      <c r="BZ3" s="82"/>
      <c r="CA3" s="82"/>
      <c r="CB3" s="82"/>
    </row>
    <row r="4" spans="1:80" ht="21.75" customHeight="1" x14ac:dyDescent="0.2">
      <c r="A4" s="672" t="s">
        <v>0</v>
      </c>
      <c r="B4" s="612"/>
      <c r="C4" s="612"/>
      <c r="D4" s="612"/>
      <c r="E4" s="612"/>
      <c r="F4" s="612"/>
      <c r="G4" s="613"/>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3"/>
      <c r="BS4" s="223"/>
      <c r="BT4" s="223"/>
      <c r="BU4" s="223"/>
      <c r="BV4" s="223"/>
      <c r="BW4" s="223"/>
      <c r="BX4" s="222"/>
      <c r="BY4" s="222"/>
      <c r="BZ4" s="82"/>
      <c r="CA4" s="82"/>
      <c r="CB4" s="82"/>
    </row>
    <row r="5" spans="1:80" ht="21" customHeight="1" x14ac:dyDescent="0.2">
      <c r="A5" s="311" t="s">
        <v>3</v>
      </c>
      <c r="B5" s="666" t="s">
        <v>4</v>
      </c>
      <c r="C5" s="612"/>
      <c r="D5" s="612"/>
      <c r="E5" s="612"/>
      <c r="F5" s="612"/>
      <c r="G5" s="613"/>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3"/>
      <c r="BS5" s="223"/>
      <c r="BT5" s="223"/>
      <c r="BU5" s="223"/>
      <c r="BV5" s="223"/>
      <c r="BW5" s="223"/>
      <c r="BX5" s="222"/>
      <c r="BY5" s="222"/>
      <c r="BZ5" s="82"/>
      <c r="CA5" s="82"/>
      <c r="CB5" s="82"/>
    </row>
    <row r="6" spans="1:80" ht="18.75" customHeight="1" x14ac:dyDescent="0.2">
      <c r="A6" s="311" t="s">
        <v>5</v>
      </c>
      <c r="B6" s="672" t="s">
        <v>6</v>
      </c>
      <c r="C6" s="613"/>
      <c r="D6" s="672" t="s">
        <v>7</v>
      </c>
      <c r="E6" s="613"/>
      <c r="F6" s="672" t="s">
        <v>8</v>
      </c>
      <c r="G6" s="613"/>
      <c r="H6" s="222"/>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3"/>
      <c r="BS6" s="223"/>
      <c r="BT6" s="223"/>
      <c r="BU6" s="223"/>
      <c r="BV6" s="223"/>
      <c r="BW6" s="223"/>
      <c r="BX6" s="222"/>
      <c r="BY6" s="222"/>
      <c r="BZ6" s="82"/>
      <c r="CA6" s="82"/>
      <c r="CB6" s="82"/>
    </row>
    <row r="7" spans="1:80" ht="21.75" customHeight="1" x14ac:dyDescent="0.2">
      <c r="A7" s="310">
        <f>[6]Presentación!C11</f>
        <v>45818</v>
      </c>
      <c r="B7" s="666" t="str">
        <f>[6]Presentación!D11</f>
        <v>PI02-FOR01</v>
      </c>
      <c r="C7" s="613"/>
      <c r="D7" s="666">
        <f>[6]Presentación!F11</f>
        <v>1</v>
      </c>
      <c r="E7" s="613"/>
      <c r="F7" s="666" t="str">
        <f>[6]Presentación!H11</f>
        <v>1 de 1</v>
      </c>
      <c r="G7" s="613"/>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3"/>
      <c r="BS7" s="223"/>
      <c r="BT7" s="223"/>
      <c r="BU7" s="223"/>
      <c r="BV7" s="223"/>
      <c r="BW7" s="223"/>
      <c r="BX7" s="222"/>
      <c r="BY7" s="222"/>
      <c r="BZ7" s="82"/>
      <c r="CA7" s="82"/>
      <c r="CB7" s="82"/>
    </row>
    <row r="8" spans="1:80" ht="16" thickBot="1" x14ac:dyDescent="0.25">
      <c r="A8" s="221"/>
      <c r="B8" s="220"/>
      <c r="C8" s="220"/>
      <c r="D8" s="22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220"/>
      <c r="AO8" s="90"/>
      <c r="AP8" s="90"/>
      <c r="AQ8" s="90"/>
      <c r="AR8" s="90"/>
      <c r="AS8" s="90"/>
      <c r="AT8" s="90"/>
      <c r="AU8" s="155"/>
      <c r="AV8" s="90"/>
      <c r="AW8" s="90"/>
      <c r="AX8" s="90"/>
      <c r="AY8" s="90"/>
      <c r="AZ8" s="90"/>
      <c r="BA8" s="90"/>
      <c r="BB8" s="220"/>
      <c r="BC8" s="220"/>
      <c r="BD8" s="220"/>
      <c r="BE8" s="90"/>
      <c r="BF8" s="90"/>
      <c r="BG8" s="90"/>
      <c r="BH8" s="90"/>
      <c r="BI8" s="90"/>
      <c r="BJ8" s="90"/>
      <c r="BK8" s="217"/>
      <c r="BL8" s="219"/>
      <c r="BM8" s="90"/>
      <c r="BN8" s="90"/>
      <c r="BO8" s="90"/>
      <c r="BP8" s="90"/>
      <c r="BQ8" s="90"/>
      <c r="BR8" s="217"/>
      <c r="BS8" s="217"/>
      <c r="BT8" s="217"/>
      <c r="BU8" s="217"/>
      <c r="BV8" s="217"/>
      <c r="BW8" s="217"/>
      <c r="BX8" s="90"/>
      <c r="BY8" s="90"/>
      <c r="BZ8" s="82"/>
      <c r="CA8" s="82"/>
      <c r="CB8" s="82"/>
    </row>
    <row r="9" spans="1:80" ht="27" customHeight="1" thickBot="1" x14ac:dyDescent="0.25">
      <c r="A9" s="667" t="s">
        <v>364</v>
      </c>
      <c r="B9" s="601"/>
      <c r="C9" s="601"/>
      <c r="D9" s="601"/>
      <c r="E9" s="601"/>
      <c r="F9" s="601"/>
      <c r="G9" s="601"/>
      <c r="H9" s="601"/>
      <c r="I9" s="601"/>
      <c r="J9" s="601"/>
      <c r="K9" s="603"/>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107"/>
      <c r="BC9" s="90"/>
      <c r="BD9" s="90"/>
      <c r="BE9" s="90"/>
      <c r="BF9" s="90"/>
      <c r="BG9" s="90"/>
      <c r="BH9" s="90"/>
      <c r="BI9" s="90"/>
      <c r="BJ9" s="90"/>
      <c r="BK9" s="90"/>
      <c r="BL9" s="90"/>
      <c r="BM9" s="90"/>
      <c r="BN9" s="90"/>
      <c r="BO9" s="90"/>
      <c r="BP9" s="90"/>
      <c r="BQ9" s="90"/>
      <c r="BR9" s="217"/>
      <c r="BS9" s="217"/>
      <c r="BT9" s="217"/>
      <c r="BU9" s="217"/>
      <c r="BV9" s="217"/>
      <c r="BW9" s="217"/>
      <c r="BX9" s="90"/>
      <c r="BY9" s="90"/>
      <c r="BZ9" s="82"/>
      <c r="CA9" s="82"/>
      <c r="CB9" s="82"/>
    </row>
    <row r="10" spans="1:80" ht="16" thickBot="1" x14ac:dyDescent="0.25">
      <c r="A10" s="215"/>
      <c r="B10" s="215"/>
      <c r="C10" s="215"/>
      <c r="D10" s="215"/>
      <c r="E10" s="215"/>
      <c r="F10" s="216"/>
      <c r="G10" s="216"/>
      <c r="H10" s="216"/>
      <c r="I10" s="216"/>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15"/>
      <c r="BX10" s="215"/>
      <c r="BY10" s="215"/>
      <c r="BZ10" s="82"/>
      <c r="CA10" s="82"/>
      <c r="CB10" s="82"/>
    </row>
    <row r="11" spans="1:80" ht="39.75" customHeight="1" thickBot="1" x14ac:dyDescent="0.25">
      <c r="A11" s="616"/>
      <c r="B11" s="588"/>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207"/>
      <c r="AI11" s="207"/>
      <c r="AJ11" s="207"/>
      <c r="AK11" s="606" t="s">
        <v>14</v>
      </c>
      <c r="AL11" s="601"/>
      <c r="AM11" s="601"/>
      <c r="AN11" s="601"/>
      <c r="AO11" s="601"/>
      <c r="AP11" s="601"/>
      <c r="AQ11" s="601"/>
      <c r="AR11" s="601"/>
      <c r="AS11" s="603"/>
      <c r="AT11" s="607" t="s">
        <v>15</v>
      </c>
      <c r="AU11" s="584"/>
      <c r="AV11" s="584"/>
      <c r="AW11" s="584"/>
      <c r="AX11" s="584"/>
      <c r="AY11" s="584"/>
      <c r="AZ11" s="584"/>
      <c r="BA11" s="597"/>
      <c r="BB11" s="214"/>
      <c r="BC11" s="214"/>
      <c r="BD11" s="213"/>
      <c r="BE11" s="609" t="s">
        <v>16</v>
      </c>
      <c r="BF11" s="584"/>
      <c r="BG11" s="584"/>
      <c r="BH11" s="584"/>
      <c r="BI11" s="584"/>
      <c r="BJ11" s="584"/>
      <c r="BK11" s="587"/>
      <c r="BL11" s="583" t="s">
        <v>17</v>
      </c>
      <c r="BM11" s="584"/>
      <c r="BN11" s="584"/>
      <c r="BO11" s="584"/>
      <c r="BP11" s="584"/>
      <c r="BQ11" s="207"/>
      <c r="BR11" s="586" t="s">
        <v>320</v>
      </c>
      <c r="BS11" s="584"/>
      <c r="BT11" s="584"/>
      <c r="BU11" s="584"/>
      <c r="BV11" s="584"/>
      <c r="BW11" s="584"/>
      <c r="BX11" s="584"/>
      <c r="BY11" s="587"/>
      <c r="BZ11" s="590" t="s">
        <v>252</v>
      </c>
      <c r="CA11" s="551"/>
      <c r="CB11" s="552"/>
    </row>
    <row r="12" spans="1:80" ht="17" thickBot="1" x14ac:dyDescent="0.25">
      <c r="A12" s="309"/>
      <c r="B12" s="309"/>
      <c r="C12" s="309"/>
      <c r="D12" s="309"/>
      <c r="E12" s="309"/>
      <c r="F12" s="309"/>
      <c r="G12" s="309"/>
      <c r="H12" s="309"/>
      <c r="I12" s="309"/>
      <c r="J12" s="309"/>
      <c r="K12" s="309"/>
      <c r="L12" s="668" t="s">
        <v>18</v>
      </c>
      <c r="M12" s="601"/>
      <c r="N12" s="601"/>
      <c r="O12" s="669" t="s">
        <v>19</v>
      </c>
      <c r="P12" s="601"/>
      <c r="Q12" s="601"/>
      <c r="R12" s="601"/>
      <c r="S12" s="601"/>
      <c r="T12" s="601"/>
      <c r="U12" s="601"/>
      <c r="V12" s="601"/>
      <c r="W12" s="601"/>
      <c r="X12" s="601"/>
      <c r="Y12" s="601"/>
      <c r="Z12" s="601"/>
      <c r="AA12" s="601"/>
      <c r="AB12" s="601"/>
      <c r="AC12" s="601"/>
      <c r="AD12" s="601"/>
      <c r="AE12" s="601"/>
      <c r="AF12" s="601"/>
      <c r="AG12" s="601"/>
      <c r="AH12" s="601"/>
      <c r="AI12" s="601"/>
      <c r="AJ12" s="603"/>
      <c r="AK12" s="307"/>
      <c r="AL12" s="307"/>
      <c r="AM12" s="307"/>
      <c r="AN12" s="307"/>
      <c r="AO12" s="307"/>
      <c r="AP12" s="308"/>
      <c r="AQ12" s="308"/>
      <c r="AR12" s="307"/>
      <c r="AS12" s="307"/>
      <c r="AT12" s="588"/>
      <c r="AU12" s="588"/>
      <c r="AV12" s="588"/>
      <c r="AW12" s="588"/>
      <c r="AX12" s="588"/>
      <c r="AY12" s="588"/>
      <c r="AZ12" s="588"/>
      <c r="BA12" s="608"/>
      <c r="BB12" s="209"/>
      <c r="BC12" s="209"/>
      <c r="BD12" s="208"/>
      <c r="BE12" s="548"/>
      <c r="BF12" s="585"/>
      <c r="BG12" s="585"/>
      <c r="BH12" s="585"/>
      <c r="BI12" s="585"/>
      <c r="BJ12" s="585"/>
      <c r="BK12" s="610"/>
      <c r="BL12" s="548"/>
      <c r="BM12" s="585"/>
      <c r="BN12" s="585"/>
      <c r="BO12" s="585"/>
      <c r="BP12" s="585"/>
      <c r="BQ12" s="306"/>
      <c r="BR12" s="549"/>
      <c r="BS12" s="588"/>
      <c r="BT12" s="588"/>
      <c r="BU12" s="588"/>
      <c r="BV12" s="588"/>
      <c r="BW12" s="588"/>
      <c r="BX12" s="588"/>
      <c r="BY12" s="589"/>
      <c r="BZ12" s="553"/>
      <c r="CA12" s="554"/>
      <c r="CB12" s="555"/>
    </row>
    <row r="13" spans="1:80" ht="80.25" customHeight="1" thickBot="1" x14ac:dyDescent="0.25">
      <c r="A13" s="305" t="s">
        <v>21</v>
      </c>
      <c r="B13" s="305" t="s">
        <v>22</v>
      </c>
      <c r="C13" s="305" t="s">
        <v>23</v>
      </c>
      <c r="D13" s="305" t="s">
        <v>24</v>
      </c>
      <c r="E13" s="305" t="s">
        <v>25</v>
      </c>
      <c r="F13" s="305" t="s">
        <v>26</v>
      </c>
      <c r="G13" s="305" t="s">
        <v>27</v>
      </c>
      <c r="H13" s="305" t="s">
        <v>28</v>
      </c>
      <c r="I13" s="305" t="s">
        <v>29</v>
      </c>
      <c r="J13" s="305" t="s">
        <v>30</v>
      </c>
      <c r="K13" s="305" t="s">
        <v>31</v>
      </c>
      <c r="L13" s="304" t="s">
        <v>32</v>
      </c>
      <c r="M13" s="303" t="s">
        <v>33</v>
      </c>
      <c r="N13" s="303" t="s">
        <v>34</v>
      </c>
      <c r="O13" s="302" t="s">
        <v>35</v>
      </c>
      <c r="P13" s="302" t="s">
        <v>36</v>
      </c>
      <c r="Q13" s="302" t="s">
        <v>37</v>
      </c>
      <c r="R13" s="302" t="s">
        <v>38</v>
      </c>
      <c r="S13" s="302" t="s">
        <v>39</v>
      </c>
      <c r="T13" s="302" t="s">
        <v>40</v>
      </c>
      <c r="U13" s="302" t="s">
        <v>41</v>
      </c>
      <c r="V13" s="302" t="s">
        <v>42</v>
      </c>
      <c r="W13" s="302" t="s">
        <v>43</v>
      </c>
      <c r="X13" s="302" t="s">
        <v>44</v>
      </c>
      <c r="Y13" s="302" t="s">
        <v>45</v>
      </c>
      <c r="Z13" s="302" t="s">
        <v>46</v>
      </c>
      <c r="AA13" s="302" t="s">
        <v>47</v>
      </c>
      <c r="AB13" s="302" t="s">
        <v>48</v>
      </c>
      <c r="AC13" s="302" t="s">
        <v>49</v>
      </c>
      <c r="AD13" s="302" t="s">
        <v>50</v>
      </c>
      <c r="AE13" s="302" t="s">
        <v>51</v>
      </c>
      <c r="AF13" s="302" t="s">
        <v>52</v>
      </c>
      <c r="AG13" s="302" t="s">
        <v>53</v>
      </c>
      <c r="AH13" s="670" t="s">
        <v>54</v>
      </c>
      <c r="AI13" s="584"/>
      <c r="AJ13" s="597"/>
      <c r="AK13" s="298" t="s">
        <v>55</v>
      </c>
      <c r="AL13" s="298" t="s">
        <v>56</v>
      </c>
      <c r="AM13" s="298" t="s">
        <v>57</v>
      </c>
      <c r="AN13" s="671" t="s">
        <v>58</v>
      </c>
      <c r="AO13" s="597"/>
      <c r="AP13" s="671" t="s">
        <v>59</v>
      </c>
      <c r="AQ13" s="597"/>
      <c r="AR13" s="298" t="s">
        <v>60</v>
      </c>
      <c r="AS13" s="298" t="s">
        <v>363</v>
      </c>
      <c r="AT13" s="301" t="s">
        <v>62</v>
      </c>
      <c r="AU13" s="301" t="s">
        <v>63</v>
      </c>
      <c r="AV13" s="301" t="s">
        <v>64</v>
      </c>
      <c r="AW13" s="301" t="s">
        <v>65</v>
      </c>
      <c r="AX13" s="301" t="s">
        <v>66</v>
      </c>
      <c r="AY13" s="301" t="s">
        <v>67</v>
      </c>
      <c r="AZ13" s="301" t="s">
        <v>68</v>
      </c>
      <c r="BA13" s="301" t="s">
        <v>69</v>
      </c>
      <c r="BB13" s="300" t="s">
        <v>70</v>
      </c>
      <c r="BC13" s="300" t="s">
        <v>71</v>
      </c>
      <c r="BD13" s="299" t="s">
        <v>72</v>
      </c>
      <c r="BE13" s="664" t="s">
        <v>58</v>
      </c>
      <c r="BF13" s="597"/>
      <c r="BG13" s="665" t="s">
        <v>59</v>
      </c>
      <c r="BH13" s="597"/>
      <c r="BI13" s="298" t="s">
        <v>73</v>
      </c>
      <c r="BJ13" s="298" t="s">
        <v>362</v>
      </c>
      <c r="BK13" s="297" t="s">
        <v>75</v>
      </c>
      <c r="BL13" s="296" t="s">
        <v>76</v>
      </c>
      <c r="BM13" s="295" t="s">
        <v>77</v>
      </c>
      <c r="BN13" s="295" t="s">
        <v>78</v>
      </c>
      <c r="BO13" s="295" t="s">
        <v>79</v>
      </c>
      <c r="BP13" s="294" t="s">
        <v>80</v>
      </c>
      <c r="BQ13" s="293"/>
      <c r="BR13" s="292" t="s">
        <v>319</v>
      </c>
      <c r="BS13" s="292" t="s">
        <v>248</v>
      </c>
      <c r="BT13" s="292" t="s">
        <v>318</v>
      </c>
      <c r="BU13" s="292" t="s">
        <v>361</v>
      </c>
      <c r="BV13" s="292" t="s">
        <v>316</v>
      </c>
      <c r="BW13" s="292" t="s">
        <v>244</v>
      </c>
      <c r="BX13" s="292" t="s">
        <v>315</v>
      </c>
      <c r="BY13" s="291" t="s">
        <v>314</v>
      </c>
      <c r="BZ13" s="553"/>
      <c r="CA13" s="554"/>
      <c r="CB13" s="555"/>
    </row>
    <row r="14" spans="1:80" ht="176.25" customHeight="1" x14ac:dyDescent="0.2">
      <c r="A14" s="654" t="s">
        <v>122</v>
      </c>
      <c r="B14" s="655" t="s">
        <v>123</v>
      </c>
      <c r="C14" s="655" t="s">
        <v>120</v>
      </c>
      <c r="D14" s="655" t="s">
        <v>230</v>
      </c>
      <c r="E14" s="649" t="s">
        <v>187</v>
      </c>
      <c r="F14" s="649" t="s">
        <v>188</v>
      </c>
      <c r="G14" s="649" t="s">
        <v>270</v>
      </c>
      <c r="H14" s="649" t="s">
        <v>360</v>
      </c>
      <c r="I14" s="649" t="s">
        <v>359</v>
      </c>
      <c r="J14" s="650" t="str">
        <f>CONCATENATE(G14," ",H14," ",I14)</f>
        <v>Posibilidad de afectación operacional por expedición de documentos presupuestales con información errada debido a inexactitudes en la solicitud de documentos presupuestales (CDP Y RP)</v>
      </c>
      <c r="K14" s="649" t="s">
        <v>358</v>
      </c>
      <c r="L14" s="649" t="s">
        <v>225</v>
      </c>
      <c r="M14" s="649" t="s">
        <v>225</v>
      </c>
      <c r="N14" s="649" t="s">
        <v>225</v>
      </c>
      <c r="O14" s="624"/>
      <c r="P14" s="624"/>
      <c r="Q14" s="624"/>
      <c r="R14" s="624"/>
      <c r="S14" s="624"/>
      <c r="T14" s="624"/>
      <c r="U14" s="624"/>
      <c r="V14" s="624"/>
      <c r="W14" s="624"/>
      <c r="X14" s="624"/>
      <c r="Y14" s="624"/>
      <c r="Z14" s="624"/>
      <c r="AA14" s="624"/>
      <c r="AB14" s="624"/>
      <c r="AC14" s="624"/>
      <c r="AD14" s="624"/>
      <c r="AE14" s="624"/>
      <c r="AF14" s="624"/>
      <c r="AG14" s="624"/>
      <c r="AH14" s="629">
        <f>COUNTIF(O14:AG17,"Si")</f>
        <v>0</v>
      </c>
      <c r="AI14" s="630">
        <f>IF((COUNTIF(N14:AG17,"Si"))&lt;=0,0,(IF((COUNTIF(N14:AG17,"Si"))&lt;=5,3,(IF(COUNTIF(N14:AG17,"Si")&lt;=11,4,5)))))</f>
        <v>0</v>
      </c>
      <c r="AJ14" s="630">
        <f>IF((COUNTIF(N14:AG17,"Si"))&lt;=0,0,(IF((COUNTIF(N14:AG17,"Si"))&lt;=5,"MODERADO",(IF(COUNTIF(N14:AG17,"Si")&lt;=11,"ALTO","EXTREMO")))))</f>
        <v>0</v>
      </c>
      <c r="AK14" s="629">
        <v>1400</v>
      </c>
      <c r="AL14" s="629"/>
      <c r="AM14" s="629" t="str">
        <f>IF(AL14="Rara vez",1,(IF(AL14="Improbable",2,(IF(AL14="Posible",3,IF(AL14="Probable",4,IF(AL14="Seguro",5,"Revisar")))))))</f>
        <v>Revisar</v>
      </c>
      <c r="AN14" s="651">
        <f>IF(D14="Corrupción",AM14,IF(AK14&lt;=2,1,IF(AK14&lt;=24,2,IF(AK14&lt;=500,3,IF(AK14&lt;=5000,4,IF(AK14&gt;5000,5,"Revisar"))))))</f>
        <v>4</v>
      </c>
      <c r="AO14" s="651" t="str">
        <f>IF(D14="Corrupción",(IF(AN14=1,"Rara Vez",IF(AN14=2,"Improbable",IF(AN14=3,"Posible",IF(AN14=4,"Probable",IF(AN14=5,"Seguro","Revisar")))))),IF(AN14=1,"Muy Baja",IF(AN14=2,"Baja",IF(AN14=3,"Media",IF(AN14=4,"Alta","Muy Alta")))))</f>
        <v>Alta</v>
      </c>
      <c r="AP14" s="651">
        <f>IF(D14="Corrupción",AI14,(ROUND(((VLOOKUP(L14,[6]Datos!$B$25:$C$29,2,FALSE)*[6]Datos!$B$32)+(VLOOKUP(M14,[6]Datos!$B$25:$C$29,2,FALSE)*[6]Datos!$C$32)+(VLOOKUP(N14,[6]Datos!$B$25:$C$29,2,FALSE)*[6]Datos!$D$32))*5,0)))</f>
        <v>1</v>
      </c>
      <c r="AQ14" s="651" t="str">
        <f>IF(AP14=1,"Insignificante",IF(AP14=2,"Menor",IF(AP14=3,"Moderado",IF(AP14=4,"Mayor","Catastrófico"))))</f>
        <v>Insignificante</v>
      </c>
      <c r="AR14" s="633" t="e">
        <f ca="1">_xludf.NUMBERVALUE(CONCATENATE(AN14,AP14),"##")</f>
        <v>#NAME?</v>
      </c>
      <c r="AS14" s="634" t="e">
        <f ca="1">VLOOKUP(AR14,[6]Datos!$I$37:$J$61,2,FALSE)</f>
        <v>#NAME?</v>
      </c>
      <c r="AT14" s="254" t="s">
        <v>357</v>
      </c>
      <c r="AU14" s="253" t="s">
        <v>356</v>
      </c>
      <c r="AV14" s="253" t="s">
        <v>355</v>
      </c>
      <c r="AW14" s="252" t="s">
        <v>86</v>
      </c>
      <c r="AX14" s="252" t="s">
        <v>82</v>
      </c>
      <c r="AY14" s="252" t="s">
        <v>83</v>
      </c>
      <c r="AZ14" s="252" t="s">
        <v>152</v>
      </c>
      <c r="BA14" s="251" t="s">
        <v>84</v>
      </c>
      <c r="BB14" s="250">
        <f>IF(AW14=[6]Datos!$C$63,[6]Datos!$C$73,IF(AW14=[6]Datos!$C$64,[6]Datos!$C$74,IF(AW14=[6]Datos!$C$65,[6]Datos!$C$75,"Revisar")))+IF(AX14=[6]Datos!$D$63,[6]Datos!$D$73,IF(AX14=[6]Datos!$D$64,[6]Datos!$D$74,"Revisar"))+IF(AY14=[6]Datos!$E$63,[6]Datos!$E$73,IF(AY14=[6]Datos!$E$64,[6]Datos!$E$74,"Revisar"))+IF(BA14=[6]Datos!$G$63,[6]Datos!$G$73,IF(BA14=[6]Datos!$G$64,[6]Datos!$G$74,IF(BA14=[6]Datos!$G$65,[6]Datos!$G$75,"Revisar")))</f>
        <v>0.54999999999999993</v>
      </c>
      <c r="BC14" s="250">
        <f>IF(AW14=[6]Datos!$C$65,BB14,0)</f>
        <v>0</v>
      </c>
      <c r="BD14" s="250">
        <f>IF(OR(AW14=[6]Datos!$C$63,AW14=[6]Datos!$C$64),BB14,0)</f>
        <v>0.54999999999999993</v>
      </c>
      <c r="BE14" s="559">
        <f>IF(ROUND(AN14-SUM(BD14:BD17),0)&lt;=0,1,ROUND(AN14-SUM(BD14:BD17),0))</f>
        <v>3</v>
      </c>
      <c r="BF14" s="559" t="str">
        <f>IF(D14="Corrupción",(IF(BE14=1,"Rara Vez",IF(BE14=2,"Improbable",IF(BE14=3,"Posible",IF(BE14=4,"Probable","Seguro"))))),IF(BE14=1,"Muy Baja",IF(BE14=2,"Baja",IF(BE14=3,"Media",IF(BE14=4,"Alta","Muy Alta")))))</f>
        <v>Media</v>
      </c>
      <c r="BG14" s="559">
        <f>ROUND(AP14-SUM(BC14:BC17),0)</f>
        <v>1</v>
      </c>
      <c r="BH14" s="559" t="str">
        <f>IF(BG14=1,"Insignificante",IF(BG14=2,"Menor",IF(BG14=3,"Moderado",IF(BG14=4,"Mayor","Catastrófico"))))</f>
        <v>Insignificante</v>
      </c>
      <c r="BI14" s="560" t="e">
        <f ca="1">_xludf.NUMBERVALUE(CONCATENATE(BE14,BG14),"##")</f>
        <v>#NAME?</v>
      </c>
      <c r="BJ14" s="561" t="e">
        <f ca="1">+VLOOKUP(BI14,[6]Datos!$I$37:$J$65,2,FALSE)</f>
        <v>#NAME?</v>
      </c>
      <c r="BK14" s="562" t="s">
        <v>85</v>
      </c>
      <c r="BL14" s="290"/>
      <c r="BM14" s="288"/>
      <c r="BN14" s="248"/>
      <c r="BO14" s="248"/>
      <c r="BP14" s="287"/>
      <c r="BQ14" s="90"/>
      <c r="BR14" s="646" t="s">
        <v>354</v>
      </c>
      <c r="BS14" s="646" t="s">
        <v>87</v>
      </c>
      <c r="BT14" s="646" t="s">
        <v>353</v>
      </c>
      <c r="BU14" s="662" t="s">
        <v>352</v>
      </c>
      <c r="BV14" s="646"/>
      <c r="BW14" s="646" t="s">
        <v>87</v>
      </c>
      <c r="BX14" s="646" t="s">
        <v>324</v>
      </c>
      <c r="BY14" s="647" t="s">
        <v>351</v>
      </c>
      <c r="BZ14" s="663" t="s">
        <v>350</v>
      </c>
      <c r="CA14" s="551"/>
      <c r="CB14" s="552"/>
    </row>
    <row r="15" spans="1:80" ht="8.25" customHeight="1" x14ac:dyDescent="0.2">
      <c r="A15" s="544"/>
      <c r="B15" s="544"/>
      <c r="C15" s="544"/>
      <c r="D15" s="544"/>
      <c r="E15" s="544"/>
      <c r="F15" s="544"/>
      <c r="G15" s="544"/>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104"/>
      <c r="AU15" s="101"/>
      <c r="AV15" s="101"/>
      <c r="AW15" s="100"/>
      <c r="AX15" s="100"/>
      <c r="AY15" s="100"/>
      <c r="AZ15" s="100"/>
      <c r="BA15" s="99"/>
      <c r="BB15" s="98" t="e">
        <f>IF(AW15=[6]Datos!$C$63,[6]Datos!$C$73,IF(AW15=[6]Datos!$C$64,[6]Datos!$C$74,IF(AW15=[6]Datos!$C$65,[6]Datos!$C$75,"Revisar")))+IF(AX15=[6]Datos!$D$63,[6]Datos!$D$73,IF(AX15=[6]Datos!$D$64,[6]Datos!$D$74,"Revisar"))+IF(AY15=[6]Datos!$E$63,[6]Datos!$E$73,IF(AY15=[6]Datos!$E$64,[6]Datos!$E$74,"Revisar"))+IF(BA15=[6]Datos!$G$63,[6]Datos!$G$73,IF(BA15=[6]Datos!$G$64,[6]Datos!$G$74,IF(BA15=[6]Datos!$G$65,[6]Datos!$G$75,"Revisar")))</f>
        <v>#VALUE!</v>
      </c>
      <c r="BC15" s="98">
        <f>IF(AW15=[6]Datos!$C$65,BB15,0)</f>
        <v>0</v>
      </c>
      <c r="BD15" s="98">
        <f>IF(OR(AW15=[6]Datos!$C$63,AW15=[6]Datos!$C$64),BB15,0)</f>
        <v>0</v>
      </c>
      <c r="BE15" s="544"/>
      <c r="BF15" s="544"/>
      <c r="BG15" s="544"/>
      <c r="BH15" s="544"/>
      <c r="BI15" s="544"/>
      <c r="BJ15" s="544"/>
      <c r="BK15" s="544"/>
      <c r="BL15" s="118"/>
      <c r="BM15" s="117"/>
      <c r="BN15" s="117"/>
      <c r="BO15" s="117"/>
      <c r="BP15" s="116"/>
      <c r="BQ15" s="82"/>
      <c r="BR15" s="541"/>
      <c r="BS15" s="541"/>
      <c r="BT15" s="541"/>
      <c r="BU15" s="541"/>
      <c r="BV15" s="541"/>
      <c r="BW15" s="541"/>
      <c r="BX15" s="541"/>
      <c r="BY15" s="548"/>
      <c r="BZ15" s="553"/>
      <c r="CA15" s="554"/>
      <c r="CB15" s="555"/>
    </row>
    <row r="16" spans="1:80" ht="8.25" customHeight="1" x14ac:dyDescent="0.2">
      <c r="A16" s="544"/>
      <c r="B16" s="544"/>
      <c r="C16" s="544"/>
      <c r="D16" s="544"/>
      <c r="E16" s="544"/>
      <c r="F16" s="544"/>
      <c r="G16" s="544"/>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102"/>
      <c r="AU16" s="101"/>
      <c r="AV16" s="101"/>
      <c r="AW16" s="100"/>
      <c r="AX16" s="100"/>
      <c r="AY16" s="100"/>
      <c r="AZ16" s="100"/>
      <c r="BA16" s="99"/>
      <c r="BB16" s="98" t="e">
        <f>IF(AW16=[6]Datos!$C$63,[6]Datos!$C$73,IF(AW16=[6]Datos!$C$64,[6]Datos!$C$74,IF(AW16=[6]Datos!$C$65,[6]Datos!$C$75,"Revisar")))+IF(AX16=[6]Datos!$D$63,[6]Datos!$D$73,IF(AX16=[6]Datos!$D$64,[6]Datos!$D$74,"Revisar"))+IF(AY16=[6]Datos!$E$63,[6]Datos!$E$73,IF(AY16=[6]Datos!$E$64,[6]Datos!$E$74,"Revisar"))+IF(BA16=[6]Datos!$G$63,[6]Datos!$G$73,IF(BA16=[6]Datos!$G$64,[6]Datos!$G$74,IF(BA16=[6]Datos!$G$65,[6]Datos!$G$75,"Revisar")))</f>
        <v>#VALUE!</v>
      </c>
      <c r="BC16" s="98">
        <f>IF(AW16=[6]Datos!$C$65,BB16,0)</f>
        <v>0</v>
      </c>
      <c r="BD16" s="98">
        <f>IF(OR(AW16=[6]Datos!$C$63,AW16=[6]Datos!$C$64),BB16,0)</f>
        <v>0</v>
      </c>
      <c r="BE16" s="544"/>
      <c r="BF16" s="544"/>
      <c r="BG16" s="544"/>
      <c r="BH16" s="544"/>
      <c r="BI16" s="544"/>
      <c r="BJ16" s="544"/>
      <c r="BK16" s="544"/>
      <c r="BL16" s="114"/>
      <c r="BM16" s="114"/>
      <c r="BN16" s="114"/>
      <c r="BO16" s="114"/>
      <c r="BP16" s="113"/>
      <c r="BQ16" s="82"/>
      <c r="BR16" s="541"/>
      <c r="BS16" s="541"/>
      <c r="BT16" s="541"/>
      <c r="BU16" s="541"/>
      <c r="BV16" s="541"/>
      <c r="BW16" s="541"/>
      <c r="BX16" s="541"/>
      <c r="BY16" s="548"/>
      <c r="BZ16" s="553"/>
      <c r="CA16" s="554"/>
      <c r="CB16" s="555"/>
    </row>
    <row r="17" spans="1:82" ht="8.25" customHeight="1" thickBot="1" x14ac:dyDescent="0.25">
      <c r="A17" s="545"/>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96"/>
      <c r="AU17" s="95"/>
      <c r="AV17" s="95"/>
      <c r="AW17" s="94"/>
      <c r="AX17" s="94"/>
      <c r="AY17" s="94"/>
      <c r="AZ17" s="94"/>
      <c r="BA17" s="93"/>
      <c r="BB17" s="92" t="e">
        <f>IF(AW17=[6]Datos!$C$63,[6]Datos!$C$73,IF(AW17=[6]Datos!$C$64,[6]Datos!$C$74,IF(AW17=[6]Datos!$C$65,[6]Datos!$C$75,"Revisar")))+IF(AX17=[6]Datos!$D$63,[6]Datos!$D$73,IF(AX17=[6]Datos!$D$64,[6]Datos!$D$74,"Revisar"))+IF(AY17=[6]Datos!$E$63,[6]Datos!$E$73,IF(AY17=[6]Datos!$E$64,[6]Datos!$E$74,"Revisar"))+IF(BA17=[6]Datos!$G$63,[6]Datos!$G$73,IF(BA17=[6]Datos!$G$64,[6]Datos!$G$74,IF(BA17=[6]Datos!$G$65,[6]Datos!$G$75,"Revisar")))</f>
        <v>#VALUE!</v>
      </c>
      <c r="BC17" s="92">
        <f>IF(AW17=[6]Datos!$C$65,BB17,0)</f>
        <v>0</v>
      </c>
      <c r="BD17" s="92">
        <f>IF(OR(AW17=[6]Datos!$C$63,AW17=[6]Datos!$C$64),BB17,0)</f>
        <v>0</v>
      </c>
      <c r="BE17" s="545"/>
      <c r="BF17" s="545"/>
      <c r="BG17" s="545"/>
      <c r="BH17" s="545"/>
      <c r="BI17" s="545"/>
      <c r="BJ17" s="545"/>
      <c r="BK17" s="545"/>
      <c r="BL17" s="112"/>
      <c r="BM17" s="112"/>
      <c r="BN17" s="112"/>
      <c r="BO17" s="112"/>
      <c r="BP17" s="111"/>
      <c r="BQ17" s="82"/>
      <c r="BR17" s="542"/>
      <c r="BS17" s="542"/>
      <c r="BT17" s="542"/>
      <c r="BU17" s="542"/>
      <c r="BV17" s="542"/>
      <c r="BW17" s="542"/>
      <c r="BX17" s="542"/>
      <c r="BY17" s="549"/>
      <c r="BZ17" s="556"/>
      <c r="CA17" s="557"/>
      <c r="CB17" s="558"/>
    </row>
    <row r="18" spans="1:82" ht="186" customHeight="1" x14ac:dyDescent="0.2">
      <c r="A18" s="654" t="s">
        <v>122</v>
      </c>
      <c r="B18" s="655" t="s">
        <v>123</v>
      </c>
      <c r="C18" s="655" t="s">
        <v>120</v>
      </c>
      <c r="D18" s="655" t="s">
        <v>230</v>
      </c>
      <c r="E18" s="649" t="s">
        <v>187</v>
      </c>
      <c r="F18" s="649" t="s">
        <v>188</v>
      </c>
      <c r="G18" s="649" t="s">
        <v>349</v>
      </c>
      <c r="H18" s="649" t="s">
        <v>348</v>
      </c>
      <c r="I18" s="649" t="s">
        <v>347</v>
      </c>
      <c r="J18" s="650" t="str">
        <f>CONCATENATE(G18," ",H18," ",I18)</f>
        <v>Posibilidad de afectación  reputacional por registro incorrecto de los hechos económicos en el sistema financiero debido al reconocimiento contable inadecuado o duplicado</v>
      </c>
      <c r="K18" s="649" t="s">
        <v>192</v>
      </c>
      <c r="L18" s="649" t="s">
        <v>225</v>
      </c>
      <c r="M18" s="649" t="s">
        <v>224</v>
      </c>
      <c r="N18" s="649" t="s">
        <v>239</v>
      </c>
      <c r="O18" s="624"/>
      <c r="P18" s="624"/>
      <c r="Q18" s="624"/>
      <c r="R18" s="624"/>
      <c r="S18" s="624"/>
      <c r="T18" s="624"/>
      <c r="U18" s="624"/>
      <c r="V18" s="624"/>
      <c r="W18" s="624"/>
      <c r="X18" s="624"/>
      <c r="Y18" s="624"/>
      <c r="Z18" s="624"/>
      <c r="AA18" s="624"/>
      <c r="AB18" s="624"/>
      <c r="AC18" s="624"/>
      <c r="AD18" s="624"/>
      <c r="AE18" s="624"/>
      <c r="AF18" s="624"/>
      <c r="AG18" s="624"/>
      <c r="AH18" s="629">
        <f>COUNTIF(O18:AG21,"Si")</f>
        <v>0</v>
      </c>
      <c r="AI18" s="630">
        <f>IF((COUNTIF(N18:AG21,"Si"))&lt;=0,0,(IF((COUNTIF(N18:AG21,"Si"))&lt;=5,3,(IF(COUNTIF(N18:AG21,"Si")&lt;=11,4,5)))))</f>
        <v>0</v>
      </c>
      <c r="AJ18" s="630">
        <f>IF((COUNTIF(N18:AG21,"Si"))&lt;=0,0,(IF((COUNTIF(N18:AG21,"Si"))&lt;=5,"MODERADO",(IF(COUNTIF(N18:AG21,"Si")&lt;=11,"ALTO","EXTREMO")))))</f>
        <v>0</v>
      </c>
      <c r="AK18" s="629">
        <v>12</v>
      </c>
      <c r="AL18" s="629"/>
      <c r="AM18" s="629" t="str">
        <f>IF(AL18="Rara vez",1,(IF(AL18="Improbable",2,(IF(AL18="Posible",3,IF(AL18="Probable",4,IF(AL18="Seguro",5,"Revisar")))))))</f>
        <v>Revisar</v>
      </c>
      <c r="AN18" s="651">
        <f>IF(D18="Corrupción",AM18,IF(AK18&lt;=2,1,IF(AK18&lt;=24,2,IF(AK18&lt;=500,3,IF(AK18&lt;=5000,4,IF(AK18&gt;5000,5,"Revisar"))))))</f>
        <v>2</v>
      </c>
      <c r="AO18" s="651" t="str">
        <f>IF(D18="Corrupción",(IF(AN18=1,"Rara Vez",IF(AN18=2,"Improbable",IF(AN18=3,"Posible",IF(AN18=4,"Probable",IF(AN18=5,"Seguro","Revisar")))))),IF(AN18=1,"Muy Baja",IF(AN18=2,"Baja",IF(AN18=3,"Media",IF(AN18=4,"Alta","Muy Alta")))))</f>
        <v>Baja</v>
      </c>
      <c r="AP18" s="651">
        <f>IF(D18="Corrupción",AI18,(ROUND(((VLOOKUP(L18,[6]Datos!$B$25:$C$29,2,FALSE)*[6]Datos!$B$32)+(VLOOKUP(M18,[6]Datos!$B$25:$C$29,2,FALSE)*[6]Datos!$C$32)+(VLOOKUP(N18,[6]Datos!$B$25:$C$29,2,FALSE)*[6]Datos!$D$32))*5,0)))</f>
        <v>2</v>
      </c>
      <c r="AQ18" s="651" t="str">
        <f>IF(AP18=1,"Insignificante",IF(AP18=2,"Menor",IF(AP18=3,"Moderado",IF(AP18=4,"Mayor","Catastrófico"))))</f>
        <v>Menor</v>
      </c>
      <c r="AR18" s="633" t="e">
        <f ca="1">_xludf.NUMBERVALUE(CONCATENATE(AN18,AP18),"##")</f>
        <v>#NAME?</v>
      </c>
      <c r="AS18" s="634" t="e">
        <f ca="1">VLOOKUP(AR18,[6]Datos!$I$37:$J$61,2,FALSE)</f>
        <v>#NAME?</v>
      </c>
      <c r="AT18" s="254" t="s">
        <v>346</v>
      </c>
      <c r="AU18" s="253" t="s">
        <v>345</v>
      </c>
      <c r="AV18" s="253" t="s">
        <v>344</v>
      </c>
      <c r="AW18" s="252" t="s">
        <v>86</v>
      </c>
      <c r="AX18" s="252" t="s">
        <v>82</v>
      </c>
      <c r="AY18" s="252" t="s">
        <v>83</v>
      </c>
      <c r="AZ18" s="252" t="s">
        <v>105</v>
      </c>
      <c r="BA18" s="251" t="s">
        <v>84</v>
      </c>
      <c r="BB18" s="250">
        <f>IF(AW18=[6]Datos!$C$63,[6]Datos!$C$73,IF(AW18=[6]Datos!$C$64,[6]Datos!$C$74,IF(AW18=[6]Datos!$C$65,[6]Datos!$C$75,"Revisar")))+IF(AX18=[6]Datos!$D$63,[6]Datos!$D$73,IF(AX18=[6]Datos!$D$64,[6]Datos!$D$74,"Revisar"))+IF(AY18=[6]Datos!$E$63,[6]Datos!$E$73,IF(AY18=[6]Datos!$E$64,[6]Datos!$E$74,"Revisar"))+IF(BA18=[6]Datos!$G$63,[6]Datos!$G$73,IF(BA18=[6]Datos!$G$64,[6]Datos!$G$74,IF(BA18=[6]Datos!$G$65,[6]Datos!$G$75,"Revisar")))</f>
        <v>0.54999999999999993</v>
      </c>
      <c r="BC18" s="250">
        <f>IF(AW18=[6]Datos!$C$65,BB18,0)</f>
        <v>0</v>
      </c>
      <c r="BD18" s="250">
        <f>IF(OR(AW18=[6]Datos!$C$63,AW18=[6]Datos!$C$64),BB18,0)</f>
        <v>0.54999999999999993</v>
      </c>
      <c r="BE18" s="559">
        <f>IF(ROUND(AN18-SUM(BD18:BD21),0)&lt;=0,1,ROUND(AN18-SUM(BD18:BD21),0))</f>
        <v>1</v>
      </c>
      <c r="BF18" s="559" t="str">
        <f>IF(D18="Corrupción",(IF(BE18=1,"Rara Vez",IF(BE18=2,"Improbable",IF(BE18=3,"Posible",IF(BE18=4,"Probable","Seguro"))))),IF(BE18=1,"Muy Baja",IF(BE18=2,"Baja",IF(BE18=3,"Media",IF(BE18=4,"Alta","Muy Alta")))))</f>
        <v>Muy Baja</v>
      </c>
      <c r="BG18" s="559">
        <f>ROUND(AP18-SUM(BC18:BC21),0)</f>
        <v>2</v>
      </c>
      <c r="BH18" s="559" t="str">
        <f>IF(BG18=1,"Insignificante",IF(BG18=2,"Menor",IF(BG18=3,"Moderado",IF(BG18=4,"Mayor","Catastrófico"))))</f>
        <v>Menor</v>
      </c>
      <c r="BI18" s="560" t="e">
        <f ca="1">_xludf.NUMBERVALUE(CONCATENATE(BE18,BG18),"##")</f>
        <v>#NAME?</v>
      </c>
      <c r="BJ18" s="561" t="e">
        <f ca="1">+VLOOKUP(BI18,[6]Datos!$I$37:$J$65,2,FALSE)</f>
        <v>#NAME?</v>
      </c>
      <c r="BK18" s="562" t="s">
        <v>220</v>
      </c>
      <c r="BL18" s="290"/>
      <c r="BM18" s="288"/>
      <c r="BN18" s="288"/>
      <c r="BO18" s="288"/>
      <c r="BP18" s="287"/>
      <c r="BQ18" s="90"/>
      <c r="BR18" s="646" t="s">
        <v>343</v>
      </c>
      <c r="BS18" s="646" t="s">
        <v>87</v>
      </c>
      <c r="BT18" s="275" t="s">
        <v>342</v>
      </c>
      <c r="BU18" s="286" t="s">
        <v>341</v>
      </c>
      <c r="BV18" s="646"/>
      <c r="BW18" s="646" t="s">
        <v>87</v>
      </c>
      <c r="BX18" s="646" t="s">
        <v>324</v>
      </c>
      <c r="BY18" s="647" t="s">
        <v>340</v>
      </c>
      <c r="BZ18" s="648" t="s">
        <v>339</v>
      </c>
      <c r="CA18" s="551"/>
      <c r="CB18" s="552"/>
    </row>
    <row r="19" spans="1:82" ht="15.75" customHeight="1" x14ac:dyDescent="0.2">
      <c r="A19" s="544"/>
      <c r="B19" s="544"/>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104"/>
      <c r="AU19" s="101"/>
      <c r="AV19" s="101"/>
      <c r="AW19" s="100"/>
      <c r="AX19" s="100"/>
      <c r="AY19" s="100"/>
      <c r="AZ19" s="100"/>
      <c r="BA19" s="99"/>
      <c r="BB19" s="98" t="e">
        <f>IF(AW19=[6]Datos!$C$63,[6]Datos!$C$73,IF(AW19=[6]Datos!$C$64,[6]Datos!$C$74,IF(AW19=[6]Datos!$C$65,[6]Datos!$C$75,"Revisar")))+IF(AX19=[6]Datos!$D$63,[6]Datos!$D$73,IF(AX19=[6]Datos!$D$64,[6]Datos!$D$74,"Revisar"))+IF(AY19=[6]Datos!$E$63,[6]Datos!$E$73,IF(AY19=[6]Datos!$E$64,[6]Datos!$E$74,"Revisar"))+IF(BA19=[6]Datos!$G$63,[6]Datos!$G$73,IF(BA19=[6]Datos!$G$64,[6]Datos!$G$74,IF(BA19=[6]Datos!$G$65,[6]Datos!$G$75,"Revisar")))</f>
        <v>#VALUE!</v>
      </c>
      <c r="BC19" s="98">
        <f>IF(AW19=[6]Datos!$C$65,BB19,0)</f>
        <v>0</v>
      </c>
      <c r="BD19" s="98">
        <f>IF(OR(AW19=[6]Datos!$C$63,AW19=[6]Datos!$C$64),BB19,0)</f>
        <v>0</v>
      </c>
      <c r="BE19" s="544"/>
      <c r="BF19" s="544"/>
      <c r="BG19" s="544"/>
      <c r="BH19" s="544"/>
      <c r="BI19" s="544"/>
      <c r="BJ19" s="544"/>
      <c r="BK19" s="544"/>
      <c r="BL19" s="118"/>
      <c r="BM19" s="117"/>
      <c r="BN19" s="117"/>
      <c r="BO19" s="117"/>
      <c r="BP19" s="116"/>
      <c r="BQ19" s="82"/>
      <c r="BR19" s="541"/>
      <c r="BS19" s="541"/>
      <c r="BT19" s="115"/>
      <c r="BU19" s="115"/>
      <c r="BV19" s="541"/>
      <c r="BW19" s="541"/>
      <c r="BX19" s="541"/>
      <c r="BY19" s="548"/>
      <c r="BZ19" s="553"/>
      <c r="CA19" s="554"/>
      <c r="CB19" s="555"/>
    </row>
    <row r="20" spans="1:82" ht="15.75" customHeight="1" x14ac:dyDescent="0.2">
      <c r="A20" s="544"/>
      <c r="B20" s="544"/>
      <c r="C20" s="544"/>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544"/>
      <c r="AJ20" s="544"/>
      <c r="AK20" s="544"/>
      <c r="AL20" s="544"/>
      <c r="AM20" s="544"/>
      <c r="AN20" s="544"/>
      <c r="AO20" s="544"/>
      <c r="AP20" s="544"/>
      <c r="AQ20" s="544"/>
      <c r="AR20" s="544"/>
      <c r="AS20" s="544"/>
      <c r="AT20" s="102"/>
      <c r="AU20" s="101"/>
      <c r="AV20" s="101"/>
      <c r="AW20" s="100"/>
      <c r="AX20" s="100"/>
      <c r="AY20" s="100"/>
      <c r="AZ20" s="100"/>
      <c r="BA20" s="99"/>
      <c r="BB20" s="98" t="e">
        <f>IF(AW20=[6]Datos!$C$63,[6]Datos!$C$73,IF(AW20=[6]Datos!$C$64,[6]Datos!$C$74,IF(AW20=[6]Datos!$C$65,[6]Datos!$C$75,"Revisar")))+IF(AX20=[6]Datos!$D$63,[6]Datos!$D$73,IF(AX20=[6]Datos!$D$64,[6]Datos!$D$74,"Revisar"))+IF(AY20=[6]Datos!$E$63,[6]Datos!$E$73,IF(AY20=[6]Datos!$E$64,[6]Datos!$E$74,"Revisar"))+IF(BA20=[6]Datos!$G$63,[6]Datos!$G$73,IF(BA20=[6]Datos!$G$64,[6]Datos!$G$74,IF(BA20=[6]Datos!$G$65,[6]Datos!$G$75,"Revisar")))</f>
        <v>#VALUE!</v>
      </c>
      <c r="BC20" s="98">
        <f>IF(AW20=[6]Datos!$C$65,BB20,0)</f>
        <v>0</v>
      </c>
      <c r="BD20" s="98">
        <f>IF(OR(AW20=[6]Datos!$C$63,AW20=[6]Datos!$C$64),BB20,0)</f>
        <v>0</v>
      </c>
      <c r="BE20" s="544"/>
      <c r="BF20" s="544"/>
      <c r="BG20" s="544"/>
      <c r="BH20" s="544"/>
      <c r="BI20" s="544"/>
      <c r="BJ20" s="544"/>
      <c r="BK20" s="544"/>
      <c r="BL20" s="114"/>
      <c r="BM20" s="114"/>
      <c r="BN20" s="114"/>
      <c r="BO20" s="114"/>
      <c r="BP20" s="113"/>
      <c r="BQ20" s="82"/>
      <c r="BR20" s="541"/>
      <c r="BS20" s="541"/>
      <c r="BT20" s="272"/>
      <c r="BU20" s="272"/>
      <c r="BV20" s="541"/>
      <c r="BW20" s="541"/>
      <c r="BX20" s="541"/>
      <c r="BY20" s="548"/>
      <c r="BZ20" s="553"/>
      <c r="CA20" s="554"/>
      <c r="CB20" s="555"/>
    </row>
    <row r="21" spans="1:82" ht="15.75" customHeight="1" thickBot="1" x14ac:dyDescent="0.25">
      <c r="A21" s="545"/>
      <c r="B21" s="545"/>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96"/>
      <c r="AU21" s="95"/>
      <c r="AV21" s="95"/>
      <c r="AW21" s="94"/>
      <c r="AX21" s="94"/>
      <c r="AY21" s="94"/>
      <c r="AZ21" s="94"/>
      <c r="BA21" s="93"/>
      <c r="BB21" s="92" t="e">
        <f>IF(AW21=[6]Datos!$C$63,[6]Datos!$C$73,IF(AW21=[6]Datos!$C$64,[6]Datos!$C$74,IF(AW21=[6]Datos!$C$65,[6]Datos!$C$75,"Revisar")))+IF(AX21=[6]Datos!$D$63,[6]Datos!$D$73,IF(AX21=[6]Datos!$D$64,[6]Datos!$D$74,"Revisar"))+IF(AY21=[6]Datos!$E$63,[6]Datos!$E$73,IF(AY21=[6]Datos!$E$64,[6]Datos!$E$74,"Revisar"))+IF(BA21=[6]Datos!$G$63,[6]Datos!$G$73,IF(BA21=[6]Datos!$G$64,[6]Datos!$G$74,IF(BA21=[6]Datos!$G$65,[6]Datos!$G$75,"Revisar")))</f>
        <v>#VALUE!</v>
      </c>
      <c r="BC21" s="92">
        <f>IF(AW21=[6]Datos!$C$65,BB21,0)</f>
        <v>0</v>
      </c>
      <c r="BD21" s="92">
        <f>IF(OR(AW21=[6]Datos!$C$63,AW21=[6]Datos!$C$64),BB21,0)</f>
        <v>0</v>
      </c>
      <c r="BE21" s="545"/>
      <c r="BF21" s="545"/>
      <c r="BG21" s="545"/>
      <c r="BH21" s="545"/>
      <c r="BI21" s="545"/>
      <c r="BJ21" s="545"/>
      <c r="BK21" s="545"/>
      <c r="BL21" s="112"/>
      <c r="BM21" s="112"/>
      <c r="BN21" s="112"/>
      <c r="BO21" s="112"/>
      <c r="BP21" s="111"/>
      <c r="BQ21" s="82"/>
      <c r="BR21" s="542"/>
      <c r="BS21" s="542"/>
      <c r="BT21" s="271"/>
      <c r="BU21" s="271"/>
      <c r="BV21" s="542"/>
      <c r="BW21" s="542"/>
      <c r="BX21" s="542"/>
      <c r="BY21" s="549"/>
      <c r="BZ21" s="556"/>
      <c r="CA21" s="557"/>
      <c r="CB21" s="558"/>
    </row>
    <row r="22" spans="1:82" ht="240.75" customHeight="1" thickBot="1" x14ac:dyDescent="0.25">
      <c r="A22" s="654" t="s">
        <v>122</v>
      </c>
      <c r="B22" s="655" t="s">
        <v>123</v>
      </c>
      <c r="C22" s="655" t="s">
        <v>120</v>
      </c>
      <c r="D22" s="655" t="s">
        <v>92</v>
      </c>
      <c r="E22" s="649" t="s">
        <v>93</v>
      </c>
      <c r="F22" s="649" t="s">
        <v>94</v>
      </c>
      <c r="G22" s="649" t="s">
        <v>124</v>
      </c>
      <c r="H22" s="649" t="s">
        <v>125</v>
      </c>
      <c r="I22" s="649" t="s">
        <v>126</v>
      </c>
      <c r="J22" s="650" t="str">
        <f>CONCATENATE(G22," ",H22," ",I22)</f>
        <v>Posibilidad de recibir o solicitar cualquier dádiva en la caja menor   por desviación de los recursos asignados, debido a intereses particulares y presiones de terceros</v>
      </c>
      <c r="K22" s="649" t="s">
        <v>98</v>
      </c>
      <c r="L22" s="649"/>
      <c r="M22" s="649"/>
      <c r="N22" s="649"/>
      <c r="O22" s="624" t="s">
        <v>100</v>
      </c>
      <c r="P22" s="624" t="s">
        <v>100</v>
      </c>
      <c r="Q22" s="624" t="s">
        <v>99</v>
      </c>
      <c r="R22" s="624" t="s">
        <v>99</v>
      </c>
      <c r="S22" s="624" t="s">
        <v>99</v>
      </c>
      <c r="T22" s="624" t="s">
        <v>100</v>
      </c>
      <c r="U22" s="624" t="s">
        <v>99</v>
      </c>
      <c r="V22" s="624" t="s">
        <v>99</v>
      </c>
      <c r="W22" s="624" t="s">
        <v>99</v>
      </c>
      <c r="X22" s="624" t="s">
        <v>100</v>
      </c>
      <c r="Y22" s="624" t="s">
        <v>100</v>
      </c>
      <c r="Z22" s="624" t="s">
        <v>100</v>
      </c>
      <c r="AA22" s="624" t="s">
        <v>100</v>
      </c>
      <c r="AB22" s="624" t="s">
        <v>100</v>
      </c>
      <c r="AC22" s="624" t="s">
        <v>99</v>
      </c>
      <c r="AD22" s="624" t="s">
        <v>99</v>
      </c>
      <c r="AE22" s="624" t="s">
        <v>99</v>
      </c>
      <c r="AF22" s="624" t="s">
        <v>99</v>
      </c>
      <c r="AG22" s="624" t="s">
        <v>99</v>
      </c>
      <c r="AH22" s="653">
        <f>COUNTIF(O22:AG25,"Si")</f>
        <v>8</v>
      </c>
      <c r="AI22" s="652">
        <f>IF((COUNTIF(N22:AG25,"Si"))&lt;=0,0,(IF((COUNTIF(N22:AG25,"Si"))&lt;=5,3,(IF(COUNTIF(N22:AG25,"Si")&lt;=11,4,5)))))</f>
        <v>4</v>
      </c>
      <c r="AJ22" s="652" t="str">
        <f>IF((COUNTIF(N22:AG25,"Si"))&lt;=0,0,(IF((COUNTIF(N22:AG25,"Si"))&lt;=5,"MODERADO",(IF(COUNTIF(N22:AG25,"Si")&lt;=11,"ALTO","EXTREMO")))))</f>
        <v>ALTO</v>
      </c>
      <c r="AK22" s="653"/>
      <c r="AL22" s="629" t="s">
        <v>127</v>
      </c>
      <c r="AM22" s="629">
        <f>IF(AL22="Rara vez",1,(IF(AL22="Improbable",2,(IF(AL22="Posible",3,IF(AL22="Probable",4,IF(AL22="Seguro",5,"Revisar")))))))</f>
        <v>3</v>
      </c>
      <c r="AN22" s="651">
        <f>IF(D22="Corrupción",AM22,IF(AK22&lt;=2,1,IF(AK22&lt;=24,2,IF(AK22&lt;=500,3,IF(AK22&lt;=5000,4,IF(AK22&gt;5000,5,"Revisar"))))))</f>
        <v>3</v>
      </c>
      <c r="AO22" s="651" t="str">
        <f>IF(D22="Corrupción",(IF(AN22=1,"Rara Vez",IF(AN22=2,"Improbable",IF(AN22=3,"Posible",IF(AN22=4,"Probable",IF(AN22=5,"Seguro","Revisar")))))),IF(AN22=1,"Muy Baja",IF(AN22=2,"Baja",IF(AN22=3,"Media",IF(AN22=4,"Alta","Muy Alta")))))</f>
        <v>Posible</v>
      </c>
      <c r="AP22" s="651">
        <f>IF(D22="Corrupción",AI22,(ROUND(((VLOOKUP(L22,[6]Datos!$B$25:$C$29,2,FALSE)*[6]Datos!$B$32)+(VLOOKUP(M22,[6]Datos!$B$25:$C$29,2,FALSE)*[6]Datos!$C$32)+(VLOOKUP(N22,[6]Datos!$B$25:$C$29,2,FALSE)*[6]Datos!$D$32))*5,0)))</f>
        <v>4</v>
      </c>
      <c r="AQ22" s="651" t="str">
        <f>IF(AP22=1,"Insignificante",IF(AP22=2,"Menor",IF(AP22=3,"Moderado",IF(AP22=4,"Mayor","Catastrófico"))))</f>
        <v>Mayor</v>
      </c>
      <c r="AR22" s="633" t="e">
        <f ca="1">_xludf.NUMBERVALUE(CONCATENATE(AN22,AP22),"##")</f>
        <v>#NAME?</v>
      </c>
      <c r="AS22" s="634" t="e">
        <f ca="1">VLOOKUP(AR22,[6]Datos!$I$37:$J$61,2,FALSE)</f>
        <v>#NAME?</v>
      </c>
      <c r="AT22" s="708" t="s">
        <v>128</v>
      </c>
      <c r="AU22" s="253" t="s">
        <v>129</v>
      </c>
      <c r="AV22" s="253" t="s">
        <v>130</v>
      </c>
      <c r="AW22" s="252" t="s">
        <v>86</v>
      </c>
      <c r="AX22" s="252" t="s">
        <v>82</v>
      </c>
      <c r="AY22" s="252" t="s">
        <v>83</v>
      </c>
      <c r="AZ22" s="252" t="s">
        <v>105</v>
      </c>
      <c r="BA22" s="251" t="s">
        <v>84</v>
      </c>
      <c r="BB22" s="250">
        <f>IF(AW22=[6]Datos!$C$63,[6]Datos!$C$73,IF(AW22=[6]Datos!$C$64,[6]Datos!$C$74,IF(AW22=[6]Datos!$C$65,[6]Datos!$C$75,"Revisar")))+IF(AX22=[6]Datos!$D$63,[6]Datos!$D$73,IF(AX22=[6]Datos!$D$64,[6]Datos!$D$74,"Revisar"))+IF(AY22=[6]Datos!$E$63,[6]Datos!$E$73,IF(AY22=[6]Datos!$E$64,[6]Datos!$E$74,"Revisar"))+IF(BA22=[6]Datos!$G$63,[6]Datos!$G$73,IF(BA22=[6]Datos!$G$64,[6]Datos!$G$74,IF(BA22=[6]Datos!$G$65,[6]Datos!$G$75,"Revisar")))</f>
        <v>0.54999999999999993</v>
      </c>
      <c r="BC22" s="250">
        <f>IF(AW22=[6]Datos!$C$65,BB22,0)</f>
        <v>0</v>
      </c>
      <c r="BD22" s="250">
        <f>IF(OR(AW22=[6]Datos!$C$63,AW22=[6]Datos!$C$64),BB22,0)</f>
        <v>0.54999999999999993</v>
      </c>
      <c r="BE22" s="559">
        <f>IF(ROUND(AN22-SUM(BD22:BD25),0)&lt;=0,1,ROUND(AN22-SUM(BD22:BD25),0))</f>
        <v>2</v>
      </c>
      <c r="BF22" s="559" t="str">
        <f>IF(D22="Corrupción",(IF(BE22=1,"Rara Vez",IF(BE22=2,"Improbable",IF(BE22=3,"Posible",IF(BE22=4,"Probable","Seguro"))))),IF(BE22=1,"Muy Baja",IF(BE22=2,"Baja",IF(BE22=3,"Media",IF(BE22=4,"Alta","Muy Alta")))))</f>
        <v>Improbable</v>
      </c>
      <c r="BG22" s="559">
        <f>ROUND(AP22-SUM(BC22:BC25),0)</f>
        <v>4</v>
      </c>
      <c r="BH22" s="559" t="str">
        <f>IF(BG22=1,"Insignificante",IF(BG22=2,"Menor",IF(BG22=3,"Moderado",IF(BG22=4,"Mayor","Catastrófico"))))</f>
        <v>Mayor</v>
      </c>
      <c r="BI22" s="560" t="e">
        <f ca="1">_xludf.NUMBERVALUE(CONCATENATE(BE22,BG22),"##")</f>
        <v>#NAME?</v>
      </c>
      <c r="BJ22" s="561" t="e">
        <f ca="1">+VLOOKUP(BI22,[6]Datos!$I$37:$J$65,2,FALSE)</f>
        <v>#NAME?</v>
      </c>
      <c r="BK22" s="562"/>
      <c r="BL22" s="289"/>
      <c r="BM22" s="288"/>
      <c r="BN22" s="248"/>
      <c r="BO22" s="248"/>
      <c r="BP22" s="287"/>
      <c r="BQ22" s="90"/>
      <c r="BR22" s="646" t="s">
        <v>338</v>
      </c>
      <c r="BS22" s="646" t="s">
        <v>87</v>
      </c>
      <c r="BT22" s="275" t="s">
        <v>337</v>
      </c>
      <c r="BU22" s="286" t="s">
        <v>336</v>
      </c>
      <c r="BV22" s="646"/>
      <c r="BW22" s="646" t="s">
        <v>87</v>
      </c>
      <c r="BX22" s="646" t="s">
        <v>324</v>
      </c>
      <c r="BY22" s="647" t="s">
        <v>335</v>
      </c>
      <c r="BZ22" s="648" t="s">
        <v>334</v>
      </c>
      <c r="CA22" s="551"/>
      <c r="CB22" s="552"/>
    </row>
    <row r="23" spans="1:82" ht="78" customHeight="1" x14ac:dyDescent="0.2">
      <c r="A23" s="544"/>
      <c r="B23" s="544"/>
      <c r="C23" s="544"/>
      <c r="D23" s="544"/>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285"/>
      <c r="AU23" s="284"/>
      <c r="AV23" s="284"/>
      <c r="AW23" s="100"/>
      <c r="AX23" s="100"/>
      <c r="AY23" s="100"/>
      <c r="AZ23" s="100"/>
      <c r="BA23" s="99"/>
      <c r="BB23" s="98" t="e">
        <f>IF(AW23=[6]Datos!$C$63,[6]Datos!$C$73,IF(AW23=[6]Datos!$C$64,[6]Datos!$C$74,IF(AW23=[6]Datos!$C$65,[6]Datos!$C$75,"Revisar")))+IF(AX23=[6]Datos!$D$63,[6]Datos!$D$73,IF(AX23=[6]Datos!$D$64,[6]Datos!$D$74,"Revisar"))+IF(AY23=[6]Datos!$E$63,[6]Datos!$E$73,IF(AY23=[6]Datos!$E$64,[6]Datos!$E$74,"Revisar"))+IF(BA23=[6]Datos!$G$63,[6]Datos!$G$73,IF(BA23=[6]Datos!$G$64,[6]Datos!$G$74,IF(BA23=[6]Datos!$G$65,[6]Datos!$G$75,"Revisar")))</f>
        <v>#VALUE!</v>
      </c>
      <c r="BC23" s="98">
        <f>IF(AW23=[6]Datos!$C$65,BB23,0)</f>
        <v>0</v>
      </c>
      <c r="BD23" s="98">
        <f>IF(OR(AW23=[6]Datos!$C$63,AW23=[6]Datos!$C$64),BB23,0)</f>
        <v>0</v>
      </c>
      <c r="BE23" s="544"/>
      <c r="BF23" s="544"/>
      <c r="BG23" s="544"/>
      <c r="BH23" s="544"/>
      <c r="BI23" s="544"/>
      <c r="BJ23" s="544"/>
      <c r="BK23" s="544"/>
      <c r="BL23" s="118"/>
      <c r="BM23" s="117"/>
      <c r="BN23" s="283"/>
      <c r="BO23" s="283"/>
      <c r="BP23" s="116"/>
      <c r="BQ23" s="82"/>
      <c r="BR23" s="541"/>
      <c r="BS23" s="541"/>
      <c r="BT23" s="115"/>
      <c r="BU23" s="276"/>
      <c r="BV23" s="541"/>
      <c r="BW23" s="541"/>
      <c r="BX23" s="541"/>
      <c r="BY23" s="548"/>
      <c r="BZ23" s="553"/>
      <c r="CA23" s="554"/>
      <c r="CB23" s="555"/>
    </row>
    <row r="24" spans="1:82" ht="15.75" customHeight="1" x14ac:dyDescent="0.2">
      <c r="A24" s="544"/>
      <c r="B24" s="544"/>
      <c r="C24" s="544"/>
      <c r="D24" s="544"/>
      <c r="E24" s="544"/>
      <c r="F24" s="544"/>
      <c r="G24" s="544"/>
      <c r="H24" s="544"/>
      <c r="I24" s="544"/>
      <c r="J24" s="544"/>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c r="AI24" s="544"/>
      <c r="AJ24" s="544"/>
      <c r="AK24" s="544"/>
      <c r="AL24" s="544"/>
      <c r="AM24" s="544"/>
      <c r="AN24" s="544"/>
      <c r="AO24" s="544"/>
      <c r="AP24" s="544"/>
      <c r="AQ24" s="544"/>
      <c r="AR24" s="544"/>
      <c r="AS24" s="544"/>
      <c r="AT24" s="102"/>
      <c r="AU24" s="101"/>
      <c r="AV24" s="282"/>
      <c r="AW24" s="281"/>
      <c r="AX24" s="281"/>
      <c r="AY24" s="281"/>
      <c r="AZ24" s="281"/>
      <c r="BA24" s="280"/>
      <c r="BB24" s="279" t="e">
        <f>IF(AW24=[6]Datos!$C$63,[6]Datos!$C$73,IF(AW24=[6]Datos!$C$64,[6]Datos!$C$74,IF(AW24=[6]Datos!$C$65,[6]Datos!$C$75,"Revisar")))+IF(AX24=[6]Datos!$D$63,[6]Datos!$D$73,IF(AX24=[6]Datos!$D$64,[6]Datos!$D$74,"Revisar"))+IF(AY24=[6]Datos!$E$63,[6]Datos!$E$73,IF(AY24=[6]Datos!$E$64,[6]Datos!$E$74,"Revisar"))+IF(BA24=[6]Datos!$G$63,[6]Datos!$G$73,IF(BA24=[6]Datos!$G$64,[6]Datos!$G$74,IF(BA24=[6]Datos!$G$65,[6]Datos!$G$75,"Revisar")))</f>
        <v>#VALUE!</v>
      </c>
      <c r="BC24" s="279">
        <f>IF(AW24=[6]Datos!$C$65,BB24,0)</f>
        <v>0</v>
      </c>
      <c r="BD24" s="279">
        <f>IF(OR(AW24=[6]Datos!$C$63,AW24=[6]Datos!$C$64),BB24,0)</f>
        <v>0</v>
      </c>
      <c r="BE24" s="544"/>
      <c r="BF24" s="544"/>
      <c r="BG24" s="544"/>
      <c r="BH24" s="544"/>
      <c r="BI24" s="544"/>
      <c r="BJ24" s="544"/>
      <c r="BK24" s="544"/>
      <c r="BL24" s="278"/>
      <c r="BM24" s="278"/>
      <c r="BN24" s="278"/>
      <c r="BO24" s="278"/>
      <c r="BP24" s="277"/>
      <c r="BQ24" s="82"/>
      <c r="BR24" s="541"/>
      <c r="BS24" s="541"/>
      <c r="BT24" s="272"/>
      <c r="BU24" s="272"/>
      <c r="BV24" s="541"/>
      <c r="BW24" s="541"/>
      <c r="BX24" s="541"/>
      <c r="BY24" s="548"/>
      <c r="BZ24" s="553"/>
      <c r="CA24" s="554"/>
      <c r="CB24" s="555"/>
    </row>
    <row r="25" spans="1:82" ht="15.75" customHeight="1" thickBot="1" x14ac:dyDescent="0.25">
      <c r="A25" s="545"/>
      <c r="B25" s="545"/>
      <c r="C25" s="545"/>
      <c r="D25" s="545"/>
      <c r="E25" s="545"/>
      <c r="F25" s="545"/>
      <c r="G25" s="545"/>
      <c r="H25" s="545"/>
      <c r="I25" s="545"/>
      <c r="J25" s="545"/>
      <c r="K25" s="545"/>
      <c r="L25" s="545"/>
      <c r="M25" s="545"/>
      <c r="N25" s="545"/>
      <c r="O25" s="545"/>
      <c r="P25" s="545"/>
      <c r="Q25" s="545"/>
      <c r="R25" s="545"/>
      <c r="S25" s="545"/>
      <c r="T25" s="545"/>
      <c r="U25" s="545"/>
      <c r="V25" s="545"/>
      <c r="W25" s="545"/>
      <c r="X25" s="545"/>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96"/>
      <c r="AU25" s="95"/>
      <c r="AV25" s="95"/>
      <c r="AW25" s="94"/>
      <c r="AX25" s="94"/>
      <c r="AY25" s="94"/>
      <c r="AZ25" s="94"/>
      <c r="BA25" s="93"/>
      <c r="BB25" s="92" t="e">
        <f>IF(AW25=[6]Datos!$C$63,[6]Datos!$C$73,IF(AW25=[6]Datos!$C$64,[6]Datos!$C$74,IF(AW25=[6]Datos!$C$65,[6]Datos!$C$75,"Revisar")))+IF(AX25=[6]Datos!$D$63,[6]Datos!$D$73,IF(AX25=[6]Datos!$D$64,[6]Datos!$D$74,"Revisar"))+IF(AY25=[6]Datos!$E$63,[6]Datos!$E$73,IF(AY25=[6]Datos!$E$64,[6]Datos!$E$74,"Revisar"))+IF(BA25=[6]Datos!$G$63,[6]Datos!$G$73,IF(BA25=[6]Datos!$G$64,[6]Datos!$G$74,IF(BA25=[6]Datos!$G$65,[6]Datos!$G$75,"Revisar")))</f>
        <v>#VALUE!</v>
      </c>
      <c r="BC25" s="92">
        <f>IF(AW25=[6]Datos!$C$65,BB25,0)</f>
        <v>0</v>
      </c>
      <c r="BD25" s="92">
        <f>IF(OR(AW25=[6]Datos!$C$63,AW25=[6]Datos!$C$64),BB25,0)</f>
        <v>0</v>
      </c>
      <c r="BE25" s="545"/>
      <c r="BF25" s="545"/>
      <c r="BG25" s="545"/>
      <c r="BH25" s="545"/>
      <c r="BI25" s="545"/>
      <c r="BJ25" s="545"/>
      <c r="BK25" s="545"/>
      <c r="BL25" s="112"/>
      <c r="BM25" s="112"/>
      <c r="BN25" s="112"/>
      <c r="BO25" s="112"/>
      <c r="BP25" s="111"/>
      <c r="BQ25" s="82"/>
      <c r="BR25" s="542"/>
      <c r="BS25" s="542"/>
      <c r="BT25" s="271"/>
      <c r="BU25" s="271"/>
      <c r="BV25" s="542"/>
      <c r="BW25" s="542"/>
      <c r="BX25" s="542"/>
      <c r="BY25" s="549"/>
      <c r="BZ25" s="556"/>
      <c r="CA25" s="557"/>
      <c r="CB25" s="558"/>
    </row>
    <row r="26" spans="1:82" ht="242.25" customHeight="1" x14ac:dyDescent="0.2">
      <c r="A26" s="660" t="s">
        <v>122</v>
      </c>
      <c r="B26" s="661" t="s">
        <v>123</v>
      </c>
      <c r="C26" s="661" t="s">
        <v>120</v>
      </c>
      <c r="D26" s="661" t="s">
        <v>281</v>
      </c>
      <c r="E26" s="657" t="s">
        <v>187</v>
      </c>
      <c r="F26" s="657" t="s">
        <v>188</v>
      </c>
      <c r="G26" s="657" t="s">
        <v>333</v>
      </c>
      <c r="H26" s="657" t="s">
        <v>332</v>
      </c>
      <c r="I26" s="657" t="s">
        <v>331</v>
      </c>
      <c r="J26" s="658" t="str">
        <f>CONCATENATE(G26," ",H26," ",I26)</f>
        <v xml:space="preserve">Posibilidad efecto dañoso sobre intereses patrimoniales de naturaleza pública,  por incurrir en pagos extemporáneos en la presentación de la declaraciones de impuestos nacionales y distritales debido a la inobservancia de las fechas dispuestas en los calendarios tributarios </v>
      </c>
      <c r="K26" s="657" t="s">
        <v>192</v>
      </c>
      <c r="L26" s="657" t="s">
        <v>225</v>
      </c>
      <c r="M26" s="657" t="s">
        <v>225</v>
      </c>
      <c r="N26" s="657" t="s">
        <v>225</v>
      </c>
      <c r="O26" s="543"/>
      <c r="P26" s="543"/>
      <c r="Q26" s="543"/>
      <c r="R26" s="543"/>
      <c r="S26" s="543"/>
      <c r="T26" s="543"/>
      <c r="U26" s="543"/>
      <c r="V26" s="543"/>
      <c r="W26" s="543"/>
      <c r="X26" s="543"/>
      <c r="Y26" s="543"/>
      <c r="Z26" s="543"/>
      <c r="AA26" s="543"/>
      <c r="AB26" s="543"/>
      <c r="AC26" s="543"/>
      <c r="AD26" s="543"/>
      <c r="AE26" s="543"/>
      <c r="AF26" s="543"/>
      <c r="AG26" s="543"/>
      <c r="AH26" s="566">
        <f>COUNTIF(O26:AG29,"Si")</f>
        <v>0</v>
      </c>
      <c r="AI26" s="568">
        <f>IF((COUNTIF(N26:AG29,"Si"))&lt;=0,0,(IF((COUNTIF(N26:AG29,"Si"))&lt;=5,3,(IF(COUNTIF(N26:AG29,"Si")&lt;=11,4,5)))))</f>
        <v>0</v>
      </c>
      <c r="AJ26" s="568">
        <f>IF((COUNTIF(N26:AG29,"Si"))&lt;=0,0,(IF((COUNTIF(N26:AG29,"Si"))&lt;=5,"MODERADO",(IF(COUNTIF(N26:AG29,"Si")&lt;=11,"ALTO","EXTREMO")))))</f>
        <v>0</v>
      </c>
      <c r="AK26" s="566">
        <v>18</v>
      </c>
      <c r="AL26" s="566"/>
      <c r="AM26" s="566" t="str">
        <f>IF(AL26="Rara vez",1,(IF(AL26="Improbable",2,(IF(AL26="Posible",3,IF(AL26="Probable",4,IF(AL26="Seguro",5,"Revisar")))))))</f>
        <v>Revisar</v>
      </c>
      <c r="AN26" s="659">
        <f>IF(D26="Corrupción",AM26,IF(AK26&lt;=2,1,IF(AK26&lt;=24,2,IF(AK26&lt;=500,3,IF(AK26&lt;=5000,4,IF(AK26&gt;5000,5,"Revisar"))))))</f>
        <v>2</v>
      </c>
      <c r="AO26" s="659" t="str">
        <f>IF(D26="Corrupción",(IF(AN26=1,"Rara Vez",IF(AN26=2,"Improbable",IF(AN26=3,"Posible",IF(AN26=4,"Probable",IF(AN26=5,"Seguro","Revisar")))))),IF(AN26=1,"Muy Baja",IF(AN26=2,"Baja",IF(AN26=3,"Media",IF(AN26=4,"Alta","Muy Alta")))))</f>
        <v>Baja</v>
      </c>
      <c r="AP26" s="659">
        <f>IF(D26="Corrupción",AI26,(ROUND(((VLOOKUP(L26,[6]Datos!$B$25:$C$29,2,FALSE)*[6]Datos!$B$32)+(VLOOKUP(M26,[6]Datos!$B$25:$C$29,2,FALSE)*[6]Datos!$C$32)+(VLOOKUP(N26,[6]Datos!$B$25:$C$29,2,FALSE)*[6]Datos!$D$32))*5,0)))</f>
        <v>1</v>
      </c>
      <c r="AQ26" s="659" t="str">
        <f>IF(AP26=1,"Insignificante",IF(AP26=2,"Menor",IF(AP26=3,"Moderado",IF(AP26=4,"Mayor","Catastrófico"))))</f>
        <v>Insignificante</v>
      </c>
      <c r="AR26" s="574" t="e">
        <f ca="1">_xludf.NUMBERVALUE(CONCATENATE(AN26,AP26),"##")</f>
        <v>#NAME?</v>
      </c>
      <c r="AS26" s="575" t="e">
        <f ca="1">VLOOKUP(AR26,[6]Datos!$I$37:$J$61,2,FALSE)</f>
        <v>#NAME?</v>
      </c>
      <c r="AT26" s="110" t="s">
        <v>330</v>
      </c>
      <c r="AU26" s="109" t="s">
        <v>329</v>
      </c>
      <c r="AV26" s="109" t="s">
        <v>328</v>
      </c>
      <c r="AW26" s="108" t="s">
        <v>81</v>
      </c>
      <c r="AX26" s="108" t="s">
        <v>82</v>
      </c>
      <c r="AY26" s="108" t="s">
        <v>87</v>
      </c>
      <c r="AZ26" s="108" t="s">
        <v>105</v>
      </c>
      <c r="BA26" s="105" t="s">
        <v>84</v>
      </c>
      <c r="BB26" s="107">
        <f>IF(AW26=[6]Datos!$C$63,[6]Datos!$C$73,IF(AW26=[6]Datos!$C$64,[6]Datos!$C$74,IF(AW26=[6]Datos!$C$65,[6]Datos!$C$75,"Revisar")))+IF(AX26=[6]Datos!$D$63,[6]Datos!$D$73,IF(AX26=[6]Datos!$D$64,[6]Datos!$D$74,"Revisar"))+IF(AY26=[6]Datos!$E$63,[6]Datos!$E$73,IF(AY26=[6]Datos!$E$64,[6]Datos!$E$74,"Revisar"))+IF(BA26=[6]Datos!$G$63,[6]Datos!$G$73,IF(BA26=[6]Datos!$G$64,[6]Datos!$G$74,IF(BA26=[6]Datos!$G$65,[6]Datos!$G$75,"Revisar")))</f>
        <v>0.5</v>
      </c>
      <c r="BC26" s="107">
        <f>IF(AW26=[6]Datos!$C$65,BB26,0)</f>
        <v>0</v>
      </c>
      <c r="BD26" s="107">
        <f>IF(OR(AW26=[6]Datos!$C$63,AW26=[6]Datos!$C$64),BB26,0)</f>
        <v>0.5</v>
      </c>
      <c r="BE26" s="567">
        <f>IF(ROUND(AN26-SUM(BD26:BD29),0)&lt;=0,1,ROUND(AN26-SUM(BD26:BD29),0))</f>
        <v>2</v>
      </c>
      <c r="BF26" s="567" t="str">
        <f>IF(D26="Corrupción",(IF(BE26=1,"Rara Vez",IF(BE26=2,"Improbable",IF(BE26=3,"Posible",IF(BE26=4,"Probable","Seguro"))))),IF(BE26=1,"Muy Baja",IF(BE26=2,"Baja",IF(BE26=3,"Media",IF(BE26=4,"Alta","Muy Alta")))))</f>
        <v>Baja</v>
      </c>
      <c r="BG26" s="567">
        <f>ROUND(AP26-SUM(BC26:BC29),0)</f>
        <v>1</v>
      </c>
      <c r="BH26" s="567" t="str">
        <f>IF(BG26=1,"Insignificante",IF(BG26=2,"Menor",IF(BG26=3,"Moderado",IF(BG26=4,"Mayor","Catastrófico"))))</f>
        <v>Insignificante</v>
      </c>
      <c r="BI26" s="641" t="e">
        <f ca="1">_xludf.NUMBERVALUE(CONCATENATE(BE26,BG26),"##")</f>
        <v>#NAME?</v>
      </c>
      <c r="BJ26" s="642" t="e">
        <f ca="1">+VLOOKUP(BI26,[6]Datos!$I$37:$J$65,2,FALSE)</f>
        <v>#NAME?</v>
      </c>
      <c r="BK26" s="573" t="s">
        <v>220</v>
      </c>
      <c r="BL26" s="245"/>
      <c r="BM26" s="244"/>
      <c r="BN26" s="244"/>
      <c r="BO26" s="244"/>
      <c r="BP26" s="243"/>
      <c r="BQ26" s="90"/>
      <c r="BR26" s="646" t="s">
        <v>327</v>
      </c>
      <c r="BS26" s="646" t="s">
        <v>99</v>
      </c>
      <c r="BT26" s="275" t="s">
        <v>326</v>
      </c>
      <c r="BU26" s="276" t="s">
        <v>325</v>
      </c>
      <c r="BV26" s="275"/>
      <c r="BW26" s="646" t="s">
        <v>87</v>
      </c>
      <c r="BX26" s="646" t="s">
        <v>324</v>
      </c>
      <c r="BY26" s="647" t="s">
        <v>323</v>
      </c>
      <c r="BZ26" s="656" t="s">
        <v>322</v>
      </c>
      <c r="CA26" s="551"/>
      <c r="CB26" s="552"/>
      <c r="CC26" s="274" t="s">
        <v>321</v>
      </c>
      <c r="CD26" s="273"/>
    </row>
    <row r="27" spans="1:82" ht="15.75" customHeight="1" x14ac:dyDescent="0.2">
      <c r="A27" s="544"/>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104"/>
      <c r="AU27" s="101"/>
      <c r="AV27" s="101"/>
      <c r="AW27" s="100"/>
      <c r="AX27" s="100"/>
      <c r="AY27" s="100"/>
      <c r="AZ27" s="100"/>
      <c r="BA27" s="99"/>
      <c r="BB27" s="98" t="e">
        <f>IF(AW27=[6]Datos!$C$63,[6]Datos!$C$73,IF(AW27=[6]Datos!$C$64,[6]Datos!$C$74,IF(AW27=[6]Datos!$C$65,[6]Datos!$C$75,"Revisar")))+IF(AX27=[6]Datos!$D$63,[6]Datos!$D$73,IF(AX27=[6]Datos!$D$64,[6]Datos!$D$74,"Revisar"))+IF(AY27=[6]Datos!$E$63,[6]Datos!$E$73,IF(AY27=[6]Datos!$E$64,[6]Datos!$E$74,"Revisar"))+IF(BA27=[6]Datos!$G$63,[6]Datos!$G$73,IF(BA27=[6]Datos!$G$64,[6]Datos!$G$74,IF(BA27=[6]Datos!$G$65,[6]Datos!$G$75,"Revisar")))</f>
        <v>#VALUE!</v>
      </c>
      <c r="BC27" s="98">
        <f>IF(AW27=[6]Datos!$C$65,BB27,0)</f>
        <v>0</v>
      </c>
      <c r="BD27" s="98">
        <f>IF(OR(AW27=[6]Datos!$C$63,AW27=[6]Datos!$C$64),BB27,0)</f>
        <v>0</v>
      </c>
      <c r="BE27" s="544"/>
      <c r="BF27" s="544"/>
      <c r="BG27" s="544"/>
      <c r="BH27" s="544"/>
      <c r="BI27" s="544"/>
      <c r="BJ27" s="544"/>
      <c r="BK27" s="544"/>
      <c r="BL27" s="118"/>
      <c r="BM27" s="117"/>
      <c r="BN27" s="117"/>
      <c r="BO27" s="117"/>
      <c r="BP27" s="116"/>
      <c r="BQ27" s="82"/>
      <c r="BR27" s="541"/>
      <c r="BS27" s="541"/>
      <c r="BT27" s="115"/>
      <c r="BU27" s="115"/>
      <c r="BV27" s="115"/>
      <c r="BW27" s="541"/>
      <c r="BX27" s="541"/>
      <c r="BY27" s="548"/>
      <c r="BZ27" s="553"/>
      <c r="CA27" s="554"/>
      <c r="CB27" s="555"/>
      <c r="CC27" s="270"/>
      <c r="CD27" s="269"/>
    </row>
    <row r="28" spans="1:82" ht="10.5" customHeight="1" x14ac:dyDescent="0.2">
      <c r="A28" s="544"/>
      <c r="B28" s="544"/>
      <c r="C28" s="544"/>
      <c r="D28" s="544"/>
      <c r="E28" s="544"/>
      <c r="F28" s="544"/>
      <c r="G28" s="544"/>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104"/>
      <c r="AU28" s="101"/>
      <c r="AV28" s="101"/>
      <c r="AW28" s="100"/>
      <c r="AX28" s="100"/>
      <c r="AY28" s="100"/>
      <c r="AZ28" s="100"/>
      <c r="BA28" s="99"/>
      <c r="BB28" s="98" t="e">
        <f>IF(AW28=[6]Datos!$C$63,[6]Datos!$C$73,IF(AW28=[6]Datos!$C$64,[6]Datos!$C$74,IF(AW28=[6]Datos!$C$65,[6]Datos!$C$75,"Revisar")))+IF(AX28=[6]Datos!$D$63,[6]Datos!$D$73,IF(AX28=[6]Datos!$D$64,[6]Datos!$D$74,"Revisar"))+IF(AY28=[6]Datos!$E$63,[6]Datos!$E$73,IF(AY28=[6]Datos!$E$64,[6]Datos!$E$74,"Revisar"))+IF(BA28=[6]Datos!$G$63,[6]Datos!$G$73,IF(BA28=[6]Datos!$G$64,[6]Datos!$G$74,IF(BA28=[6]Datos!$G$65,[6]Datos!$G$75,"Revisar")))</f>
        <v>#VALUE!</v>
      </c>
      <c r="BC28" s="98">
        <f>IF(AW28=[6]Datos!$C$65,BB28,0)</f>
        <v>0</v>
      </c>
      <c r="BD28" s="98">
        <f>IF(OR(AW28=[6]Datos!$C$63,AW28=[6]Datos!$C$64),BB28,0)</f>
        <v>0</v>
      </c>
      <c r="BE28" s="544"/>
      <c r="BF28" s="544"/>
      <c r="BG28" s="544"/>
      <c r="BH28" s="544"/>
      <c r="BI28" s="544"/>
      <c r="BJ28" s="544"/>
      <c r="BK28" s="544"/>
      <c r="BL28" s="114"/>
      <c r="BM28" s="114"/>
      <c r="BN28" s="114"/>
      <c r="BO28" s="114"/>
      <c r="BP28" s="113"/>
      <c r="BQ28" s="82"/>
      <c r="BR28" s="541"/>
      <c r="BS28" s="541"/>
      <c r="BT28" s="272"/>
      <c r="BU28" s="272"/>
      <c r="BV28" s="272"/>
      <c r="BW28" s="541"/>
      <c r="BX28" s="541"/>
      <c r="BY28" s="548"/>
      <c r="BZ28" s="553"/>
      <c r="CA28" s="554"/>
      <c r="CB28" s="555"/>
      <c r="CC28" s="270"/>
      <c r="CD28" s="269"/>
    </row>
    <row r="29" spans="1:82" ht="17.25" customHeight="1" thickBot="1" x14ac:dyDescent="0.25">
      <c r="A29" s="545"/>
      <c r="B29" s="545"/>
      <c r="C29" s="545"/>
      <c r="D29" s="545"/>
      <c r="E29" s="545"/>
      <c r="F29" s="545"/>
      <c r="G29" s="545"/>
      <c r="H29" s="545"/>
      <c r="I29" s="545"/>
      <c r="J29" s="545"/>
      <c r="K29" s="545"/>
      <c r="L29" s="545"/>
      <c r="M29" s="545"/>
      <c r="N29" s="545"/>
      <c r="O29" s="545"/>
      <c r="P29" s="545"/>
      <c r="Q29" s="545"/>
      <c r="R29" s="545"/>
      <c r="S29" s="545"/>
      <c r="T29" s="545"/>
      <c r="U29" s="545"/>
      <c r="V29" s="545"/>
      <c r="W29" s="545"/>
      <c r="X29" s="545"/>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96"/>
      <c r="AU29" s="95"/>
      <c r="AV29" s="95"/>
      <c r="AW29" s="94"/>
      <c r="AX29" s="94"/>
      <c r="AY29" s="94"/>
      <c r="AZ29" s="94"/>
      <c r="BA29" s="93"/>
      <c r="BB29" s="92" t="e">
        <f>IF(AW29=[6]Datos!$C$63,[6]Datos!$C$73,IF(AW29=[6]Datos!$C$64,[6]Datos!$C$74,IF(AW29=[6]Datos!$C$65,[6]Datos!$C$75,"Revisar")))+IF(AX29=[6]Datos!$D$63,[6]Datos!$D$73,IF(AX29=[6]Datos!$D$64,[6]Datos!$D$74,"Revisar"))+IF(AY29=[6]Datos!$E$63,[6]Datos!$E$73,IF(AY29=[6]Datos!$E$64,[6]Datos!$E$74,"Revisar"))+IF(BA29=[6]Datos!$G$63,[6]Datos!$G$73,IF(BA29=[6]Datos!$G$64,[6]Datos!$G$74,IF(BA29=[6]Datos!$G$65,[6]Datos!$G$75,"Revisar")))</f>
        <v>#VALUE!</v>
      </c>
      <c r="BC29" s="92">
        <f>IF(AW29=[6]Datos!$C$65,BB29,0)</f>
        <v>0</v>
      </c>
      <c r="BD29" s="92">
        <f>IF(OR(AW29=[6]Datos!$C$63,AW29=[6]Datos!$C$64),BB29,0)</f>
        <v>0</v>
      </c>
      <c r="BE29" s="545"/>
      <c r="BF29" s="545"/>
      <c r="BG29" s="545"/>
      <c r="BH29" s="545"/>
      <c r="BI29" s="545"/>
      <c r="BJ29" s="545"/>
      <c r="BK29" s="545"/>
      <c r="BL29" s="112"/>
      <c r="BM29" s="112"/>
      <c r="BN29" s="112"/>
      <c r="BO29" s="112"/>
      <c r="BP29" s="111"/>
      <c r="BQ29" s="82"/>
      <c r="BR29" s="542"/>
      <c r="BS29" s="542"/>
      <c r="BT29" s="271"/>
      <c r="BU29" s="271"/>
      <c r="BV29" s="271"/>
      <c r="BW29" s="542"/>
      <c r="BX29" s="542"/>
      <c r="BY29" s="549"/>
      <c r="BZ29" s="556"/>
      <c r="CA29" s="557"/>
      <c r="CB29" s="558"/>
      <c r="CC29" s="270"/>
      <c r="CD29" s="269"/>
    </row>
    <row r="30" spans="1:82" ht="15.75" hidden="1" customHeight="1" x14ac:dyDescent="0.2">
      <c r="A30" s="632"/>
      <c r="B30" s="562"/>
      <c r="C30" s="562"/>
      <c r="D30" s="562"/>
      <c r="E30" s="624"/>
      <c r="F30" s="624"/>
      <c r="G30" s="674"/>
      <c r="H30" s="674"/>
      <c r="I30" s="674"/>
      <c r="J30" s="628" t="str">
        <f>CONCATENATE(G30," ",H30," ",I30)</f>
        <v xml:space="preserve">  </v>
      </c>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9">
        <f>COUNTIF(O30:AG33,"Si")</f>
        <v>0</v>
      </c>
      <c r="AI30" s="630">
        <f>IF((COUNTIF(N30:AG33,"Si"))&lt;=0,0,(IF((COUNTIF(N30:AG33,"Si"))&lt;=5,3,(IF(COUNTIF(N30:AG33,"Si")&lt;=11,4,5)))))</f>
        <v>0</v>
      </c>
      <c r="AJ30" s="630">
        <f>IF((COUNTIF(N30:AG33,"Si"))&lt;=0,0,(IF((COUNTIF(N30:AG33,"Si"))&lt;=5,"MODERADO",(IF(COUNTIF(N30:AG33,"Si")&lt;=11,"ALTO","EXTREMO")))))</f>
        <v>0</v>
      </c>
      <c r="AK30" s="629"/>
      <c r="AL30" s="629"/>
      <c r="AM30" s="629" t="str">
        <f>IF(AL30="Rara vez",1,(IF(AL30="Improbable",2,(IF(AL30="Posible",3,IF(AL30="Probable",4,IF(AL30="Seguro",5,"Revisar")))))))</f>
        <v>Revisar</v>
      </c>
      <c r="AN30" s="651">
        <f>IF(D30="Corrupción",AM30,IF(AK30&lt;=2,1,IF(AK30&lt;=24,2,IF(AK30&lt;=500,3,IF(AK30&lt;=5000,4,IF(AK30&gt;5000,5,"Revisar"))))))</f>
        <v>1</v>
      </c>
      <c r="AO30" s="651" t="str">
        <f>IF(D30="Corrupción",(IF(AN30=1,"Rara Vez",IF(AN30=2,"Improbable",IF(AN30=3,"Posible",IF(AN30=4,"Probable",IF(AN30=5,"Seguro","Revisar")))))),IF(AN30=1,"Muy Baja",IF(AN30=2,"Baja",IF(AN30=3,"Media",IF(AN30=4,"Alta","Muy Alta")))))</f>
        <v>Muy Baja</v>
      </c>
      <c r="AP30" s="651" t="e">
        <f>IF(D30="Corrupción",AI30,(ROUND(((VLOOKUP(L30,[6]Datos!$B$25:$C$29,2,FALSE)*[6]Datos!$B$32)+(VLOOKUP(M30,[6]Datos!$B$25:$C$29,2,FALSE)*[6]Datos!$C$32)+(VLOOKUP(N30,[6]Datos!$B$25:$C$29,2,FALSE)*[6]Datos!$D$32))*5,0)))</f>
        <v>#N/A</v>
      </c>
      <c r="AQ30" s="651" t="e">
        <f>IF(AP30=1,"Insignificante",IF(AP30=2,"Menor",IF(AP30=3,"Moderado",IF(AP30=4,"Mayor","Catastrófico"))))</f>
        <v>#N/A</v>
      </c>
      <c r="AR30" s="633" t="e">
        <f ca="1">_xludf.NUMBERVALUE(CONCATENATE(AN30,AP30),"##")</f>
        <v>#NAME?</v>
      </c>
      <c r="AS30" s="634" t="e">
        <f ca="1">VLOOKUP(AR30,[6]Datos!$I$37:$J$61,2,FALSE)</f>
        <v>#NAME?</v>
      </c>
      <c r="AT30" s="254"/>
      <c r="AU30" s="253"/>
      <c r="AV30" s="253"/>
      <c r="AW30" s="252"/>
      <c r="AX30" s="252"/>
      <c r="AY30" s="252"/>
      <c r="AZ30" s="252"/>
      <c r="BA30" s="251"/>
      <c r="BB30" s="250" t="e">
        <f>IF(AW30=[6]Datos!$C$63,[6]Datos!$C$73,IF(AW30=[6]Datos!$C$64,[6]Datos!$C$74,IF(AW30=[6]Datos!$C$65,[6]Datos!$C$75,"Revisar")))+IF(AX30=[6]Datos!$D$63,[6]Datos!$D$73,IF(AX30=[6]Datos!$D$64,[6]Datos!$D$74,"Revisar"))+IF(AY30=[6]Datos!$E$63,[6]Datos!$E$73,IF(AY30=[6]Datos!$E$64,[6]Datos!$E$74,"Revisar"))+IF(BA30=[6]Datos!$G$63,[6]Datos!$G$73,IF(BA30=[6]Datos!$G$64,[6]Datos!$G$74,IF(BA30=[6]Datos!$G$65,[6]Datos!$G$75,"Revisar")))</f>
        <v>#VALUE!</v>
      </c>
      <c r="BC30" s="250">
        <f>IF(AW30=[6]Datos!$C$65,BB30,0)</f>
        <v>0</v>
      </c>
      <c r="BD30" s="250">
        <f>IF(OR(AW30=[6]Datos!$C$63,AW30=[6]Datos!$C$64),BB30,0)</f>
        <v>0</v>
      </c>
      <c r="BE30" s="559">
        <f>IF(ROUND(AN30-SUM(BD30:BD33),0)&lt;=0,1,ROUND(AN30-SUM(BD30:BD33),0))</f>
        <v>1</v>
      </c>
      <c r="BF30" s="559" t="str">
        <f>IF(D30="Corrupción",(IF(BE30=1,"Rara Vez",IF(BE30=2,"Improbable",IF(BE30=3,"Posible",IF(BE30=4,"Probable","Seguro"))))),IF(BE30=1,"Muy Baja",IF(BE30=2,"Baja",IF(BE30=3,"Media",IF(BE30=4,"Alta","Muy Alta")))))</f>
        <v>Muy Baja</v>
      </c>
      <c r="BG30" s="559" t="e">
        <f>ROUND(AP30-SUM(BC30:BC33),0)</f>
        <v>#N/A</v>
      </c>
      <c r="BH30" s="559" t="e">
        <f>IF(BG30=1,"Insignificante",IF(BG30=2,"Menor",IF(BG30=3,"Moderado",IF(BG30=4,"Mayor","Catastrófico"))))</f>
        <v>#N/A</v>
      </c>
      <c r="BI30" s="560" t="e">
        <f ca="1">_xludf.NUMBERVALUE(CONCATENATE(BE30,BG30),"##")</f>
        <v>#NAME?</v>
      </c>
      <c r="BJ30" s="561" t="e">
        <f ca="1">+VLOOKUP(BI30,[6]Datos!$I$37:$J$65,2,FALSE)</f>
        <v>#NAME?</v>
      </c>
      <c r="BK30" s="562" t="s">
        <v>220</v>
      </c>
      <c r="BL30" s="268"/>
      <c r="BM30" s="251"/>
      <c r="BN30" s="251"/>
      <c r="BO30" s="251"/>
      <c r="BP30" s="267"/>
      <c r="BQ30" s="90"/>
      <c r="BR30" s="563"/>
      <c r="BS30" s="563"/>
      <c r="BT30" s="89"/>
      <c r="BU30" s="89"/>
      <c r="BV30" s="89"/>
      <c r="BW30" s="563"/>
      <c r="BX30" s="563"/>
      <c r="BY30" s="563"/>
      <c r="BZ30" s="82"/>
      <c r="CA30" s="82"/>
      <c r="CB30" s="82"/>
    </row>
    <row r="31" spans="1:82" ht="15" hidden="1" customHeight="1" x14ac:dyDescent="0.2">
      <c r="A31" s="544"/>
      <c r="B31" s="544"/>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104"/>
      <c r="AU31" s="101"/>
      <c r="AV31" s="101"/>
      <c r="AW31" s="100"/>
      <c r="AX31" s="100"/>
      <c r="AY31" s="100"/>
      <c r="AZ31" s="100"/>
      <c r="BA31" s="99"/>
      <c r="BB31" s="98" t="e">
        <f>IF(AW31=[6]Datos!$C$63,[6]Datos!$C$73,IF(AW31=[6]Datos!$C$64,[6]Datos!$C$74,IF(AW31=[6]Datos!$C$65,[6]Datos!$C$75,"Revisar")))+IF(AX31=[6]Datos!$D$63,[6]Datos!$D$73,IF(AX31=[6]Datos!$D$64,[6]Datos!$D$74,"Revisar"))+IF(AY31=[6]Datos!$E$63,[6]Datos!$E$73,IF(AY31=[6]Datos!$E$64,[6]Datos!$E$74,"Revisar"))+IF(BA31=[6]Datos!$G$63,[6]Datos!$G$73,IF(BA31=[6]Datos!$G$64,[6]Datos!$G$74,IF(BA31=[6]Datos!$G$65,[6]Datos!$G$75,"Revisar")))</f>
        <v>#VALUE!</v>
      </c>
      <c r="BC31" s="98">
        <f>IF(AW31=[6]Datos!$C$65,BB31,0)</f>
        <v>0</v>
      </c>
      <c r="BD31" s="98">
        <f>IF(OR(AW31=[6]Datos!$C$63,AW31=[6]Datos!$C$64),BB31,0)</f>
        <v>0</v>
      </c>
      <c r="BE31" s="544"/>
      <c r="BF31" s="544"/>
      <c r="BG31" s="544"/>
      <c r="BH31" s="544"/>
      <c r="BI31" s="544"/>
      <c r="BJ31" s="544"/>
      <c r="BK31" s="544"/>
      <c r="BL31" s="103"/>
      <c r="BM31" s="99"/>
      <c r="BN31" s="99"/>
      <c r="BO31" s="99"/>
      <c r="BP31" s="88"/>
      <c r="BQ31" s="82"/>
      <c r="BR31" s="541"/>
      <c r="BS31" s="541"/>
      <c r="BT31" s="88"/>
      <c r="BU31" s="88"/>
      <c r="BV31" s="88"/>
      <c r="BW31" s="541"/>
      <c r="BX31" s="541"/>
      <c r="BY31" s="541"/>
      <c r="BZ31" s="82"/>
      <c r="CA31" s="82"/>
      <c r="CB31" s="82"/>
    </row>
    <row r="32" spans="1:82" ht="84.75" hidden="1" customHeight="1" x14ac:dyDescent="0.2">
      <c r="A32" s="544"/>
      <c r="B32" s="544"/>
      <c r="C32" s="544"/>
      <c r="D32" s="544"/>
      <c r="E32" s="544"/>
      <c r="F32" s="544"/>
      <c r="G32" s="544"/>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104"/>
      <c r="AU32" s="101"/>
      <c r="AV32" s="101"/>
      <c r="AW32" s="100"/>
      <c r="AX32" s="100"/>
      <c r="AY32" s="100"/>
      <c r="AZ32" s="100"/>
      <c r="BA32" s="99"/>
      <c r="BB32" s="98" t="e">
        <f>IF(AW32=[6]Datos!$C$63,[6]Datos!$C$73,IF(AW32=[6]Datos!$C$64,[6]Datos!$C$74,IF(AW32=[6]Datos!$C$65,[6]Datos!$C$75,"Revisar")))+IF(AX32=[6]Datos!$D$63,[6]Datos!$D$73,IF(AX32=[6]Datos!$D$64,[6]Datos!$D$74,"Revisar"))+IF(AY32=[6]Datos!$E$63,[6]Datos!$E$73,IF(AY32=[6]Datos!$E$64,[6]Datos!$E$74,"Revisar"))+IF(BA32=[6]Datos!$G$63,[6]Datos!$G$73,IF(BA32=[6]Datos!$G$64,[6]Datos!$G$74,IF(BA32=[6]Datos!$G$65,[6]Datos!$G$75,"Revisar")))</f>
        <v>#VALUE!</v>
      </c>
      <c r="BC32" s="98">
        <f>IF(AW32=[6]Datos!$C$65,BB32,0)</f>
        <v>0</v>
      </c>
      <c r="BD32" s="98">
        <f>IF(OR(AW32=[6]Datos!$C$63,AW32=[6]Datos!$C$64),BB32,0)</f>
        <v>0</v>
      </c>
      <c r="BE32" s="544"/>
      <c r="BF32" s="544"/>
      <c r="BG32" s="544"/>
      <c r="BH32" s="544"/>
      <c r="BI32" s="544"/>
      <c r="BJ32" s="544"/>
      <c r="BK32" s="544"/>
      <c r="BL32" s="97"/>
      <c r="BM32" s="97"/>
      <c r="BN32" s="97"/>
      <c r="BO32" s="97"/>
      <c r="BP32" s="87"/>
      <c r="BQ32" s="82"/>
      <c r="BR32" s="541"/>
      <c r="BS32" s="541"/>
      <c r="BT32" s="87"/>
      <c r="BU32" s="87"/>
      <c r="BV32" s="87"/>
      <c r="BW32" s="541"/>
      <c r="BX32" s="541"/>
      <c r="BY32" s="541"/>
      <c r="BZ32" s="82"/>
      <c r="CA32" s="82"/>
      <c r="CB32" s="82"/>
    </row>
    <row r="33" spans="1:80" ht="43.5" hidden="1" customHeight="1" x14ac:dyDescent="0.2">
      <c r="A33" s="545"/>
      <c r="B33" s="545"/>
      <c r="C33" s="545"/>
      <c r="D33" s="545"/>
      <c r="E33" s="545"/>
      <c r="F33" s="545"/>
      <c r="G33" s="545"/>
      <c r="H33" s="545"/>
      <c r="I33" s="545"/>
      <c r="J33" s="545"/>
      <c r="K33" s="545"/>
      <c r="L33" s="545"/>
      <c r="M33" s="545"/>
      <c r="N33" s="545"/>
      <c r="O33" s="545"/>
      <c r="P33" s="545"/>
      <c r="Q33" s="545"/>
      <c r="R33" s="545"/>
      <c r="S33" s="545"/>
      <c r="T33" s="545"/>
      <c r="U33" s="545"/>
      <c r="V33" s="545"/>
      <c r="W33" s="545"/>
      <c r="X33" s="545"/>
      <c r="Y33" s="545"/>
      <c r="Z33" s="545"/>
      <c r="AA33" s="545"/>
      <c r="AB33" s="545"/>
      <c r="AC33" s="545"/>
      <c r="AD33" s="545"/>
      <c r="AE33" s="545"/>
      <c r="AF33" s="545"/>
      <c r="AG33" s="545"/>
      <c r="AH33" s="545"/>
      <c r="AI33" s="545"/>
      <c r="AJ33" s="545"/>
      <c r="AK33" s="545"/>
      <c r="AL33" s="545"/>
      <c r="AM33" s="545"/>
      <c r="AN33" s="545"/>
      <c r="AO33" s="545"/>
      <c r="AP33" s="545"/>
      <c r="AQ33" s="545"/>
      <c r="AR33" s="545"/>
      <c r="AS33" s="545"/>
      <c r="AT33" s="96"/>
      <c r="AU33" s="95"/>
      <c r="AV33" s="95"/>
      <c r="AW33" s="94"/>
      <c r="AX33" s="94"/>
      <c r="AY33" s="94"/>
      <c r="AZ33" s="94"/>
      <c r="BA33" s="93"/>
      <c r="BB33" s="92" t="e">
        <f>IF(AW33=[6]Datos!$C$63,[6]Datos!$C$73,IF(AW33=[6]Datos!$C$64,[6]Datos!$C$74,IF(AW33=[6]Datos!$C$65,[6]Datos!$C$75,"Revisar")))+IF(AX33=[6]Datos!$D$63,[6]Datos!$D$73,IF(AX33=[6]Datos!$D$64,[6]Datos!$D$74,"Revisar"))+IF(AY33=[6]Datos!$E$63,[6]Datos!$E$73,IF(AY33=[6]Datos!$E$64,[6]Datos!$E$74,"Revisar"))+IF(BA33=[6]Datos!$G$63,[6]Datos!$G$73,IF(BA33=[6]Datos!$G$64,[6]Datos!$G$74,IF(BA33=[6]Datos!$G$65,[6]Datos!$G$75,"Revisar")))</f>
        <v>#VALUE!</v>
      </c>
      <c r="BC33" s="92">
        <f>IF(AW33=[6]Datos!$C$65,BB33,0)</f>
        <v>0</v>
      </c>
      <c r="BD33" s="92">
        <f>IF(OR(AW33=[6]Datos!$C$63,AW33=[6]Datos!$C$64),BB33,0)</f>
        <v>0</v>
      </c>
      <c r="BE33" s="545"/>
      <c r="BF33" s="545"/>
      <c r="BG33" s="545"/>
      <c r="BH33" s="545"/>
      <c r="BI33" s="545"/>
      <c r="BJ33" s="545"/>
      <c r="BK33" s="545"/>
      <c r="BL33" s="91"/>
      <c r="BM33" s="91"/>
      <c r="BN33" s="91"/>
      <c r="BO33" s="91"/>
      <c r="BP33" s="86"/>
      <c r="BQ33" s="82"/>
      <c r="BR33" s="542"/>
      <c r="BS33" s="542"/>
      <c r="BT33" s="86"/>
      <c r="BU33" s="86"/>
      <c r="BV33" s="86"/>
      <c r="BW33" s="542"/>
      <c r="BX33" s="542"/>
      <c r="BY33" s="542"/>
      <c r="BZ33" s="82"/>
      <c r="CA33" s="82"/>
      <c r="CB33" s="82"/>
    </row>
    <row r="34" spans="1:80" ht="15.75" hidden="1" customHeight="1" x14ac:dyDescent="0.2">
      <c r="A34" s="572"/>
      <c r="B34" s="573"/>
      <c r="C34" s="573"/>
      <c r="D34" s="573"/>
      <c r="E34" s="543"/>
      <c r="F34" s="543"/>
      <c r="G34" s="673"/>
      <c r="H34" s="673"/>
      <c r="I34" s="673"/>
      <c r="J34" s="565" t="str">
        <f>CONCATENATE(G34," ",H34," ",I34)</f>
        <v xml:space="preserve">  </v>
      </c>
      <c r="K34" s="543"/>
      <c r="L34" s="543"/>
      <c r="M34" s="543"/>
      <c r="N34" s="543"/>
      <c r="O34" s="543"/>
      <c r="P34" s="543"/>
      <c r="Q34" s="543"/>
      <c r="R34" s="543"/>
      <c r="S34" s="543"/>
      <c r="T34" s="543"/>
      <c r="U34" s="543"/>
      <c r="V34" s="543"/>
      <c r="W34" s="543"/>
      <c r="X34" s="543"/>
      <c r="Y34" s="543"/>
      <c r="Z34" s="543"/>
      <c r="AA34" s="543"/>
      <c r="AB34" s="543"/>
      <c r="AC34" s="543"/>
      <c r="AD34" s="543"/>
      <c r="AE34" s="543"/>
      <c r="AF34" s="543"/>
      <c r="AG34" s="543"/>
      <c r="AH34" s="566">
        <f>COUNTIF(O34:AG37,"Si")</f>
        <v>0</v>
      </c>
      <c r="AI34" s="568">
        <f>IF((COUNTIF(N34:AG37,"Si"))&lt;=0,0,(IF((COUNTIF(N34:AG37,"Si"))&lt;=5,3,(IF(COUNTIF(N34:AG37,"Si")&lt;=11,4,5)))))</f>
        <v>0</v>
      </c>
      <c r="AJ34" s="568">
        <f>IF((COUNTIF(N34:AG37,"Si"))&lt;=0,0,(IF((COUNTIF(N34:AG37,"Si"))&lt;=5,"MODERADO",(IF(COUNTIF(N34:AG37,"Si")&lt;=11,"ALTO","EXTREMO")))))</f>
        <v>0</v>
      </c>
      <c r="AK34" s="566"/>
      <c r="AL34" s="675"/>
      <c r="AM34" s="566" t="str">
        <f>IF(AL34="Rara vez",1,(IF(AL34="Improbable",2,(IF(AL34="Posible",3,IF(AL34="Probable",4,IF(AL34="Seguro",5,"Revisar")))))))</f>
        <v>Revisar</v>
      </c>
      <c r="AN34" s="659">
        <f>IF(D34="Corrupción",AM34,IF(AK34&lt;=2,1,IF(AK34&lt;=24,2,IF(AK34&lt;=500,3,IF(AK34&lt;=5000,4,IF(AK34&gt;5000,5,"Revisar"))))))</f>
        <v>1</v>
      </c>
      <c r="AO34" s="659" t="str">
        <f>IF(D34="Corrupción",(IF(AN34=1,"Rara Vez",IF(AN34=2,"Improbable",IF(AN34=3,"Posible",IF(AN34=4,"Probable",IF(AN34=5,"Seguro","Revisar")))))),IF(AN34=1,"Muy Baja",IF(AN34=2,"Baja",IF(AN34=3,"Media",IF(AN34=4,"Alta","Muy Alta")))))</f>
        <v>Muy Baja</v>
      </c>
      <c r="AP34" s="659" t="e">
        <f>IF(D34="Corrupción",AI34,(ROUND(((VLOOKUP(L34,[6]Datos!$B$25:$C$29,2,FALSE)*[6]Datos!$B$32)+(VLOOKUP(M34,[6]Datos!$B$25:$C$29,2,FALSE)*[6]Datos!$C$32)+(VLOOKUP(N34,[6]Datos!$B$25:$C$29,2,FALSE)*[6]Datos!$D$32))*5,0)))</f>
        <v>#N/A</v>
      </c>
      <c r="AQ34" s="659" t="e">
        <f>IF(AP34=1,"Insignificante",IF(AP34=2,"Menor",IF(AP34=3,"Moderado",IF(AP34=4,"Mayor","Catastrófico"))))</f>
        <v>#N/A</v>
      </c>
      <c r="AR34" s="574" t="e">
        <f ca="1">_xludf.NUMBERVALUE(CONCATENATE(AN34,AP34),"##")</f>
        <v>#NAME?</v>
      </c>
      <c r="AS34" s="575" t="e">
        <f ca="1">VLOOKUP(AR34,[6]Datos!$I$37:$J$61,2,FALSE)</f>
        <v>#NAME?</v>
      </c>
      <c r="AT34" s="110"/>
      <c r="AU34" s="109"/>
      <c r="AV34" s="109"/>
      <c r="AW34" s="108"/>
      <c r="AX34" s="108"/>
      <c r="AY34" s="108"/>
      <c r="AZ34" s="108"/>
      <c r="BA34" s="105"/>
      <c r="BB34" s="107" t="e">
        <f>IF(AW34=[6]Datos!$C$63,[6]Datos!$C$73,IF(AW34=[6]Datos!$C$64,[6]Datos!$C$74,IF(AW34=[6]Datos!$C$65,[6]Datos!$C$75,"Revisar")))+IF(AX34=[6]Datos!$D$63,[6]Datos!$D$73,IF(AX34=[6]Datos!$D$64,[6]Datos!$D$74,"Revisar"))+IF(AY34=[6]Datos!$E$63,[6]Datos!$E$73,IF(AY34=[6]Datos!$E$64,[6]Datos!$E$74,"Revisar"))+IF(BA34=[6]Datos!$G$63,[6]Datos!$G$73,IF(BA34=[6]Datos!$G$64,[6]Datos!$G$74,IF(BA34=[6]Datos!$G$65,[6]Datos!$G$75,"Revisar")))</f>
        <v>#VALUE!</v>
      </c>
      <c r="BC34" s="107">
        <f>IF(AW34=[6]Datos!$C$65,BB34,0)</f>
        <v>0</v>
      </c>
      <c r="BD34" s="107">
        <f>IF(OR(AW34=[6]Datos!$C$63,AW34=[6]Datos!$C$64),BB34,0)</f>
        <v>0</v>
      </c>
      <c r="BE34" s="559">
        <f>IF(ROUND(AN34-SUM(BD34:BD37),0)&lt;=0,1,ROUND(AN34-SUM(BD34:BD37),0))</f>
        <v>1</v>
      </c>
      <c r="BF34" s="567" t="str">
        <f>IF(D34="Corrupción",(IF(BE34=1,"Rara Vez",IF(BE34=2,"Improbable",IF(BE34=3,"Posible",IF(BE34=4,"Probable","Seguro"))))),IF(BE34=1,"Muy Baja",IF(BE34=2,"Baja",IF(BE34=3,"Media",IF(BE34=4,"Alta","Muy Alta")))))</f>
        <v>Muy Baja</v>
      </c>
      <c r="BG34" s="559" t="e">
        <f>ROUND(AP34-SUM(BC34:BC37),0)</f>
        <v>#N/A</v>
      </c>
      <c r="BH34" s="559" t="e">
        <f>IF(BG34=1,"Insignificante",IF(BG34=2,"Menor",IF(BG34=3,"Moderado",IF(BG34=4,"Mayor","Catastrófico"))))</f>
        <v>#N/A</v>
      </c>
      <c r="BI34" s="560" t="e">
        <f ca="1">_xludf.NUMBERVALUE(CONCATENATE(BE34,BG34),"##")</f>
        <v>#NAME?</v>
      </c>
      <c r="BJ34" s="561" t="e">
        <f ca="1">+VLOOKUP(BI34,[6]Datos!$I$37:$J$65,2,FALSE)</f>
        <v>#NAME?</v>
      </c>
      <c r="BK34" s="562"/>
      <c r="BL34" s="106"/>
      <c r="BM34" s="105"/>
      <c r="BN34" s="105"/>
      <c r="BO34" s="105"/>
      <c r="BP34" s="89"/>
      <c r="BQ34" s="90"/>
      <c r="BR34" s="563"/>
      <c r="BS34" s="563"/>
      <c r="BT34" s="89"/>
      <c r="BU34" s="89"/>
      <c r="BV34" s="89"/>
      <c r="BW34" s="563"/>
      <c r="BX34" s="563"/>
      <c r="BY34" s="563"/>
      <c r="BZ34" s="82"/>
      <c r="CA34" s="82"/>
      <c r="CB34" s="82"/>
    </row>
    <row r="35" spans="1:80" ht="15.75" hidden="1" customHeight="1" x14ac:dyDescent="0.2">
      <c r="A35" s="544"/>
      <c r="B35" s="5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104"/>
      <c r="AU35" s="101"/>
      <c r="AV35" s="101"/>
      <c r="AW35" s="100"/>
      <c r="AX35" s="100"/>
      <c r="AY35" s="100"/>
      <c r="AZ35" s="100"/>
      <c r="BA35" s="99"/>
      <c r="BB35" s="98" t="e">
        <f>IF(AW35=[6]Datos!$C$63,[6]Datos!$C$73,IF(AW35=[6]Datos!$C$64,[6]Datos!$C$74,IF(AW35=[6]Datos!$C$65,[6]Datos!$C$75,"Revisar")))+IF(AX35=[6]Datos!$D$63,[6]Datos!$D$73,IF(AX35=[6]Datos!$D$64,[6]Datos!$D$74,"Revisar"))+IF(AY35=[6]Datos!$E$63,[6]Datos!$E$73,IF(AY35=[6]Datos!$E$64,[6]Datos!$E$74,"Revisar"))+IF(BA35=[6]Datos!$G$63,[6]Datos!$G$73,IF(BA35=[6]Datos!$G$64,[6]Datos!$G$74,IF(BA35=[6]Datos!$G$65,[6]Datos!$G$75,"Revisar")))</f>
        <v>#VALUE!</v>
      </c>
      <c r="BC35" s="98">
        <f>IF(AW35=[6]Datos!$C$65,BB35,0)</f>
        <v>0</v>
      </c>
      <c r="BD35" s="98">
        <f>IF(OR(AW35=[6]Datos!$C$63,AW35=[6]Datos!$C$64),BB35,0)</f>
        <v>0</v>
      </c>
      <c r="BE35" s="544"/>
      <c r="BF35" s="544"/>
      <c r="BG35" s="544"/>
      <c r="BH35" s="544"/>
      <c r="BI35" s="544"/>
      <c r="BJ35" s="544"/>
      <c r="BK35" s="544"/>
      <c r="BL35" s="103"/>
      <c r="BM35" s="99"/>
      <c r="BN35" s="99"/>
      <c r="BO35" s="99"/>
      <c r="BP35" s="88"/>
      <c r="BQ35" s="82"/>
      <c r="BR35" s="541"/>
      <c r="BS35" s="541"/>
      <c r="BT35" s="88"/>
      <c r="BU35" s="88"/>
      <c r="BV35" s="88"/>
      <c r="BW35" s="541"/>
      <c r="BX35" s="541"/>
      <c r="BY35" s="541"/>
      <c r="BZ35" s="82"/>
      <c r="CA35" s="82"/>
      <c r="CB35" s="82"/>
    </row>
    <row r="36" spans="1:80" ht="15.75" hidden="1" customHeight="1" x14ac:dyDescent="0.2">
      <c r="A36" s="544"/>
      <c r="B36" s="544"/>
      <c r="C36" s="544"/>
      <c r="D36" s="544"/>
      <c r="E36" s="544"/>
      <c r="F36" s="544"/>
      <c r="G36" s="544"/>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c r="AI36" s="544"/>
      <c r="AJ36" s="544"/>
      <c r="AK36" s="544"/>
      <c r="AL36" s="544"/>
      <c r="AM36" s="544"/>
      <c r="AN36" s="544"/>
      <c r="AO36" s="544"/>
      <c r="AP36" s="544"/>
      <c r="AQ36" s="544"/>
      <c r="AR36" s="544"/>
      <c r="AS36" s="544"/>
      <c r="AT36" s="104"/>
      <c r="AU36" s="101"/>
      <c r="AV36" s="101"/>
      <c r="AW36" s="100"/>
      <c r="AX36" s="100"/>
      <c r="AY36" s="100"/>
      <c r="AZ36" s="100"/>
      <c r="BA36" s="99"/>
      <c r="BB36" s="98" t="e">
        <f>IF(AW36=[6]Datos!$C$63,[6]Datos!$C$73,IF(AW36=[6]Datos!$C$64,[6]Datos!$C$74,IF(AW36=[6]Datos!$C$65,[6]Datos!$C$75,"Revisar")))+IF(AX36=[6]Datos!$D$63,[6]Datos!$D$73,IF(AX36=[6]Datos!$D$64,[6]Datos!$D$74,"Revisar"))+IF(AY36=[6]Datos!$E$63,[6]Datos!$E$73,IF(AY36=[6]Datos!$E$64,[6]Datos!$E$74,"Revisar"))+IF(BA36=[6]Datos!$G$63,[6]Datos!$G$73,IF(BA36=[6]Datos!$G$64,[6]Datos!$G$74,IF(BA36=[6]Datos!$G$65,[6]Datos!$G$75,"Revisar")))</f>
        <v>#VALUE!</v>
      </c>
      <c r="BC36" s="98">
        <f>IF(AW36=[6]Datos!$C$65,BB36,0)</f>
        <v>0</v>
      </c>
      <c r="BD36" s="98">
        <f>IF(OR(AW36=[6]Datos!$C$63,AW36=[6]Datos!$C$64),BB36,0)</f>
        <v>0</v>
      </c>
      <c r="BE36" s="544"/>
      <c r="BF36" s="544"/>
      <c r="BG36" s="544"/>
      <c r="BH36" s="544"/>
      <c r="BI36" s="544"/>
      <c r="BJ36" s="544"/>
      <c r="BK36" s="544"/>
      <c r="BL36" s="97"/>
      <c r="BM36" s="97"/>
      <c r="BN36" s="97"/>
      <c r="BO36" s="97"/>
      <c r="BP36" s="87"/>
      <c r="BQ36" s="82"/>
      <c r="BR36" s="541"/>
      <c r="BS36" s="541"/>
      <c r="BT36" s="87"/>
      <c r="BU36" s="87"/>
      <c r="BV36" s="87"/>
      <c r="BW36" s="541"/>
      <c r="BX36" s="541"/>
      <c r="BY36" s="541"/>
      <c r="BZ36" s="82"/>
      <c r="CA36" s="82"/>
      <c r="CB36" s="82"/>
    </row>
    <row r="37" spans="1:80" ht="43.5" hidden="1" customHeight="1" x14ac:dyDescent="0.2">
      <c r="A37" s="545"/>
      <c r="B37" s="545"/>
      <c r="C37" s="545"/>
      <c r="D37" s="545"/>
      <c r="E37" s="545"/>
      <c r="F37" s="545"/>
      <c r="G37" s="545"/>
      <c r="H37" s="545"/>
      <c r="I37" s="545"/>
      <c r="J37" s="545"/>
      <c r="K37" s="545"/>
      <c r="L37" s="545"/>
      <c r="M37" s="545"/>
      <c r="N37" s="545"/>
      <c r="O37" s="545"/>
      <c r="P37" s="545"/>
      <c r="Q37" s="545"/>
      <c r="R37" s="545"/>
      <c r="S37" s="545"/>
      <c r="T37" s="545"/>
      <c r="U37" s="545"/>
      <c r="V37" s="545"/>
      <c r="W37" s="545"/>
      <c r="X37" s="545"/>
      <c r="Y37" s="545"/>
      <c r="Z37" s="545"/>
      <c r="AA37" s="545"/>
      <c r="AB37" s="545"/>
      <c r="AC37" s="545"/>
      <c r="AD37" s="545"/>
      <c r="AE37" s="545"/>
      <c r="AF37" s="545"/>
      <c r="AG37" s="545"/>
      <c r="AH37" s="545"/>
      <c r="AI37" s="545"/>
      <c r="AJ37" s="545"/>
      <c r="AK37" s="545"/>
      <c r="AL37" s="545"/>
      <c r="AM37" s="545"/>
      <c r="AN37" s="545"/>
      <c r="AO37" s="545"/>
      <c r="AP37" s="545"/>
      <c r="AQ37" s="545"/>
      <c r="AR37" s="545"/>
      <c r="AS37" s="545"/>
      <c r="AT37" s="255"/>
      <c r="AU37" s="95"/>
      <c r="AV37" s="95"/>
      <c r="AW37" s="94"/>
      <c r="AX37" s="94"/>
      <c r="AY37" s="94"/>
      <c r="AZ37" s="94"/>
      <c r="BA37" s="93"/>
      <c r="BB37" s="92" t="e">
        <f>IF(AW37=[6]Datos!$C$63,[6]Datos!$C$73,IF(AW37=[6]Datos!$C$64,[6]Datos!$C$74,IF(AW37=[6]Datos!$C$65,[6]Datos!$C$75,"Revisar")))+IF(AX37=[6]Datos!$D$63,[6]Datos!$D$73,IF(AX37=[6]Datos!$D$64,[6]Datos!$D$74,"Revisar"))+IF(AY37=[6]Datos!$E$63,[6]Datos!$E$73,IF(AY37=[6]Datos!$E$64,[6]Datos!$E$74,"Revisar"))+IF(BA37=[6]Datos!$G$63,[6]Datos!$G$73,IF(BA37=[6]Datos!$G$64,[6]Datos!$G$74,IF(BA37=[6]Datos!$G$65,[6]Datos!$G$75,"Revisar")))</f>
        <v>#VALUE!</v>
      </c>
      <c r="BC37" s="92">
        <f>IF(AW37=[6]Datos!$C$65,BB37,0)</f>
        <v>0</v>
      </c>
      <c r="BD37" s="92">
        <f>IF(OR(AW37=[6]Datos!$C$63,AW37=[6]Datos!$C$64),BB37,0)</f>
        <v>0</v>
      </c>
      <c r="BE37" s="545"/>
      <c r="BF37" s="545"/>
      <c r="BG37" s="545"/>
      <c r="BH37" s="545"/>
      <c r="BI37" s="545"/>
      <c r="BJ37" s="545"/>
      <c r="BK37" s="545"/>
      <c r="BL37" s="91"/>
      <c r="BM37" s="91"/>
      <c r="BN37" s="91"/>
      <c r="BO37" s="91"/>
      <c r="BP37" s="86"/>
      <c r="BQ37" s="82"/>
      <c r="BR37" s="542"/>
      <c r="BS37" s="542"/>
      <c r="BT37" s="86"/>
      <c r="BU37" s="86"/>
      <c r="BV37" s="86"/>
      <c r="BW37" s="542"/>
      <c r="BX37" s="542"/>
      <c r="BY37" s="542"/>
      <c r="BZ37" s="82"/>
      <c r="CA37" s="82"/>
      <c r="CB37" s="82"/>
    </row>
    <row r="38" spans="1:80" ht="236.25" hidden="1" customHeight="1" x14ac:dyDescent="0.2">
      <c r="A38" s="572"/>
      <c r="B38" s="573"/>
      <c r="C38" s="573"/>
      <c r="D38" s="573"/>
      <c r="E38" s="543"/>
      <c r="F38" s="543"/>
      <c r="G38" s="673"/>
      <c r="H38" s="543"/>
      <c r="I38" s="673"/>
      <c r="J38" s="565" t="str">
        <f>CONCATENATE(G38," ",H38," ",I38)</f>
        <v xml:space="preserve">  </v>
      </c>
      <c r="K38" s="543"/>
      <c r="L38" s="543"/>
      <c r="M38" s="543"/>
      <c r="N38" s="543"/>
      <c r="O38" s="543"/>
      <c r="P38" s="543"/>
      <c r="Q38" s="543"/>
      <c r="R38" s="543"/>
      <c r="S38" s="543"/>
      <c r="T38" s="543"/>
      <c r="U38" s="543"/>
      <c r="V38" s="543"/>
      <c r="W38" s="543"/>
      <c r="X38" s="543"/>
      <c r="Y38" s="543"/>
      <c r="Z38" s="543"/>
      <c r="AA38" s="543"/>
      <c r="AB38" s="543"/>
      <c r="AC38" s="543"/>
      <c r="AD38" s="543"/>
      <c r="AE38" s="543"/>
      <c r="AF38" s="543"/>
      <c r="AG38" s="543"/>
      <c r="AH38" s="566">
        <f>COUNTIF(O38:AG41,"Si")</f>
        <v>0</v>
      </c>
      <c r="AI38" s="568">
        <f>IF((COUNTIF(N38:AG41,"Si"))&lt;=0,0,(IF((COUNTIF(N38:AG41,"Si"))&lt;=5,3,(IF(COUNTIF(N38:AG41,"Si")&lt;=11,4,5)))))</f>
        <v>0</v>
      </c>
      <c r="AJ38" s="568">
        <f>IF((COUNTIF(N38:AG41,"Si"))&lt;=0,0,(IF((COUNTIF(N38:AG41,"Si"))&lt;=5,"MODERADO",(IF(COUNTIF(N38:AG41,"Si")&lt;=11,"ALTO","EXTREMO")))))</f>
        <v>0</v>
      </c>
      <c r="AK38" s="566"/>
      <c r="AL38" s="675"/>
      <c r="AM38" s="566" t="str">
        <f>IF(AL38="Rara vez",1,(IF(AL38="Improbable",2,(IF(AL38="Posible",3,IF(AL38="Probable",4,IF(AL38="Seguro",5,"Revisar")))))))</f>
        <v>Revisar</v>
      </c>
      <c r="AN38" s="659">
        <f>IF(D38="Corrupción",AM38,IF(AK38&lt;=2,1,IF(AK38&lt;=24,2,IF(AK38&lt;=500,3,IF(AK38&lt;=5000,4,IF(AK38&gt;5000,5,"Revisar"))))))</f>
        <v>1</v>
      </c>
      <c r="AO38" s="659" t="str">
        <f>IF(D38="Corrupción",(IF(AN38=1,"Rara Vez",IF(AN38=2,"Improbable",IF(AN38=3,"Posible",IF(AN38=4,"Probable",IF(AN38=5,"Seguro","Revisar")))))),IF(AN38=1,"Muy Baja",IF(AN38=2,"Baja",IF(AN38=3,"Media",IF(AN38=4,"Alta","Muy Alta")))))</f>
        <v>Muy Baja</v>
      </c>
      <c r="AP38" s="659" t="e">
        <f>IF(D38="Corrupción",AI38,(ROUND(((VLOOKUP(L38,[6]Datos!$B$25:$C$29,2,FALSE)*[6]Datos!$B$32)+(VLOOKUP(M38,[6]Datos!$B$25:$C$29,2,FALSE)*[6]Datos!$C$32)+(VLOOKUP(N38,[6]Datos!$B$25:$C$29,2,FALSE)*[6]Datos!$D$32))*5,0)))</f>
        <v>#N/A</v>
      </c>
      <c r="AQ38" s="659" t="e">
        <f>IF(AP38=1,"Insignificante",IF(AP38=2,"Menor",IF(AP38=3,"Moderado",IF(AP38=4,"Mayor","Catastrófico"))))</f>
        <v>#N/A</v>
      </c>
      <c r="AR38" s="574" t="e">
        <f ca="1">_xludf.NUMBERVALUE(CONCATENATE(AN38,AP38),"##")</f>
        <v>#NAME?</v>
      </c>
      <c r="AS38" s="575" t="e">
        <f ca="1">VLOOKUP(AR38,[6]Datos!$I$37:$J$61,2,FALSE)</f>
        <v>#NAME?</v>
      </c>
      <c r="AT38" s="110"/>
      <c r="AU38" s="109"/>
      <c r="AV38" s="109"/>
      <c r="AW38" s="108"/>
      <c r="AX38" s="108"/>
      <c r="AY38" s="108"/>
      <c r="AZ38" s="108"/>
      <c r="BA38" s="105"/>
      <c r="BB38" s="107" t="e">
        <f>IF(AW38=[6]Datos!$C$63,[6]Datos!$C$73,IF(AW38=[6]Datos!$C$64,[6]Datos!$C$74,IF(AW38=[6]Datos!$C$65,[6]Datos!$C$75,"Revisar")))+IF(AX38=[6]Datos!$D$63,[6]Datos!$D$73,IF(AX38=[6]Datos!$D$64,[6]Datos!$D$74,"Revisar"))+IF(AY38=[6]Datos!$E$63,[6]Datos!$E$73,IF(AY38=[6]Datos!$E$64,[6]Datos!$E$74,"Revisar"))+IF(BA38=[6]Datos!$G$63,[6]Datos!$G$73,IF(BA38=[6]Datos!$G$64,[6]Datos!$G$74,IF(BA38=[6]Datos!$G$65,[6]Datos!$G$75,"Revisar")))</f>
        <v>#VALUE!</v>
      </c>
      <c r="BC38" s="107">
        <f>IF(AW38=[6]Datos!$C$65,BB38,0)</f>
        <v>0</v>
      </c>
      <c r="BD38" s="107">
        <f>IF(OR(AW38=[6]Datos!$C$63,AW38=[6]Datos!$C$64),BB38,0)</f>
        <v>0</v>
      </c>
      <c r="BE38" s="559">
        <f>IF(ROUND(AN38-SUM(BD38:BD41),0)&lt;=0,1,ROUND(AN38-SUM(BD38:BD41),0))</f>
        <v>1</v>
      </c>
      <c r="BF38" s="567" t="str">
        <f>IF(D38="Corrupción",(IF(BE38=1,"Rara Vez",IF(BE38=2,"Improbable",IF(BE38=3,"Posible",IF(BE38=4,"Probable","Seguro"))))),IF(BE38=1,"Muy Baja",IF(BE38=2,"Baja",IF(BE38=3,"Media",IF(BE38=4,"Alta","Muy Alta")))))</f>
        <v>Muy Baja</v>
      </c>
      <c r="BG38" s="559" t="e">
        <f>ROUND(AP38-SUM(BC38:BC41),0)</f>
        <v>#N/A</v>
      </c>
      <c r="BH38" s="559" t="e">
        <f>IF(BG38=1,"Insignificante",IF(BG38=2,"Menor",IF(BG38=3,"Moderado",IF(BG38=4,"Mayor","Catastrófico"))))</f>
        <v>#N/A</v>
      </c>
      <c r="BI38" s="560" t="e">
        <f ca="1">_xludf.NUMBERVALUE(CONCATENATE(BE38,BG38),"##")</f>
        <v>#NAME?</v>
      </c>
      <c r="BJ38" s="561" t="e">
        <f ca="1">+VLOOKUP(BI38,[6]Datos!$I$37:$J$65,2,FALSE)</f>
        <v>#NAME?</v>
      </c>
      <c r="BK38" s="562"/>
      <c r="BL38" s="106"/>
      <c r="BM38" s="105"/>
      <c r="BN38" s="105"/>
      <c r="BO38" s="105"/>
      <c r="BP38" s="89"/>
      <c r="BQ38" s="90"/>
      <c r="BR38" s="563"/>
      <c r="BS38" s="563"/>
      <c r="BT38" s="89"/>
      <c r="BU38" s="89"/>
      <c r="BV38" s="89"/>
      <c r="BW38" s="563"/>
      <c r="BX38" s="563"/>
      <c r="BY38" s="563"/>
      <c r="BZ38" s="82"/>
      <c r="CA38" s="82"/>
      <c r="CB38" s="82"/>
    </row>
    <row r="39" spans="1:80" ht="15.75" hidden="1" customHeight="1" x14ac:dyDescent="0.2">
      <c r="A39" s="544"/>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104"/>
      <c r="AU39" s="101"/>
      <c r="AV39" s="101"/>
      <c r="AW39" s="100"/>
      <c r="AX39" s="100"/>
      <c r="AY39" s="100"/>
      <c r="AZ39" s="100"/>
      <c r="BA39" s="99"/>
      <c r="BB39" s="98" t="e">
        <f>IF(AW39=[6]Datos!$C$63,[6]Datos!$C$73,IF(AW39=[6]Datos!$C$64,[6]Datos!$C$74,IF(AW39=[6]Datos!$C$65,[6]Datos!$C$75,"Revisar")))+IF(AX39=[6]Datos!$D$63,[6]Datos!$D$73,IF(AX39=[6]Datos!$D$64,[6]Datos!$D$74,"Revisar"))+IF(AY39=[6]Datos!$E$63,[6]Datos!$E$73,IF(AY39=[6]Datos!$E$64,[6]Datos!$E$74,"Revisar"))+IF(BA39=[6]Datos!$G$63,[6]Datos!$G$73,IF(BA39=[6]Datos!$G$64,[6]Datos!$G$74,IF(BA39=[6]Datos!$G$65,[6]Datos!$G$75,"Revisar")))</f>
        <v>#VALUE!</v>
      </c>
      <c r="BC39" s="98">
        <f>IF(AW39=[6]Datos!$C$65,BB39,0)</f>
        <v>0</v>
      </c>
      <c r="BD39" s="98">
        <f>IF(OR(AW39=[6]Datos!$C$63,AW39=[6]Datos!$C$64),BB39,0)</f>
        <v>0</v>
      </c>
      <c r="BE39" s="544"/>
      <c r="BF39" s="544"/>
      <c r="BG39" s="544"/>
      <c r="BH39" s="544"/>
      <c r="BI39" s="544"/>
      <c r="BJ39" s="544"/>
      <c r="BK39" s="544"/>
      <c r="BL39" s="103"/>
      <c r="BM39" s="99"/>
      <c r="BN39" s="99"/>
      <c r="BO39" s="99"/>
      <c r="BP39" s="88"/>
      <c r="BQ39" s="82"/>
      <c r="BR39" s="541"/>
      <c r="BS39" s="541"/>
      <c r="BT39" s="88"/>
      <c r="BU39" s="88"/>
      <c r="BV39" s="88"/>
      <c r="BW39" s="541"/>
      <c r="BX39" s="541"/>
      <c r="BY39" s="541"/>
      <c r="BZ39" s="82"/>
      <c r="CA39" s="82"/>
      <c r="CB39" s="82"/>
    </row>
    <row r="40" spans="1:80" ht="15.75" hidden="1" customHeight="1" x14ac:dyDescent="0.2">
      <c r="A40" s="544"/>
      <c r="B40" s="544"/>
      <c r="C40" s="544"/>
      <c r="D40" s="544"/>
      <c r="E40" s="544"/>
      <c r="F40" s="544"/>
      <c r="G40" s="544"/>
      <c r="H40" s="544"/>
      <c r="I40" s="544"/>
      <c r="J40" s="544"/>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c r="AI40" s="544"/>
      <c r="AJ40" s="544"/>
      <c r="AK40" s="544"/>
      <c r="AL40" s="544"/>
      <c r="AM40" s="544"/>
      <c r="AN40" s="544"/>
      <c r="AO40" s="544"/>
      <c r="AP40" s="544"/>
      <c r="AQ40" s="544"/>
      <c r="AR40" s="544"/>
      <c r="AS40" s="544"/>
      <c r="AT40" s="104"/>
      <c r="AU40" s="101"/>
      <c r="AV40" s="101"/>
      <c r="AW40" s="100"/>
      <c r="AX40" s="100"/>
      <c r="AY40" s="100"/>
      <c r="AZ40" s="100"/>
      <c r="BA40" s="99"/>
      <c r="BB40" s="98" t="e">
        <f>IF(AW40=[6]Datos!$C$63,[6]Datos!$C$73,IF(AW40=[6]Datos!$C$64,[6]Datos!$C$74,IF(AW40=[6]Datos!$C$65,[6]Datos!$C$75,"Revisar")))+IF(AX40=[6]Datos!$D$63,[6]Datos!$D$73,IF(AX40=[6]Datos!$D$64,[6]Datos!$D$74,"Revisar"))+IF(AY40=[6]Datos!$E$63,[6]Datos!$E$73,IF(AY40=[6]Datos!$E$64,[6]Datos!$E$74,"Revisar"))+IF(BA40=[6]Datos!$G$63,[6]Datos!$G$73,IF(BA40=[6]Datos!$G$64,[6]Datos!$G$74,IF(BA40=[6]Datos!$G$65,[6]Datos!$G$75,"Revisar")))</f>
        <v>#VALUE!</v>
      </c>
      <c r="BC40" s="98">
        <f>IF(AW40=[6]Datos!$C$65,BB40,0)</f>
        <v>0</v>
      </c>
      <c r="BD40" s="98">
        <f>IF(OR(AW40=[6]Datos!$C$63,AW40=[6]Datos!$C$64),BB40,0)</f>
        <v>0</v>
      </c>
      <c r="BE40" s="544"/>
      <c r="BF40" s="544"/>
      <c r="BG40" s="544"/>
      <c r="BH40" s="544"/>
      <c r="BI40" s="544"/>
      <c r="BJ40" s="544"/>
      <c r="BK40" s="544"/>
      <c r="BL40" s="97"/>
      <c r="BM40" s="97"/>
      <c r="BN40" s="97"/>
      <c r="BO40" s="97"/>
      <c r="BP40" s="87"/>
      <c r="BQ40" s="82"/>
      <c r="BR40" s="541"/>
      <c r="BS40" s="541"/>
      <c r="BT40" s="87"/>
      <c r="BU40" s="87"/>
      <c r="BV40" s="87"/>
      <c r="BW40" s="541"/>
      <c r="BX40" s="541"/>
      <c r="BY40" s="541"/>
      <c r="BZ40" s="82"/>
      <c r="CA40" s="82"/>
      <c r="CB40" s="82"/>
    </row>
    <row r="41" spans="1:80" ht="15.75" hidden="1" customHeight="1" x14ac:dyDescent="0.2">
      <c r="A41" s="545"/>
      <c r="B41" s="545"/>
      <c r="C41" s="545"/>
      <c r="D41" s="545"/>
      <c r="E41" s="545"/>
      <c r="F41" s="545"/>
      <c r="G41" s="545"/>
      <c r="H41" s="545"/>
      <c r="I41" s="545"/>
      <c r="J41" s="545"/>
      <c r="K41" s="545"/>
      <c r="L41" s="545"/>
      <c r="M41" s="545"/>
      <c r="N41" s="545"/>
      <c r="O41" s="545"/>
      <c r="P41" s="545"/>
      <c r="Q41" s="545"/>
      <c r="R41" s="545"/>
      <c r="S41" s="545"/>
      <c r="T41" s="545"/>
      <c r="U41" s="545"/>
      <c r="V41" s="545"/>
      <c r="W41" s="545"/>
      <c r="X41" s="545"/>
      <c r="Y41" s="545"/>
      <c r="Z41" s="545"/>
      <c r="AA41" s="545"/>
      <c r="AB41" s="545"/>
      <c r="AC41" s="545"/>
      <c r="AD41" s="545"/>
      <c r="AE41" s="545"/>
      <c r="AF41" s="545"/>
      <c r="AG41" s="545"/>
      <c r="AH41" s="545"/>
      <c r="AI41" s="545"/>
      <c r="AJ41" s="545"/>
      <c r="AK41" s="545"/>
      <c r="AL41" s="545"/>
      <c r="AM41" s="545"/>
      <c r="AN41" s="545"/>
      <c r="AO41" s="545"/>
      <c r="AP41" s="545"/>
      <c r="AQ41" s="545"/>
      <c r="AR41" s="545"/>
      <c r="AS41" s="545"/>
      <c r="AT41" s="255"/>
      <c r="AU41" s="95"/>
      <c r="AV41" s="95"/>
      <c r="AW41" s="94"/>
      <c r="AX41" s="94"/>
      <c r="AY41" s="94"/>
      <c r="AZ41" s="94"/>
      <c r="BA41" s="93"/>
      <c r="BB41" s="92" t="e">
        <f>IF(AW41=[6]Datos!$C$63,[6]Datos!$C$73,IF(AW41=[6]Datos!$C$64,[6]Datos!$C$74,IF(AW41=[6]Datos!$C$65,[6]Datos!$C$75,"Revisar")))+IF(AX41=[6]Datos!$D$63,[6]Datos!$D$73,IF(AX41=[6]Datos!$D$64,[6]Datos!$D$74,"Revisar"))+IF(AY41=[6]Datos!$E$63,[6]Datos!$E$73,IF(AY41=[6]Datos!$E$64,[6]Datos!$E$74,"Revisar"))+IF(BA41=[6]Datos!$G$63,[6]Datos!$G$73,IF(BA41=[6]Datos!$G$64,[6]Datos!$G$74,IF(BA41=[6]Datos!$G$65,[6]Datos!$G$75,"Revisar")))</f>
        <v>#VALUE!</v>
      </c>
      <c r="BC41" s="92">
        <f>IF(AW41=[6]Datos!$C$65,BB41,0)</f>
        <v>0</v>
      </c>
      <c r="BD41" s="92">
        <f>IF(OR(AW41=[6]Datos!$C$63,AW41=[6]Datos!$C$64),BB41,0)</f>
        <v>0</v>
      </c>
      <c r="BE41" s="545"/>
      <c r="BF41" s="545"/>
      <c r="BG41" s="545"/>
      <c r="BH41" s="545"/>
      <c r="BI41" s="545"/>
      <c r="BJ41" s="545"/>
      <c r="BK41" s="545"/>
      <c r="BL41" s="91"/>
      <c r="BM41" s="91"/>
      <c r="BN41" s="91"/>
      <c r="BO41" s="91"/>
      <c r="BP41" s="86"/>
      <c r="BQ41" s="82"/>
      <c r="BR41" s="542"/>
      <c r="BS41" s="542"/>
      <c r="BT41" s="86"/>
      <c r="BU41" s="86"/>
      <c r="BV41" s="86"/>
      <c r="BW41" s="542"/>
      <c r="BX41" s="542"/>
      <c r="BY41" s="542"/>
      <c r="BZ41" s="82"/>
      <c r="CA41" s="82"/>
      <c r="CB41" s="82"/>
    </row>
    <row r="42" spans="1:80" ht="15.75" hidden="1" customHeight="1" x14ac:dyDescent="0.2">
      <c r="A42" s="572"/>
      <c r="B42" s="573"/>
      <c r="C42" s="573"/>
      <c r="D42" s="573"/>
      <c r="E42" s="543"/>
      <c r="F42" s="543"/>
      <c r="G42" s="543"/>
      <c r="H42" s="543"/>
      <c r="I42" s="673"/>
      <c r="J42" s="565" t="str">
        <f>CONCATENATE(G42," ",H42," ",I42)</f>
        <v xml:space="preserve">  </v>
      </c>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66">
        <f>COUNTIF(O42:AG45,"Si")</f>
        <v>0</v>
      </c>
      <c r="AI42" s="568">
        <f>IF((COUNTIF(N42:AG45,"Si"))&lt;=0,0,(IF((COUNTIF(N42:AG45,"Si"))&lt;=5,3,(IF(COUNTIF(N42:AG45,"Si")&lt;=11,4,5)))))</f>
        <v>0</v>
      </c>
      <c r="AJ42" s="568">
        <f>IF((COUNTIF(N42:AG45,"Si"))&lt;=0,0,(IF((COUNTIF(N42:AG45,"Si"))&lt;=5,"MODERADO",(IF(COUNTIF(N42:AG45,"Si")&lt;=11,"ALTO","EXTREMO")))))</f>
        <v>0</v>
      </c>
      <c r="AK42" s="566">
        <v>12</v>
      </c>
      <c r="AL42" s="566"/>
      <c r="AM42" s="566" t="str">
        <f>IF(AL42="Rara vez",1,(IF(AL42="Improbable",2,(IF(AL42="Posible",3,IF(AL42="Probable",4,IF(AL42="Seguro",5,"Revisar")))))))</f>
        <v>Revisar</v>
      </c>
      <c r="AN42" s="659">
        <f>IF(D42="Corrupción",AM42,IF(AK42&lt;=2,1,IF(AK42&lt;=24,2,IF(AK42&lt;=500,3,IF(AK42&lt;=5000,4,IF(AK42&gt;5000,5,"Revisar"))))))</f>
        <v>2</v>
      </c>
      <c r="AO42" s="659" t="str">
        <f>IF(D42="Corrupción",(IF(AN42=1,"Rara Vez",IF(AN42=2,"Improbable",IF(AN42=3,"Posible",IF(AN42=4,"Probable",IF(AN42=5,"Seguro","Revisar")))))),IF(AN42=1,"Muy Baja",IF(AN42=2,"Baja",IF(AN42=3,"Media",IF(AN42=4,"Alta","Muy Alta")))))</f>
        <v>Baja</v>
      </c>
      <c r="AP42" s="659" t="e">
        <f>IF(D42="Corrupción",AI42,(ROUND(((VLOOKUP(L42,[6]Datos!$B$25:$C$29,2,FALSE)*[6]Datos!$B$32)+(VLOOKUP(M42,[6]Datos!$B$25:$C$29,2,FALSE)*[6]Datos!$C$32)+(VLOOKUP(N42,[6]Datos!$B$25:$C$29,2,FALSE)*[6]Datos!$D$32))*5,0)))</f>
        <v>#N/A</v>
      </c>
      <c r="AQ42" s="659" t="e">
        <f>IF(AP42=1,"Insignificante",IF(AP42=2,"Menor",IF(AP42=3,"Moderado",IF(AP42=4,"Mayor","Catastrófico"))))</f>
        <v>#N/A</v>
      </c>
      <c r="AR42" s="574" t="e">
        <f ca="1">_xludf.NUMBERVALUE(CONCATENATE(AN42,AP42),"##")</f>
        <v>#NAME?</v>
      </c>
      <c r="AS42" s="575" t="e">
        <f ca="1">VLOOKUP(AR42,[6]Datos!$I$37:$J$61,2,FALSE)</f>
        <v>#NAME?</v>
      </c>
      <c r="AT42" s="110"/>
      <c r="AU42" s="109"/>
      <c r="AV42" s="109"/>
      <c r="AW42" s="108"/>
      <c r="AX42" s="108"/>
      <c r="AY42" s="108"/>
      <c r="AZ42" s="108"/>
      <c r="BA42" s="105"/>
      <c r="BB42" s="107" t="e">
        <f>IF(AW42=[6]Datos!$C$63,[6]Datos!$C$73,IF(AW42=[6]Datos!$C$64,[6]Datos!$C$74,IF(AW42=[6]Datos!$C$65,[6]Datos!$C$75,"Revisar")))+IF(AX42=[6]Datos!$D$63,[6]Datos!$D$73,IF(AX42=[6]Datos!$D$64,[6]Datos!$D$74,"Revisar"))+IF(AY42=[6]Datos!$E$63,[6]Datos!$E$73,IF(AY42=[6]Datos!$E$64,[6]Datos!$E$74,"Revisar"))+IF(BA42=[6]Datos!$G$63,[6]Datos!$G$73,IF(BA42=[6]Datos!$G$64,[6]Datos!$G$74,IF(BA42=[6]Datos!$G$65,[6]Datos!$G$75,"Revisar")))</f>
        <v>#VALUE!</v>
      </c>
      <c r="BC42" s="107">
        <f>IF(AW42=[6]Datos!$C$65,BB42,0)</f>
        <v>0</v>
      </c>
      <c r="BD42" s="107">
        <f>IF(OR(AW42=[6]Datos!$C$63,AW42=[6]Datos!$C$64),BB42,0)</f>
        <v>0</v>
      </c>
      <c r="BE42" s="559">
        <f>IF(ROUND(AN42-SUM(BD42:BD45),0)&lt;=0,1,ROUND(AN42-SUM(BD42:BD45),0))</f>
        <v>2</v>
      </c>
      <c r="BF42" s="567" t="str">
        <f>IF(D42="Corrupción",(IF(BE42=1,"Rara Vez",IF(BE42=2,"Improbable",IF(BE42=3,"Posible",IF(BE42=4,"Probable","Seguro"))))),IF(BE42=1,"Muy Baja",IF(BE42=2,"Baja",IF(BE42=3,"Media",IF(BE42=4,"Alta","Muy Alta")))))</f>
        <v>Baja</v>
      </c>
      <c r="BG42" s="559" t="e">
        <f>ROUND(AP42-SUM(BC42:BC45),0)</f>
        <v>#N/A</v>
      </c>
      <c r="BH42" s="559" t="e">
        <f>IF(BG42=1,"Insignificante",IF(BG42=2,"Menor",IF(BG42=3,"Moderado",IF(BG42=4,"Mayor","Catastrófico"))))</f>
        <v>#N/A</v>
      </c>
      <c r="BI42" s="560" t="e">
        <f ca="1">_xludf.NUMBERVALUE(CONCATENATE(BE42,BG42),"##")</f>
        <v>#NAME?</v>
      </c>
      <c r="BJ42" s="561" t="e">
        <f ca="1">+VLOOKUP(BI42,[6]Datos!$I$37:$J$65,2,FALSE)</f>
        <v>#NAME?</v>
      </c>
      <c r="BK42" s="562"/>
      <c r="BL42" s="106"/>
      <c r="BM42" s="105"/>
      <c r="BN42" s="105"/>
      <c r="BO42" s="105"/>
      <c r="BP42" s="89"/>
      <c r="BQ42" s="90"/>
      <c r="BR42" s="563"/>
      <c r="BS42" s="563"/>
      <c r="BT42" s="89"/>
      <c r="BU42" s="89"/>
      <c r="BV42" s="89"/>
      <c r="BW42" s="563"/>
      <c r="BX42" s="563"/>
      <c r="BY42" s="563"/>
      <c r="BZ42" s="82"/>
      <c r="CA42" s="82"/>
      <c r="CB42" s="82"/>
    </row>
    <row r="43" spans="1:80" ht="15" hidden="1" customHeight="1" x14ac:dyDescent="0.2">
      <c r="A43" s="544"/>
      <c r="B43" s="544"/>
      <c r="C43" s="544"/>
      <c r="D43" s="544"/>
      <c r="E43" s="544"/>
      <c r="F43" s="544"/>
      <c r="G43" s="544"/>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104"/>
      <c r="AU43" s="101"/>
      <c r="AV43" s="101"/>
      <c r="AW43" s="100"/>
      <c r="AX43" s="100"/>
      <c r="AY43" s="100"/>
      <c r="AZ43" s="100"/>
      <c r="BA43" s="99"/>
      <c r="BB43" s="98" t="e">
        <f>IF(AW43=[6]Datos!$C$63,[6]Datos!$C$73,IF(AW43=[6]Datos!$C$64,[6]Datos!$C$74,IF(AW43=[6]Datos!$C$65,[6]Datos!$C$75,"Revisar")))+IF(AX43=[6]Datos!$D$63,[6]Datos!$D$73,IF(AX43=[6]Datos!$D$64,[6]Datos!$D$74,"Revisar"))+IF(AY43=[6]Datos!$E$63,[6]Datos!$E$73,IF(AY43=[6]Datos!$E$64,[6]Datos!$E$74,"Revisar"))+IF(BA43=[6]Datos!$G$63,[6]Datos!$G$73,IF(BA43=[6]Datos!$G$64,[6]Datos!$G$74,IF(BA43=[6]Datos!$G$65,[6]Datos!$G$75,"Revisar")))</f>
        <v>#VALUE!</v>
      </c>
      <c r="BC43" s="98">
        <f>IF(AW43=[6]Datos!$C$65,BB43,0)</f>
        <v>0</v>
      </c>
      <c r="BD43" s="98">
        <f>IF(OR(AW43=[6]Datos!$C$63,AW43=[6]Datos!$C$64),BB43,0)</f>
        <v>0</v>
      </c>
      <c r="BE43" s="544"/>
      <c r="BF43" s="544"/>
      <c r="BG43" s="544"/>
      <c r="BH43" s="544"/>
      <c r="BI43" s="544"/>
      <c r="BJ43" s="544"/>
      <c r="BK43" s="544"/>
      <c r="BL43" s="103"/>
      <c r="BM43" s="99"/>
      <c r="BN43" s="99"/>
      <c r="BO43" s="99"/>
      <c r="BP43" s="88"/>
      <c r="BQ43" s="82"/>
      <c r="BR43" s="541"/>
      <c r="BS43" s="541"/>
      <c r="BT43" s="88"/>
      <c r="BU43" s="88"/>
      <c r="BV43" s="88"/>
      <c r="BW43" s="541"/>
      <c r="BX43" s="541"/>
      <c r="BY43" s="541"/>
      <c r="BZ43" s="82"/>
      <c r="CA43" s="82"/>
      <c r="CB43" s="82"/>
    </row>
    <row r="44" spans="1:80" ht="43.5" hidden="1" customHeight="1" x14ac:dyDescent="0.2">
      <c r="A44" s="544"/>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544"/>
      <c r="AM44" s="544"/>
      <c r="AN44" s="544"/>
      <c r="AO44" s="544"/>
      <c r="AP44" s="544"/>
      <c r="AQ44" s="544"/>
      <c r="AR44" s="544"/>
      <c r="AS44" s="544"/>
      <c r="AT44" s="102"/>
      <c r="AU44" s="101"/>
      <c r="AV44" s="101"/>
      <c r="AW44" s="100"/>
      <c r="AX44" s="100"/>
      <c r="AY44" s="100"/>
      <c r="AZ44" s="100"/>
      <c r="BA44" s="99"/>
      <c r="BB44" s="98" t="e">
        <f>IF(AW44=[6]Datos!$C$63,[6]Datos!$C$73,IF(AW44=[6]Datos!$C$64,[6]Datos!$C$74,IF(AW44=[6]Datos!$C$65,[6]Datos!$C$75,"Revisar")))+IF(AX44=[6]Datos!$D$63,[6]Datos!$D$73,IF(AX44=[6]Datos!$D$64,[6]Datos!$D$74,"Revisar"))+IF(AY44=[6]Datos!$E$63,[6]Datos!$E$73,IF(AY44=[6]Datos!$E$64,[6]Datos!$E$74,"Revisar"))+IF(BA44=[6]Datos!$G$63,[6]Datos!$G$73,IF(BA44=[6]Datos!$G$64,[6]Datos!$G$74,IF(BA44=[6]Datos!$G$65,[6]Datos!$G$75,"Revisar")))</f>
        <v>#VALUE!</v>
      </c>
      <c r="BC44" s="98">
        <f>IF(AW44=[6]Datos!$C$65,BB44,0)</f>
        <v>0</v>
      </c>
      <c r="BD44" s="98">
        <f>IF(OR(AW44=[6]Datos!$C$63,AW44=[6]Datos!$C$64),BB44,0)</f>
        <v>0</v>
      </c>
      <c r="BE44" s="544"/>
      <c r="BF44" s="544"/>
      <c r="BG44" s="544"/>
      <c r="BH44" s="544"/>
      <c r="BI44" s="544"/>
      <c r="BJ44" s="544"/>
      <c r="BK44" s="544"/>
      <c r="BL44" s="97"/>
      <c r="BM44" s="97"/>
      <c r="BN44" s="97"/>
      <c r="BO44" s="97"/>
      <c r="BP44" s="87"/>
      <c r="BQ44" s="82"/>
      <c r="BR44" s="541"/>
      <c r="BS44" s="541"/>
      <c r="BT44" s="87"/>
      <c r="BU44" s="87"/>
      <c r="BV44" s="87"/>
      <c r="BW44" s="541"/>
      <c r="BX44" s="541"/>
      <c r="BY44" s="541"/>
      <c r="BZ44" s="82"/>
      <c r="CA44" s="82"/>
      <c r="CB44" s="82"/>
    </row>
    <row r="45" spans="1:80" ht="43.5" hidden="1" customHeight="1" x14ac:dyDescent="0.2">
      <c r="A45" s="545"/>
      <c r="B45" s="545"/>
      <c r="C45" s="545"/>
      <c r="D45" s="545"/>
      <c r="E45" s="545"/>
      <c r="F45" s="545"/>
      <c r="G45" s="545"/>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45"/>
      <c r="AM45" s="545"/>
      <c r="AN45" s="545"/>
      <c r="AO45" s="545"/>
      <c r="AP45" s="545"/>
      <c r="AQ45" s="545"/>
      <c r="AR45" s="545"/>
      <c r="AS45" s="545"/>
      <c r="AT45" s="96"/>
      <c r="AU45" s="95"/>
      <c r="AV45" s="95"/>
      <c r="AW45" s="94"/>
      <c r="AX45" s="94"/>
      <c r="AY45" s="94"/>
      <c r="AZ45" s="94"/>
      <c r="BA45" s="93"/>
      <c r="BB45" s="92" t="e">
        <f>IF(AW45=[6]Datos!$C$63,[6]Datos!$C$73,IF(AW45=[6]Datos!$C$64,[6]Datos!$C$74,IF(AW45=[6]Datos!$C$65,[6]Datos!$C$75,"Revisar")))+IF(AX45=[6]Datos!$D$63,[6]Datos!$D$73,IF(AX45=[6]Datos!$D$64,[6]Datos!$D$74,"Revisar"))+IF(AY45=[6]Datos!$E$63,[6]Datos!$E$73,IF(AY45=[6]Datos!$E$64,[6]Datos!$E$74,"Revisar"))+IF(BA45=[6]Datos!$G$63,[6]Datos!$G$73,IF(BA45=[6]Datos!$G$64,[6]Datos!$G$74,IF(BA45=[6]Datos!$G$65,[6]Datos!$G$75,"Revisar")))</f>
        <v>#VALUE!</v>
      </c>
      <c r="BC45" s="92">
        <f>IF(AW45=[6]Datos!$C$65,BB45,0)</f>
        <v>0</v>
      </c>
      <c r="BD45" s="92">
        <f>IF(OR(AW45=[6]Datos!$C$63,AW45=[6]Datos!$C$64),BB45,0)</f>
        <v>0</v>
      </c>
      <c r="BE45" s="545"/>
      <c r="BF45" s="545"/>
      <c r="BG45" s="545"/>
      <c r="BH45" s="545"/>
      <c r="BI45" s="545"/>
      <c r="BJ45" s="545"/>
      <c r="BK45" s="545"/>
      <c r="BL45" s="91"/>
      <c r="BM45" s="91"/>
      <c r="BN45" s="91"/>
      <c r="BO45" s="91"/>
      <c r="BP45" s="86"/>
      <c r="BQ45" s="82"/>
      <c r="BR45" s="542"/>
      <c r="BS45" s="542"/>
      <c r="BT45" s="86"/>
      <c r="BU45" s="86"/>
      <c r="BV45" s="86"/>
      <c r="BW45" s="542"/>
      <c r="BX45" s="542"/>
      <c r="BY45" s="542"/>
      <c r="BZ45" s="82"/>
      <c r="CA45" s="82"/>
      <c r="CB45" s="82"/>
    </row>
    <row r="46" spans="1:80" ht="15" hidden="1" customHeight="1" x14ac:dyDescent="0.2">
      <c r="A46" s="572"/>
      <c r="B46" s="573"/>
      <c r="C46" s="573"/>
      <c r="D46" s="573"/>
      <c r="E46" s="543"/>
      <c r="F46" s="543"/>
      <c r="G46" s="543"/>
      <c r="H46" s="543"/>
      <c r="I46" s="543"/>
      <c r="J46" s="565" t="str">
        <f>CONCATENATE(G46," ",H46," ",I46)</f>
        <v xml:space="preserve">  </v>
      </c>
      <c r="K46" s="543"/>
      <c r="L46" s="543"/>
      <c r="M46" s="543"/>
      <c r="N46" s="543"/>
      <c r="O46" s="543"/>
      <c r="P46" s="543"/>
      <c r="Q46" s="543"/>
      <c r="R46" s="543"/>
      <c r="S46" s="543"/>
      <c r="T46" s="543"/>
      <c r="U46" s="543"/>
      <c r="V46" s="543"/>
      <c r="W46" s="543"/>
      <c r="X46" s="543"/>
      <c r="Y46" s="543"/>
      <c r="Z46" s="543"/>
      <c r="AA46" s="543"/>
      <c r="AB46" s="543"/>
      <c r="AC46" s="543"/>
      <c r="AD46" s="543"/>
      <c r="AE46" s="543"/>
      <c r="AF46" s="543"/>
      <c r="AG46" s="543"/>
      <c r="AH46" s="566">
        <f>COUNTIF(O46:AG49,"Si")</f>
        <v>0</v>
      </c>
      <c r="AI46" s="568">
        <f>IF((COUNTIF(N46:AG49,"Si"))&lt;=0,0,(IF((COUNTIF(N46:AG49,"Si"))&lt;=5,3,(IF(COUNTIF(N46:AG49,"Si")&lt;=11,4,5)))))</f>
        <v>0</v>
      </c>
      <c r="AJ46" s="568">
        <f>IF((COUNTIF(N46:AG49,"Si"))&lt;=0,0,(IF((COUNTIF(N46:AG49,"Si"))&lt;=5,"MODERADO",(IF(COUNTIF(N46:AG49,"Si")&lt;=11,"ALTO","EXTREMO")))))</f>
        <v>0</v>
      </c>
      <c r="AK46" s="566"/>
      <c r="AL46" s="566"/>
      <c r="AM46" s="566" t="str">
        <f>IF(AL46="Rara vez",1,(IF(AL46="Improbable",2,(IF(AL46="Posible",3,IF(AL46="Probable",4,IF(AL46="Seguro",5,"Revisar")))))))</f>
        <v>Revisar</v>
      </c>
      <c r="AN46" s="659">
        <f>IF(D46="Corrupción",AM46,IF(AK46&lt;=2,1,IF(AK46&lt;=24,2,IF(AK46&lt;=500,3,IF(AK46&lt;=5000,4,IF(AK46&gt;5000,5,"Revisar"))))))</f>
        <v>1</v>
      </c>
      <c r="AO46" s="659" t="str">
        <f>IF(D46="Corrupción",(IF(AN46=1,"Rara Vez",IF(AN46=2,"Improbable",IF(AN46=3,"Posible",IF(AN46=4,"Probable",IF(AN46=5,"Seguro","Revisar")))))),IF(AN46=1,"Muy Baja",IF(AN46=2,"Baja",IF(AN46=3,"Media",IF(AN46=4,"Alta","Muy Alta")))))</f>
        <v>Muy Baja</v>
      </c>
      <c r="AP46" s="659" t="e">
        <f>IF(D46="Corrupción",AI46,(ROUND(((VLOOKUP(L46,[6]Datos!$B$25:$C$29,2,FALSE)*[6]Datos!$B$32)+(VLOOKUP(M46,[6]Datos!$B$25:$C$29,2,FALSE)*[6]Datos!$C$32)+(VLOOKUP(N46,[6]Datos!$B$25:$C$29,2,FALSE)*[6]Datos!$D$32))*5,0)))</f>
        <v>#N/A</v>
      </c>
      <c r="AQ46" s="659" t="e">
        <f>IF(AP46=1,"Insignificante",IF(AP46=2,"Menor",IF(AP46=3,"Moderado",IF(AP46=4,"Mayor","Catastrófico"))))</f>
        <v>#N/A</v>
      </c>
      <c r="AR46" s="574" t="e">
        <f ca="1">_xludf.NUMBERVALUE(CONCATENATE(AN46,AP46),"##")</f>
        <v>#NAME?</v>
      </c>
      <c r="AS46" s="575" t="e">
        <f ca="1">VLOOKUP(AR46,[6]Datos!$I$37:$J$61,2,FALSE)</f>
        <v>#NAME?</v>
      </c>
      <c r="AT46" s="110"/>
      <c r="AU46" s="109"/>
      <c r="AV46" s="109"/>
      <c r="AW46" s="108"/>
      <c r="AX46" s="108"/>
      <c r="AY46" s="108"/>
      <c r="AZ46" s="108"/>
      <c r="BA46" s="105"/>
      <c r="BB46" s="107" t="e">
        <f>IF(AW46=[6]Datos!$C$63,[6]Datos!$C$73,IF(AW46=[6]Datos!$C$64,[6]Datos!$C$74,IF(AW46=[6]Datos!$C$65,[6]Datos!$C$75,"Revisar")))+IF(AX46=[6]Datos!$D$63,[6]Datos!$D$73,IF(AX46=[6]Datos!$D$64,[6]Datos!$D$74,"Revisar"))+IF(AY46=[6]Datos!$E$63,[6]Datos!$E$73,IF(AY46=[6]Datos!$E$64,[6]Datos!$E$74,"Revisar"))+IF(BA46=[6]Datos!$G$63,[6]Datos!$G$73,IF(BA46=[6]Datos!$G$64,[6]Datos!$G$74,IF(BA46=[6]Datos!$G$65,[6]Datos!$G$75,"Revisar")))</f>
        <v>#VALUE!</v>
      </c>
      <c r="BC46" s="107">
        <f>IF(AW46=[6]Datos!$C$65,BB46,0)</f>
        <v>0</v>
      </c>
      <c r="BD46" s="107">
        <f>IF(OR(AW46=[6]Datos!$C$63,AW46=[6]Datos!$C$64),BB46,0)</f>
        <v>0</v>
      </c>
      <c r="BE46" s="559">
        <f>IF(ROUND(AN46-SUM(BD46:BD49),0)&lt;=0,1,ROUND(AN46-SUM(BD46:BD49),0))</f>
        <v>1</v>
      </c>
      <c r="BF46" s="567" t="str">
        <f>IF(D46="Corrupción",(IF(BE46=1,"Rara Vez",IF(BE46=2,"Improbable",IF(BE46=3,"Posible",IF(BE46=4,"Probable","Seguro"))))),IF(BE46=1,"Muy Baja",IF(BE46=2,"Baja",IF(BE46=3,"Media",IF(BE46=4,"Alta","Muy Alta")))))</f>
        <v>Muy Baja</v>
      </c>
      <c r="BG46" s="559" t="e">
        <f>ROUND(AP46-SUM(BC46:BC49),0)</f>
        <v>#N/A</v>
      </c>
      <c r="BH46" s="559" t="e">
        <f>IF(BG46=1,"Insignificante",IF(BG46=2,"Menor",IF(BG46=3,"Moderado",IF(BG46=4,"Mayor","Catastrófico"))))</f>
        <v>#N/A</v>
      </c>
      <c r="BI46" s="560" t="e">
        <f ca="1">_xludf.NUMBERVALUE(CONCATENATE(BE46,BG46),"##")</f>
        <v>#NAME?</v>
      </c>
      <c r="BJ46" s="561" t="e">
        <f ca="1">+VLOOKUP(BI46,[6]Datos!$I$37:$J$65,2,FALSE)</f>
        <v>#NAME?</v>
      </c>
      <c r="BK46" s="562"/>
      <c r="BL46" s="106"/>
      <c r="BM46" s="105"/>
      <c r="BN46" s="105"/>
      <c r="BO46" s="105"/>
      <c r="BP46" s="89"/>
      <c r="BQ46" s="90"/>
      <c r="BR46" s="563"/>
      <c r="BS46" s="563"/>
      <c r="BT46" s="89"/>
      <c r="BU46" s="89"/>
      <c r="BV46" s="89"/>
      <c r="BW46" s="563"/>
      <c r="BX46" s="563"/>
      <c r="BY46" s="563"/>
      <c r="BZ46" s="82"/>
      <c r="CA46" s="82"/>
      <c r="CB46" s="82"/>
    </row>
    <row r="47" spans="1:80" ht="15" hidden="1" customHeight="1" x14ac:dyDescent="0.2">
      <c r="A47" s="544"/>
      <c r="B47" s="5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104"/>
      <c r="AU47" s="101"/>
      <c r="AV47" s="101"/>
      <c r="AW47" s="100"/>
      <c r="AX47" s="100"/>
      <c r="AY47" s="100"/>
      <c r="AZ47" s="100"/>
      <c r="BA47" s="99"/>
      <c r="BB47" s="98" t="e">
        <f>IF(AW47=[6]Datos!$C$63,[6]Datos!$C$73,IF(AW47=[6]Datos!$C$64,[6]Datos!$C$74,IF(AW47=[6]Datos!$C$65,[6]Datos!$C$75,"Revisar")))+IF(AX47=[6]Datos!$D$63,[6]Datos!$D$73,IF(AX47=[6]Datos!$D$64,[6]Datos!$D$74,"Revisar"))+IF(AY47=[6]Datos!$E$63,[6]Datos!$E$73,IF(AY47=[6]Datos!$E$64,[6]Datos!$E$74,"Revisar"))+IF(BA47=[6]Datos!$G$63,[6]Datos!$G$73,IF(BA47=[6]Datos!$G$64,[6]Datos!$G$74,IF(BA47=[6]Datos!$G$65,[6]Datos!$G$75,"Revisar")))</f>
        <v>#VALUE!</v>
      </c>
      <c r="BC47" s="98">
        <f>IF(AW47=[6]Datos!$C$65,BB47,0)</f>
        <v>0</v>
      </c>
      <c r="BD47" s="98">
        <f>IF(OR(AW47=[6]Datos!$C$63,AW47=[6]Datos!$C$64),BB47,0)</f>
        <v>0</v>
      </c>
      <c r="BE47" s="544"/>
      <c r="BF47" s="544"/>
      <c r="BG47" s="544"/>
      <c r="BH47" s="544"/>
      <c r="BI47" s="544"/>
      <c r="BJ47" s="544"/>
      <c r="BK47" s="544"/>
      <c r="BL47" s="103"/>
      <c r="BM47" s="99"/>
      <c r="BN47" s="99"/>
      <c r="BO47" s="99"/>
      <c r="BP47" s="88"/>
      <c r="BQ47" s="82"/>
      <c r="BR47" s="541"/>
      <c r="BS47" s="541"/>
      <c r="BT47" s="88"/>
      <c r="BU47" s="88"/>
      <c r="BV47" s="88"/>
      <c r="BW47" s="541"/>
      <c r="BX47" s="541"/>
      <c r="BY47" s="541"/>
      <c r="BZ47" s="82"/>
      <c r="CA47" s="82"/>
      <c r="CB47" s="82"/>
    </row>
    <row r="48" spans="1:80" ht="43.5" hidden="1" customHeight="1" x14ac:dyDescent="0.2">
      <c r="A48" s="544"/>
      <c r="B48" s="544"/>
      <c r="C48" s="544"/>
      <c r="D48" s="544"/>
      <c r="E48" s="544"/>
      <c r="F48" s="544"/>
      <c r="G48" s="544"/>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544"/>
      <c r="AJ48" s="544"/>
      <c r="AK48" s="544"/>
      <c r="AL48" s="544"/>
      <c r="AM48" s="544"/>
      <c r="AN48" s="544"/>
      <c r="AO48" s="544"/>
      <c r="AP48" s="544"/>
      <c r="AQ48" s="544"/>
      <c r="AR48" s="544"/>
      <c r="AS48" s="544"/>
      <c r="AT48" s="102"/>
      <c r="AU48" s="101"/>
      <c r="AV48" s="101"/>
      <c r="AW48" s="100"/>
      <c r="AX48" s="100"/>
      <c r="AY48" s="100"/>
      <c r="AZ48" s="100"/>
      <c r="BA48" s="99"/>
      <c r="BB48" s="98" t="e">
        <f>IF(AW48=[6]Datos!$C$63,[6]Datos!$C$73,IF(AW48=[6]Datos!$C$64,[6]Datos!$C$74,IF(AW48=[6]Datos!$C$65,[6]Datos!$C$75,"Revisar")))+IF(AX48=[6]Datos!$D$63,[6]Datos!$D$73,IF(AX48=[6]Datos!$D$64,[6]Datos!$D$74,"Revisar"))+IF(AY48=[6]Datos!$E$63,[6]Datos!$E$73,IF(AY48=[6]Datos!$E$64,[6]Datos!$E$74,"Revisar"))+IF(BA48=[6]Datos!$G$63,[6]Datos!$G$73,IF(BA48=[6]Datos!$G$64,[6]Datos!$G$74,IF(BA48=[6]Datos!$G$65,[6]Datos!$G$75,"Revisar")))</f>
        <v>#VALUE!</v>
      </c>
      <c r="BC48" s="98">
        <f>IF(AW48=[6]Datos!$C$65,BB48,0)</f>
        <v>0</v>
      </c>
      <c r="BD48" s="98">
        <f>IF(OR(AW48=[6]Datos!$C$63,AW48=[6]Datos!$C$64),BB48,0)</f>
        <v>0</v>
      </c>
      <c r="BE48" s="544"/>
      <c r="BF48" s="544"/>
      <c r="BG48" s="544"/>
      <c r="BH48" s="544"/>
      <c r="BI48" s="544"/>
      <c r="BJ48" s="544"/>
      <c r="BK48" s="544"/>
      <c r="BL48" s="97"/>
      <c r="BM48" s="97"/>
      <c r="BN48" s="97"/>
      <c r="BO48" s="97"/>
      <c r="BP48" s="87"/>
      <c r="BQ48" s="82"/>
      <c r="BR48" s="541"/>
      <c r="BS48" s="541"/>
      <c r="BT48" s="87"/>
      <c r="BU48" s="87"/>
      <c r="BV48" s="87"/>
      <c r="BW48" s="541"/>
      <c r="BX48" s="541"/>
      <c r="BY48" s="541"/>
      <c r="BZ48" s="82"/>
      <c r="CA48" s="82"/>
      <c r="CB48" s="82"/>
    </row>
    <row r="49" spans="1:80" ht="43.5" hidden="1" customHeight="1" x14ac:dyDescent="0.2">
      <c r="A49" s="545"/>
      <c r="B49" s="545"/>
      <c r="C49" s="545"/>
      <c r="D49" s="545"/>
      <c r="E49" s="545"/>
      <c r="F49" s="545"/>
      <c r="G49" s="545"/>
      <c r="H49" s="545"/>
      <c r="I49" s="545"/>
      <c r="J49" s="545"/>
      <c r="K49" s="545"/>
      <c r="L49" s="545"/>
      <c r="M49" s="545"/>
      <c r="N49" s="545"/>
      <c r="O49" s="545"/>
      <c r="P49" s="545"/>
      <c r="Q49" s="545"/>
      <c r="R49" s="545"/>
      <c r="S49" s="545"/>
      <c r="T49" s="545"/>
      <c r="U49" s="545"/>
      <c r="V49" s="545"/>
      <c r="W49" s="545"/>
      <c r="X49" s="545"/>
      <c r="Y49" s="545"/>
      <c r="Z49" s="545"/>
      <c r="AA49" s="545"/>
      <c r="AB49" s="545"/>
      <c r="AC49" s="545"/>
      <c r="AD49" s="545"/>
      <c r="AE49" s="545"/>
      <c r="AF49" s="545"/>
      <c r="AG49" s="545"/>
      <c r="AH49" s="545"/>
      <c r="AI49" s="545"/>
      <c r="AJ49" s="545"/>
      <c r="AK49" s="545"/>
      <c r="AL49" s="545"/>
      <c r="AM49" s="545"/>
      <c r="AN49" s="545"/>
      <c r="AO49" s="545"/>
      <c r="AP49" s="545"/>
      <c r="AQ49" s="545"/>
      <c r="AR49" s="545"/>
      <c r="AS49" s="545"/>
      <c r="AT49" s="96"/>
      <c r="AU49" s="95"/>
      <c r="AV49" s="95"/>
      <c r="AW49" s="94"/>
      <c r="AX49" s="94"/>
      <c r="AY49" s="94"/>
      <c r="AZ49" s="94"/>
      <c r="BA49" s="93"/>
      <c r="BB49" s="92" t="e">
        <f>IF(AW49=[6]Datos!$C$63,[6]Datos!$C$73,IF(AW49=[6]Datos!$C$64,[6]Datos!$C$74,IF(AW49=[6]Datos!$C$65,[6]Datos!$C$75,"Revisar")))+IF(AX49=[6]Datos!$D$63,[6]Datos!$D$73,IF(AX49=[6]Datos!$D$64,[6]Datos!$D$74,"Revisar"))+IF(AY49=[6]Datos!$E$63,[6]Datos!$E$73,IF(AY49=[6]Datos!$E$64,[6]Datos!$E$74,"Revisar"))+IF(BA49=[6]Datos!$G$63,[6]Datos!$G$73,IF(BA49=[6]Datos!$G$64,[6]Datos!$G$74,IF(BA49=[6]Datos!$G$65,[6]Datos!$G$75,"Revisar")))</f>
        <v>#VALUE!</v>
      </c>
      <c r="BC49" s="92">
        <f>IF(AW49=[6]Datos!$C$65,BB49,0)</f>
        <v>0</v>
      </c>
      <c r="BD49" s="92">
        <f>IF(OR(AW49=[6]Datos!$C$63,AW49=[6]Datos!$C$64),BB49,0)</f>
        <v>0</v>
      </c>
      <c r="BE49" s="545"/>
      <c r="BF49" s="545"/>
      <c r="BG49" s="545"/>
      <c r="BH49" s="545"/>
      <c r="BI49" s="545"/>
      <c r="BJ49" s="545"/>
      <c r="BK49" s="545"/>
      <c r="BL49" s="91"/>
      <c r="BM49" s="91"/>
      <c r="BN49" s="91"/>
      <c r="BO49" s="91"/>
      <c r="BP49" s="86"/>
      <c r="BQ49" s="82"/>
      <c r="BR49" s="542"/>
      <c r="BS49" s="542"/>
      <c r="BT49" s="86"/>
      <c r="BU49" s="86"/>
      <c r="BV49" s="86"/>
      <c r="BW49" s="542"/>
      <c r="BX49" s="542"/>
      <c r="BY49" s="542"/>
      <c r="BZ49" s="82"/>
      <c r="CA49" s="82"/>
      <c r="CB49" s="82"/>
    </row>
    <row r="50" spans="1:80" ht="15" hidden="1" customHeight="1" x14ac:dyDescent="0.2">
      <c r="A50" s="572"/>
      <c r="B50" s="573"/>
      <c r="C50" s="573"/>
      <c r="D50" s="573"/>
      <c r="E50" s="543"/>
      <c r="F50" s="543"/>
      <c r="G50" s="543"/>
      <c r="H50" s="543"/>
      <c r="I50" s="543"/>
      <c r="J50" s="565" t="str">
        <f>CONCATENATE(G50," ",H50," ",I50)</f>
        <v xml:space="preserve">  </v>
      </c>
      <c r="K50" s="543"/>
      <c r="L50" s="543"/>
      <c r="M50" s="543"/>
      <c r="N50" s="543"/>
      <c r="O50" s="543"/>
      <c r="P50" s="543"/>
      <c r="Q50" s="543"/>
      <c r="R50" s="543"/>
      <c r="S50" s="543"/>
      <c r="T50" s="543"/>
      <c r="U50" s="543"/>
      <c r="V50" s="543"/>
      <c r="W50" s="543"/>
      <c r="X50" s="543"/>
      <c r="Y50" s="543"/>
      <c r="Z50" s="543"/>
      <c r="AA50" s="543"/>
      <c r="AB50" s="543"/>
      <c r="AC50" s="543"/>
      <c r="AD50" s="543"/>
      <c r="AE50" s="543"/>
      <c r="AF50" s="543"/>
      <c r="AG50" s="543"/>
      <c r="AH50" s="566">
        <f>COUNTIF(O50:AG53,"Si")</f>
        <v>0</v>
      </c>
      <c r="AI50" s="568">
        <f>IF((COUNTIF(N50:AG53,"Si"))&lt;=0,0,(IF((COUNTIF(N50:AG53,"Si"))&lt;=5,3,(IF(COUNTIF(N50:AG53,"Si")&lt;=11,4,5)))))</f>
        <v>0</v>
      </c>
      <c r="AJ50" s="568">
        <f>IF((COUNTIF(N50:AG53,"Si"))&lt;=0,0,(IF((COUNTIF(N50:AG53,"Si"))&lt;=5,"MODERADO",(IF(COUNTIF(N50:AG53,"Si")&lt;=11,"ALTO","EXTREMO")))))</f>
        <v>0</v>
      </c>
      <c r="AK50" s="566"/>
      <c r="AL50" s="566"/>
      <c r="AM50" s="566" t="str">
        <f>IF(AL50="Rara vez",1,(IF(AL50="Improbable",2,(IF(AL50="Posible",3,IF(AL50="Probable",4,IF(AL50="Seguro",5,"Revisar")))))))</f>
        <v>Revisar</v>
      </c>
      <c r="AN50" s="659">
        <f>IF(D50="Corrupción",AM50,IF(AK50&lt;=2,1,IF(AK50&lt;=24,2,IF(AK50&lt;=500,3,IF(AK50&lt;=5000,4,IF(AK50&gt;5000,5,"Revisar"))))))</f>
        <v>1</v>
      </c>
      <c r="AO50" s="659" t="str">
        <f>IF(D50="Corrupción",(IF(AN50=1,"Rara Vez",IF(AN50=2,"Improbable",IF(AN50=3,"Posible",IF(AN50=4,"Probable",IF(AN50=5,"Seguro","Revisar")))))),IF(AN50=1,"Muy Baja",IF(AN50=2,"Baja",IF(AN50=3,"Media",IF(AN50=4,"Alta","Muy Alta")))))</f>
        <v>Muy Baja</v>
      </c>
      <c r="AP50" s="659" t="e">
        <f>IF(D50="Corrupción",AI50,(ROUND(((VLOOKUP(L50,[6]Datos!$B$25:$C$29,2,FALSE)*[6]Datos!$B$32)+(VLOOKUP(M50,[6]Datos!$B$25:$C$29,2,FALSE)*[6]Datos!$C$32)+(VLOOKUP(N50,[6]Datos!$B$25:$C$29,2,FALSE)*[6]Datos!$D$32))*5,0)))</f>
        <v>#N/A</v>
      </c>
      <c r="AQ50" s="659" t="e">
        <f>IF(AP50=1,"Insignificante",IF(AP50=2,"Menor",IF(AP50=3,"Moderado",IF(AP50=4,"Mayor","Catastrófico"))))</f>
        <v>#N/A</v>
      </c>
      <c r="AR50" s="574" t="e">
        <f ca="1">_xludf.NUMBERVALUE(CONCATENATE(AN50,AP50),"##")</f>
        <v>#NAME?</v>
      </c>
      <c r="AS50" s="575" t="e">
        <f ca="1">VLOOKUP(AR50,[6]Datos!$I$37:$J$61,2,FALSE)</f>
        <v>#NAME?</v>
      </c>
      <c r="AT50" s="110"/>
      <c r="AU50" s="109"/>
      <c r="AV50" s="109"/>
      <c r="AW50" s="108"/>
      <c r="AX50" s="108"/>
      <c r="AY50" s="108"/>
      <c r="AZ50" s="108"/>
      <c r="BA50" s="105"/>
      <c r="BB50" s="107" t="e">
        <f>IF(AW50=[6]Datos!$C$63,[6]Datos!$C$73,IF(AW50=[6]Datos!$C$64,[6]Datos!$C$74,IF(AW50=[6]Datos!$C$65,[6]Datos!$C$75,"Revisar")))+IF(AX50=[6]Datos!$D$63,[6]Datos!$D$73,IF(AX50=[6]Datos!$D$64,[6]Datos!$D$74,"Revisar"))+IF(AY50=[6]Datos!$E$63,[6]Datos!$E$73,IF(AY50=[6]Datos!$E$64,[6]Datos!$E$74,"Revisar"))+IF(BA50=[6]Datos!$G$63,[6]Datos!$G$73,IF(BA50=[6]Datos!$G$64,[6]Datos!$G$74,IF(BA50=[6]Datos!$G$65,[6]Datos!$G$75,"Revisar")))</f>
        <v>#VALUE!</v>
      </c>
      <c r="BC50" s="107">
        <f>IF(AW50=[6]Datos!$C$65,BB50,0)</f>
        <v>0</v>
      </c>
      <c r="BD50" s="107">
        <f>IF(OR(AW50=[6]Datos!$C$63,AW50=[6]Datos!$C$64),BB50,0)</f>
        <v>0</v>
      </c>
      <c r="BE50" s="559">
        <f>IF(ROUND(AN50-SUM(BD50:BD53),0)&lt;=0,1,ROUND(AN50-SUM(BD50:BD53),0))</f>
        <v>1</v>
      </c>
      <c r="BF50" s="567" t="str">
        <f>IF(D50="Corrupción",(IF(BE50=1,"Rara Vez",IF(BE50=2,"Improbable",IF(BE50=3,"Posible",IF(BE50=4,"Probable","Seguro"))))),IF(BE50=1,"Muy Baja",IF(BE50=2,"Baja",IF(BE50=3,"Media",IF(BE50=4,"Alta","Muy Alta")))))</f>
        <v>Muy Baja</v>
      </c>
      <c r="BG50" s="559" t="e">
        <f>ROUND(AP50-SUM(BC50:BC53),0)</f>
        <v>#N/A</v>
      </c>
      <c r="BH50" s="559" t="e">
        <f>IF(BG50=1,"Insignificante",IF(BG50=2,"Menor",IF(BG50=3,"Moderado",IF(BG50=4,"Mayor","Catastrófico"))))</f>
        <v>#N/A</v>
      </c>
      <c r="BI50" s="560" t="e">
        <f ca="1">_xludf.NUMBERVALUE(CONCATENATE(BE50,BG50),"##")</f>
        <v>#NAME?</v>
      </c>
      <c r="BJ50" s="561" t="e">
        <f ca="1">+VLOOKUP(BI50,[6]Datos!$I$37:$J$65,2,FALSE)</f>
        <v>#NAME?</v>
      </c>
      <c r="BK50" s="562"/>
      <c r="BL50" s="106"/>
      <c r="BM50" s="105"/>
      <c r="BN50" s="105"/>
      <c r="BO50" s="105"/>
      <c r="BP50" s="89"/>
      <c r="BQ50" s="90"/>
      <c r="BR50" s="563"/>
      <c r="BS50" s="563"/>
      <c r="BT50" s="89"/>
      <c r="BU50" s="89"/>
      <c r="BV50" s="89"/>
      <c r="BW50" s="563"/>
      <c r="BX50" s="563"/>
      <c r="BY50" s="563"/>
      <c r="BZ50" s="82"/>
      <c r="CA50" s="82"/>
      <c r="CB50" s="82"/>
    </row>
    <row r="51" spans="1:80" ht="15" hidden="1" customHeight="1" x14ac:dyDescent="0.2">
      <c r="A51" s="544"/>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104"/>
      <c r="AU51" s="101"/>
      <c r="AV51" s="101"/>
      <c r="AW51" s="100"/>
      <c r="AX51" s="100"/>
      <c r="AY51" s="100"/>
      <c r="AZ51" s="100"/>
      <c r="BA51" s="99"/>
      <c r="BB51" s="98" t="e">
        <f>IF(AW51=[6]Datos!$C$63,[6]Datos!$C$73,IF(AW51=[6]Datos!$C$64,[6]Datos!$C$74,IF(AW51=[6]Datos!$C$65,[6]Datos!$C$75,"Revisar")))+IF(AX51=[6]Datos!$D$63,[6]Datos!$D$73,IF(AX51=[6]Datos!$D$64,[6]Datos!$D$74,"Revisar"))+IF(AY51=[6]Datos!$E$63,[6]Datos!$E$73,IF(AY51=[6]Datos!$E$64,[6]Datos!$E$74,"Revisar"))+IF(BA51=[6]Datos!$G$63,[6]Datos!$G$73,IF(BA51=[6]Datos!$G$64,[6]Datos!$G$74,IF(BA51=[6]Datos!$G$65,[6]Datos!$G$75,"Revisar")))</f>
        <v>#VALUE!</v>
      </c>
      <c r="BC51" s="98">
        <f>IF(AW51=[6]Datos!$C$65,BB51,0)</f>
        <v>0</v>
      </c>
      <c r="BD51" s="98">
        <f>IF(OR(AW51=[6]Datos!$C$63,AW51=[6]Datos!$C$64),BB51,0)</f>
        <v>0</v>
      </c>
      <c r="BE51" s="544"/>
      <c r="BF51" s="544"/>
      <c r="BG51" s="544"/>
      <c r="BH51" s="544"/>
      <c r="BI51" s="544"/>
      <c r="BJ51" s="544"/>
      <c r="BK51" s="544"/>
      <c r="BL51" s="103"/>
      <c r="BM51" s="99"/>
      <c r="BN51" s="99"/>
      <c r="BO51" s="99"/>
      <c r="BP51" s="88"/>
      <c r="BQ51" s="82"/>
      <c r="BR51" s="541"/>
      <c r="BS51" s="541"/>
      <c r="BT51" s="88"/>
      <c r="BU51" s="88"/>
      <c r="BV51" s="88"/>
      <c r="BW51" s="541"/>
      <c r="BX51" s="541"/>
      <c r="BY51" s="541"/>
      <c r="BZ51" s="82"/>
      <c r="CA51" s="82"/>
      <c r="CB51" s="82"/>
    </row>
    <row r="52" spans="1:80" ht="43.5" hidden="1" customHeight="1" x14ac:dyDescent="0.2">
      <c r="A52" s="544"/>
      <c r="B52" s="544"/>
      <c r="C52" s="544"/>
      <c r="D52" s="544"/>
      <c r="E52" s="544"/>
      <c r="F52" s="544"/>
      <c r="G52" s="544"/>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T52" s="102"/>
      <c r="AU52" s="101"/>
      <c r="AV52" s="101"/>
      <c r="AW52" s="100"/>
      <c r="AX52" s="100"/>
      <c r="AY52" s="100"/>
      <c r="AZ52" s="100"/>
      <c r="BA52" s="99"/>
      <c r="BB52" s="98" t="e">
        <f>IF(AW52=[6]Datos!$C$63,[6]Datos!$C$73,IF(AW52=[6]Datos!$C$64,[6]Datos!$C$74,IF(AW52=[6]Datos!$C$65,[6]Datos!$C$75,"Revisar")))+IF(AX52=[6]Datos!$D$63,[6]Datos!$D$73,IF(AX52=[6]Datos!$D$64,[6]Datos!$D$74,"Revisar"))+IF(AY52=[6]Datos!$E$63,[6]Datos!$E$73,IF(AY52=[6]Datos!$E$64,[6]Datos!$E$74,"Revisar"))+IF(BA52=[6]Datos!$G$63,[6]Datos!$G$73,IF(BA52=[6]Datos!$G$64,[6]Datos!$G$74,IF(BA52=[6]Datos!$G$65,[6]Datos!$G$75,"Revisar")))</f>
        <v>#VALUE!</v>
      </c>
      <c r="BC52" s="98">
        <f>IF(AW52=[6]Datos!$C$65,BB52,0)</f>
        <v>0</v>
      </c>
      <c r="BD52" s="98">
        <f>IF(OR(AW52=[6]Datos!$C$63,AW52=[6]Datos!$C$64),BB52,0)</f>
        <v>0</v>
      </c>
      <c r="BE52" s="544"/>
      <c r="BF52" s="544"/>
      <c r="BG52" s="544"/>
      <c r="BH52" s="544"/>
      <c r="BI52" s="544"/>
      <c r="BJ52" s="544"/>
      <c r="BK52" s="544"/>
      <c r="BL52" s="97"/>
      <c r="BM52" s="97"/>
      <c r="BN52" s="97"/>
      <c r="BO52" s="97"/>
      <c r="BP52" s="87"/>
      <c r="BQ52" s="82"/>
      <c r="BR52" s="541"/>
      <c r="BS52" s="541"/>
      <c r="BT52" s="87"/>
      <c r="BU52" s="87"/>
      <c r="BV52" s="87"/>
      <c r="BW52" s="541"/>
      <c r="BX52" s="541"/>
      <c r="BY52" s="541"/>
      <c r="BZ52" s="82"/>
      <c r="CA52" s="82"/>
      <c r="CB52" s="82"/>
    </row>
    <row r="53" spans="1:80" ht="18.75" hidden="1" customHeight="1" x14ac:dyDescent="0.2">
      <c r="A53" s="545"/>
      <c r="B53" s="545"/>
      <c r="C53" s="545"/>
      <c r="D53" s="545"/>
      <c r="E53" s="545"/>
      <c r="F53" s="545"/>
      <c r="G53" s="545"/>
      <c r="H53" s="545"/>
      <c r="I53" s="545"/>
      <c r="J53" s="545"/>
      <c r="K53" s="545"/>
      <c r="L53" s="545"/>
      <c r="M53" s="545"/>
      <c r="N53" s="545"/>
      <c r="O53" s="545"/>
      <c r="P53" s="545"/>
      <c r="Q53" s="545"/>
      <c r="R53" s="545"/>
      <c r="S53" s="545"/>
      <c r="T53" s="545"/>
      <c r="U53" s="545"/>
      <c r="V53" s="545"/>
      <c r="W53" s="545"/>
      <c r="X53" s="545"/>
      <c r="Y53" s="545"/>
      <c r="Z53" s="545"/>
      <c r="AA53" s="545"/>
      <c r="AB53" s="545"/>
      <c r="AC53" s="545"/>
      <c r="AD53" s="545"/>
      <c r="AE53" s="545"/>
      <c r="AF53" s="545"/>
      <c r="AG53" s="545"/>
      <c r="AH53" s="545"/>
      <c r="AI53" s="545"/>
      <c r="AJ53" s="545"/>
      <c r="AK53" s="545"/>
      <c r="AL53" s="545"/>
      <c r="AM53" s="545"/>
      <c r="AN53" s="545"/>
      <c r="AO53" s="545"/>
      <c r="AP53" s="545"/>
      <c r="AQ53" s="545"/>
      <c r="AR53" s="545"/>
      <c r="AS53" s="545"/>
      <c r="AT53" s="96"/>
      <c r="AU53" s="95"/>
      <c r="AV53" s="95"/>
      <c r="AW53" s="94"/>
      <c r="AX53" s="94"/>
      <c r="AY53" s="94"/>
      <c r="AZ53" s="94"/>
      <c r="BA53" s="93"/>
      <c r="BB53" s="92" t="e">
        <f>IF(AW53=[6]Datos!$C$63,[6]Datos!$C$73,IF(AW53=[6]Datos!$C$64,[6]Datos!$C$74,IF(AW53=[6]Datos!$C$65,[6]Datos!$C$75,"Revisar")))+IF(AX53=[6]Datos!$D$63,[6]Datos!$D$73,IF(AX53=[6]Datos!$D$64,[6]Datos!$D$74,"Revisar"))+IF(AY53=[6]Datos!$E$63,[6]Datos!$E$73,IF(AY53=[6]Datos!$E$64,[6]Datos!$E$74,"Revisar"))+IF(BA53=[6]Datos!$G$63,[6]Datos!$G$73,IF(BA53=[6]Datos!$G$64,[6]Datos!$G$74,IF(BA53=[6]Datos!$G$65,[6]Datos!$G$75,"Revisar")))</f>
        <v>#VALUE!</v>
      </c>
      <c r="BC53" s="92">
        <f>IF(AW53=[6]Datos!$C$65,BB53,0)</f>
        <v>0</v>
      </c>
      <c r="BD53" s="92">
        <f>IF(OR(AW53=[6]Datos!$C$63,AW53=[6]Datos!$C$64),BB53,0)</f>
        <v>0</v>
      </c>
      <c r="BE53" s="545"/>
      <c r="BF53" s="545"/>
      <c r="BG53" s="545"/>
      <c r="BH53" s="545"/>
      <c r="BI53" s="545"/>
      <c r="BJ53" s="545"/>
      <c r="BK53" s="545"/>
      <c r="BL53" s="91"/>
      <c r="BM53" s="91"/>
      <c r="BN53" s="91"/>
      <c r="BO53" s="91"/>
      <c r="BP53" s="86"/>
      <c r="BQ53" s="82"/>
      <c r="BR53" s="542"/>
      <c r="BS53" s="542"/>
      <c r="BT53" s="86"/>
      <c r="BU53" s="86"/>
      <c r="BV53" s="86"/>
      <c r="BW53" s="542"/>
      <c r="BX53" s="542"/>
      <c r="BY53" s="542"/>
      <c r="BZ53" s="82"/>
      <c r="CA53" s="82"/>
      <c r="CB53" s="82"/>
    </row>
    <row r="54" spans="1:80" ht="14.25" hidden="1"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266"/>
      <c r="AO54" s="266"/>
      <c r="AP54" s="266"/>
      <c r="AQ54" s="266"/>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BZ54" s="82"/>
      <c r="CA54" s="82"/>
      <c r="CB54" s="82"/>
    </row>
    <row r="55" spans="1:80" ht="14.25" hidden="1"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266"/>
      <c r="AO55" s="266"/>
      <c r="AP55" s="266"/>
      <c r="AQ55" s="266"/>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BZ55" s="82"/>
      <c r="CA55" s="82"/>
      <c r="CB55" s="82"/>
    </row>
    <row r="56" spans="1:80" ht="15" hidden="1"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266"/>
      <c r="AO56" s="266"/>
      <c r="AP56" s="266"/>
      <c r="AQ56" s="266"/>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row>
    <row r="57" spans="1:80" ht="14.25" hidden="1"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266"/>
      <c r="AO57" s="266"/>
      <c r="AP57" s="266"/>
      <c r="AQ57" s="266"/>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row>
    <row r="58" spans="1:80" ht="14.25" hidden="1"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266"/>
      <c r="AO58" s="266"/>
      <c r="AP58" s="266"/>
      <c r="AQ58" s="266"/>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row>
    <row r="59" spans="1:80" ht="14.25" hidden="1"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266"/>
      <c r="AO59" s="266"/>
      <c r="AP59" s="266"/>
      <c r="AQ59" s="266"/>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row>
    <row r="60" spans="1:80" ht="15" hidden="1"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266"/>
      <c r="AO60" s="266"/>
      <c r="AP60" s="266"/>
      <c r="AQ60" s="266"/>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row>
    <row r="61" spans="1:80" ht="14.25" hidden="1"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266"/>
      <c r="AO61" s="266"/>
      <c r="AP61" s="266"/>
      <c r="AQ61" s="266"/>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row>
    <row r="62" spans="1:80" ht="14.25" hidden="1"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266"/>
      <c r="AO62" s="266"/>
      <c r="AP62" s="266"/>
      <c r="AQ62" s="266"/>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row>
    <row r="63" spans="1:80" ht="14.25" hidden="1"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266"/>
      <c r="AO63" s="266"/>
      <c r="AP63" s="266"/>
      <c r="AQ63" s="266"/>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row>
    <row r="64" spans="1:80" ht="15" hidden="1"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266"/>
      <c r="AO64" s="266"/>
      <c r="AP64" s="266"/>
      <c r="AQ64" s="266"/>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row>
    <row r="65" spans="1:80" ht="14.25" hidden="1"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266"/>
      <c r="AO65" s="266"/>
      <c r="AP65" s="266"/>
      <c r="AQ65" s="266"/>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row>
    <row r="66" spans="1:80" ht="14.25" hidden="1"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266"/>
      <c r="AO66" s="266"/>
      <c r="AP66" s="266"/>
      <c r="AQ66" s="266"/>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row>
    <row r="67" spans="1:80" ht="14.25" hidden="1"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266"/>
      <c r="AO67" s="266"/>
      <c r="AP67" s="266"/>
      <c r="AQ67" s="266"/>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row>
    <row r="68" spans="1:80" ht="15" hidden="1"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266"/>
      <c r="AO68" s="266"/>
      <c r="AP68" s="266"/>
      <c r="AQ68" s="266"/>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row>
    <row r="69" spans="1:80" ht="14.25" hidden="1"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266"/>
      <c r="AO69" s="266"/>
      <c r="AP69" s="266"/>
      <c r="AQ69" s="266"/>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row>
    <row r="70" spans="1:80" ht="14.25" hidden="1"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266"/>
      <c r="AO70" s="266"/>
      <c r="AP70" s="266"/>
      <c r="AQ70" s="266"/>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row>
    <row r="71" spans="1:80" ht="14.25" hidden="1"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266"/>
      <c r="AO71" s="266"/>
      <c r="AP71" s="266"/>
      <c r="AQ71" s="266"/>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row>
    <row r="72" spans="1:80" ht="15" hidden="1"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266"/>
      <c r="AO72" s="266"/>
      <c r="AP72" s="266"/>
      <c r="AQ72" s="266"/>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row>
    <row r="73" spans="1:80" ht="14.25" hidden="1"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266"/>
      <c r="AO73" s="266"/>
      <c r="AP73" s="266"/>
      <c r="AQ73" s="266"/>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row>
    <row r="74" spans="1:80" ht="14.25" hidden="1"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266"/>
      <c r="AO74" s="266"/>
      <c r="AP74" s="266"/>
      <c r="AQ74" s="266"/>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row>
    <row r="75" spans="1:80" ht="14.25" hidden="1"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266"/>
      <c r="AO75" s="266"/>
      <c r="AP75" s="266"/>
      <c r="AQ75" s="266"/>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row>
    <row r="76" spans="1:80" ht="15" hidden="1"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266"/>
      <c r="AO76" s="266"/>
      <c r="AP76" s="266"/>
      <c r="AQ76" s="266"/>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row>
    <row r="77" spans="1:80" ht="14.25" hidden="1"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266"/>
      <c r="AO77" s="266"/>
      <c r="AP77" s="266"/>
      <c r="AQ77" s="266"/>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row>
    <row r="78" spans="1:80" ht="14.25" hidden="1"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266"/>
      <c r="AO78" s="266"/>
      <c r="AP78" s="266"/>
      <c r="AQ78" s="266"/>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row>
    <row r="79" spans="1:80" ht="14.25" hidden="1"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266"/>
      <c r="AO79" s="266"/>
      <c r="AP79" s="266"/>
      <c r="AQ79" s="266"/>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row>
    <row r="80" spans="1:80" ht="15" hidden="1"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266"/>
      <c r="AO80" s="266"/>
      <c r="AP80" s="266"/>
      <c r="AQ80" s="266"/>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row>
    <row r="81" spans="1:80" ht="14.25" hidden="1"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266"/>
      <c r="AO81" s="266"/>
      <c r="AP81" s="266"/>
      <c r="AQ81" s="266"/>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row>
    <row r="82" spans="1:80" ht="14.25" hidden="1"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266"/>
      <c r="AO82" s="266"/>
      <c r="AP82" s="266"/>
      <c r="AQ82" s="266"/>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row>
    <row r="83" spans="1:80" ht="14.25" hidden="1"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266"/>
      <c r="AO83" s="266"/>
      <c r="AP83" s="266"/>
      <c r="AQ83" s="266"/>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row>
    <row r="84" spans="1:80" ht="15" hidden="1"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266"/>
      <c r="AO84" s="266"/>
      <c r="AP84" s="266"/>
      <c r="AQ84" s="266"/>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BZ84" s="82"/>
      <c r="CA84" s="82"/>
      <c r="CB84" s="82"/>
    </row>
    <row r="85" spans="1:80" ht="14.25" hidden="1"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266"/>
      <c r="AO85" s="266"/>
      <c r="AP85" s="266"/>
      <c r="AQ85" s="266"/>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BZ85" s="82"/>
      <c r="CA85" s="82"/>
      <c r="CB85" s="82"/>
    </row>
    <row r="86" spans="1:80" ht="14.25" hidden="1"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266"/>
      <c r="AO86" s="266"/>
      <c r="AP86" s="266"/>
      <c r="AQ86" s="266"/>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BZ86" s="82"/>
      <c r="CA86" s="82"/>
      <c r="CB86" s="82"/>
    </row>
    <row r="87" spans="1:80" ht="14.25" hidden="1"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266"/>
      <c r="AO87" s="266"/>
      <c r="AP87" s="266"/>
      <c r="AQ87" s="266"/>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BZ87" s="82"/>
      <c r="CA87" s="82"/>
      <c r="CB87" s="82"/>
    </row>
    <row r="88" spans="1:80" ht="15" hidden="1"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266"/>
      <c r="AO88" s="266"/>
      <c r="AP88" s="266"/>
      <c r="AQ88" s="266"/>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BZ88" s="82"/>
      <c r="CA88" s="82"/>
      <c r="CB88" s="82"/>
    </row>
    <row r="89" spans="1:80" ht="14.25" hidden="1"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266"/>
      <c r="AO89" s="266"/>
      <c r="AP89" s="266"/>
      <c r="AQ89" s="266"/>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row>
    <row r="90" spans="1:80" ht="14.25" hidden="1"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266"/>
      <c r="AO90" s="266"/>
      <c r="AP90" s="266"/>
      <c r="AQ90" s="266"/>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row>
    <row r="91" spans="1:80" ht="14.25" hidden="1"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266"/>
      <c r="AO91" s="266"/>
      <c r="AP91" s="266"/>
      <c r="AQ91" s="266"/>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row>
    <row r="92" spans="1:80" ht="15" hidden="1"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266"/>
      <c r="AO92" s="266"/>
      <c r="AP92" s="266"/>
      <c r="AQ92" s="266"/>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BZ92" s="82"/>
      <c r="CA92" s="82"/>
      <c r="CB92" s="82"/>
    </row>
    <row r="93" spans="1:80" ht="14.25" hidden="1"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266"/>
      <c r="AO93" s="266"/>
      <c r="AP93" s="266"/>
      <c r="AQ93" s="266"/>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BZ93" s="82"/>
      <c r="CA93" s="82"/>
      <c r="CB93" s="82"/>
    </row>
    <row r="94" spans="1:80" ht="14.25" hidden="1"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266"/>
      <c r="AO94" s="266"/>
      <c r="AP94" s="266"/>
      <c r="AQ94" s="266"/>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row>
    <row r="95" spans="1:80" ht="14.25" hidden="1"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266"/>
      <c r="AO95" s="266"/>
      <c r="AP95" s="266"/>
      <c r="AQ95" s="266"/>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BZ95" s="82"/>
      <c r="CA95" s="82"/>
      <c r="CB95" s="82"/>
    </row>
    <row r="96" spans="1:80" ht="15" hidden="1"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266"/>
      <c r="AO96" s="266"/>
      <c r="AP96" s="266"/>
      <c r="AQ96" s="266"/>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BZ96" s="82"/>
      <c r="CA96" s="82"/>
      <c r="CB96" s="82"/>
    </row>
    <row r="97" spans="1:80" ht="14.25" hidden="1"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266"/>
      <c r="AO97" s="266"/>
      <c r="AP97" s="266"/>
      <c r="AQ97" s="266"/>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BZ97" s="82"/>
      <c r="CA97" s="82"/>
      <c r="CB97" s="82"/>
    </row>
    <row r="98" spans="1:80" ht="14.25" hidden="1"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266"/>
      <c r="AO98" s="266"/>
      <c r="AP98" s="266"/>
      <c r="AQ98" s="266"/>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BZ98" s="82"/>
      <c r="CA98" s="82"/>
      <c r="CB98" s="82"/>
    </row>
    <row r="99" spans="1:80" ht="14.25" hidden="1"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266"/>
      <c r="AO99" s="266"/>
      <c r="AP99" s="266"/>
      <c r="AQ99" s="266"/>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row>
    <row r="100" spans="1:80" ht="15" hidden="1"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266"/>
      <c r="AO100" s="266"/>
      <c r="AP100" s="266"/>
      <c r="AQ100" s="266"/>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row>
    <row r="101" spans="1:80" ht="14.25" hidden="1"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266"/>
      <c r="AO101" s="266"/>
      <c r="AP101" s="266"/>
      <c r="AQ101" s="266"/>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row>
    <row r="102" spans="1:80" ht="14.25" hidden="1"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266"/>
      <c r="AO102" s="266"/>
      <c r="AP102" s="266"/>
      <c r="AQ102" s="266"/>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4"/>
      <c r="BS102" s="84"/>
      <c r="BT102" s="84"/>
      <c r="BU102" s="84"/>
      <c r="BV102" s="84"/>
      <c r="BW102" s="84"/>
      <c r="BX102" s="82"/>
      <c r="BY102" s="85"/>
      <c r="BZ102" s="82"/>
      <c r="CA102" s="82"/>
      <c r="CB102" s="82"/>
    </row>
    <row r="103" spans="1:80" ht="14.25" hidden="1"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266"/>
      <c r="AO103" s="266"/>
      <c r="AP103" s="266"/>
      <c r="AQ103" s="266"/>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4"/>
      <c r="BS103" s="84"/>
      <c r="BT103" s="84"/>
      <c r="BU103" s="84"/>
      <c r="BV103" s="84"/>
      <c r="BW103" s="84"/>
      <c r="BX103" s="82"/>
      <c r="BY103" s="85"/>
      <c r="BZ103" s="82"/>
      <c r="CA103" s="82"/>
      <c r="CB103" s="82"/>
    </row>
    <row r="104" spans="1:80" ht="15" hidden="1"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266"/>
      <c r="AO104" s="266"/>
      <c r="AP104" s="266"/>
      <c r="AQ104" s="266"/>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4"/>
      <c r="BS104" s="84"/>
      <c r="BT104" s="84"/>
      <c r="BU104" s="84"/>
      <c r="BV104" s="84"/>
      <c r="BW104" s="84"/>
      <c r="BX104" s="82"/>
      <c r="BY104" s="85"/>
      <c r="BZ104" s="82"/>
      <c r="CA104" s="82"/>
      <c r="CB104" s="82"/>
    </row>
    <row r="105" spans="1:80" ht="14.25" hidden="1"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266"/>
      <c r="AO105" s="266"/>
      <c r="AP105" s="266"/>
      <c r="AQ105" s="266"/>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4"/>
      <c r="BS105" s="84"/>
      <c r="BT105" s="84"/>
      <c r="BU105" s="84"/>
      <c r="BV105" s="84"/>
      <c r="BW105" s="84"/>
      <c r="BX105" s="82"/>
      <c r="BY105" s="85"/>
      <c r="BZ105" s="82"/>
      <c r="CA105" s="82"/>
      <c r="CB105" s="82"/>
    </row>
    <row r="106" spans="1:80" ht="14.25" hidden="1"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266"/>
      <c r="AO106" s="266"/>
      <c r="AP106" s="266"/>
      <c r="AQ106" s="266"/>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4"/>
      <c r="BS106" s="84"/>
      <c r="BT106" s="84"/>
      <c r="BU106" s="84"/>
      <c r="BV106" s="84"/>
      <c r="BW106" s="84"/>
      <c r="BX106" s="82"/>
      <c r="BY106" s="85"/>
      <c r="BZ106" s="82"/>
      <c r="CA106" s="82"/>
      <c r="CB106" s="82"/>
    </row>
    <row r="107" spans="1:80" ht="14.25" hidden="1"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266"/>
      <c r="AO107" s="266"/>
      <c r="AP107" s="266"/>
      <c r="AQ107" s="266"/>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4"/>
      <c r="BS107" s="84"/>
      <c r="BT107" s="84"/>
      <c r="BU107" s="84"/>
      <c r="BV107" s="84"/>
      <c r="BW107" s="84"/>
      <c r="BX107" s="82"/>
      <c r="BY107" s="85"/>
      <c r="BZ107" s="82"/>
      <c r="CA107" s="82"/>
      <c r="CB107" s="82"/>
    </row>
    <row r="108" spans="1:80" ht="15" hidden="1"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266"/>
      <c r="AO108" s="266"/>
      <c r="AP108" s="266"/>
      <c r="AQ108" s="266"/>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4"/>
      <c r="BS108" s="84"/>
      <c r="BT108" s="84"/>
      <c r="BU108" s="84"/>
      <c r="BV108" s="84"/>
      <c r="BW108" s="84"/>
      <c r="BX108" s="82"/>
      <c r="BY108" s="85"/>
      <c r="BZ108" s="82"/>
      <c r="CA108" s="82"/>
      <c r="CB108" s="82"/>
    </row>
    <row r="109" spans="1:80" ht="14.25" hidden="1"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266"/>
      <c r="AO109" s="266"/>
      <c r="AP109" s="266"/>
      <c r="AQ109" s="266"/>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4"/>
      <c r="BS109" s="84"/>
      <c r="BT109" s="84"/>
      <c r="BU109" s="84"/>
      <c r="BV109" s="84"/>
      <c r="BW109" s="84"/>
      <c r="BX109" s="82"/>
      <c r="BY109" s="85"/>
      <c r="BZ109" s="82"/>
      <c r="CA109" s="82"/>
      <c r="CB109" s="82"/>
    </row>
    <row r="110" spans="1:80" ht="14.25" hidden="1"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266"/>
      <c r="AO110" s="266"/>
      <c r="AP110" s="266"/>
      <c r="AQ110" s="266"/>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4"/>
      <c r="BS110" s="84"/>
      <c r="BT110" s="84"/>
      <c r="BU110" s="84"/>
      <c r="BV110" s="84"/>
      <c r="BW110" s="84"/>
      <c r="BX110" s="82"/>
      <c r="BY110" s="85"/>
      <c r="BZ110" s="82"/>
      <c r="CA110" s="82"/>
      <c r="CB110" s="82"/>
    </row>
    <row r="111" spans="1:80" ht="14.25" hidden="1"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266"/>
      <c r="AO111" s="266"/>
      <c r="AP111" s="266"/>
      <c r="AQ111" s="266"/>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4"/>
      <c r="BS111" s="84"/>
      <c r="BT111" s="84"/>
      <c r="BU111" s="84"/>
      <c r="BV111" s="84"/>
      <c r="BW111" s="84"/>
      <c r="BX111" s="82"/>
      <c r="BY111" s="85"/>
      <c r="BZ111" s="82"/>
      <c r="CA111" s="82"/>
      <c r="CB111" s="82"/>
    </row>
    <row r="112" spans="1:80" ht="15" hidden="1"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266"/>
      <c r="AO112" s="266"/>
      <c r="AP112" s="266"/>
      <c r="AQ112" s="266"/>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4"/>
      <c r="BS112" s="84"/>
      <c r="BT112" s="84"/>
      <c r="BU112" s="84"/>
      <c r="BV112" s="84"/>
      <c r="BW112" s="84"/>
      <c r="BX112" s="82"/>
      <c r="BY112" s="85"/>
      <c r="BZ112" s="82"/>
      <c r="CA112" s="82"/>
      <c r="CB112" s="82"/>
    </row>
    <row r="113" spans="1:80" ht="14.25" hidden="1"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266"/>
      <c r="AO113" s="266"/>
      <c r="AP113" s="266"/>
      <c r="AQ113" s="266"/>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4"/>
      <c r="BS113" s="84"/>
      <c r="BT113" s="84"/>
      <c r="BU113" s="84"/>
      <c r="BV113" s="84"/>
      <c r="BW113" s="84"/>
      <c r="BX113" s="82"/>
      <c r="BY113" s="85"/>
      <c r="BZ113" s="82"/>
      <c r="CA113" s="82"/>
      <c r="CB113" s="82"/>
    </row>
    <row r="114" spans="1:80" ht="14.25" hidden="1"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266"/>
      <c r="AO114" s="266"/>
      <c r="AP114" s="266"/>
      <c r="AQ114" s="266"/>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4"/>
      <c r="BS114" s="84"/>
      <c r="BT114" s="84"/>
      <c r="BU114" s="84"/>
      <c r="BV114" s="84"/>
      <c r="BW114" s="84"/>
      <c r="BX114" s="82"/>
      <c r="BY114" s="85"/>
      <c r="BZ114" s="82"/>
      <c r="CA114" s="82"/>
      <c r="CB114" s="82"/>
    </row>
    <row r="115" spans="1:80" ht="14.25" hidden="1"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266"/>
      <c r="AO115" s="266"/>
      <c r="AP115" s="266"/>
      <c r="AQ115" s="266"/>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4"/>
      <c r="BS115" s="84"/>
      <c r="BT115" s="84"/>
      <c r="BU115" s="84"/>
      <c r="BV115" s="84"/>
      <c r="BW115" s="84"/>
      <c r="BX115" s="82"/>
      <c r="BY115" s="85"/>
      <c r="BZ115" s="82"/>
      <c r="CA115" s="82"/>
      <c r="CB115" s="82"/>
    </row>
    <row r="116" spans="1:80" ht="15" hidden="1"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266"/>
      <c r="AO116" s="266"/>
      <c r="AP116" s="266"/>
      <c r="AQ116" s="266"/>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4"/>
      <c r="BS116" s="84"/>
      <c r="BT116" s="84"/>
      <c r="BU116" s="84"/>
      <c r="BV116" s="84"/>
      <c r="BW116" s="84"/>
      <c r="BX116" s="82"/>
      <c r="BY116" s="85"/>
      <c r="BZ116" s="82"/>
      <c r="CA116" s="82"/>
      <c r="CB116" s="82"/>
    </row>
    <row r="117" spans="1:80" ht="14.25" hidden="1"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266"/>
      <c r="AO117" s="266"/>
      <c r="AP117" s="266"/>
      <c r="AQ117" s="266"/>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4"/>
      <c r="BS117" s="84"/>
      <c r="BT117" s="84"/>
      <c r="BU117" s="84"/>
      <c r="BV117" s="84"/>
      <c r="BW117" s="84"/>
      <c r="BX117" s="82"/>
      <c r="BY117" s="85"/>
      <c r="BZ117" s="82"/>
      <c r="CA117" s="82"/>
      <c r="CB117" s="82"/>
    </row>
    <row r="118" spans="1:80" ht="14.25" hidden="1"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266"/>
      <c r="AO118" s="266"/>
      <c r="AP118" s="266"/>
      <c r="AQ118" s="266"/>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4"/>
      <c r="BS118" s="84"/>
      <c r="BT118" s="84"/>
      <c r="BU118" s="84"/>
      <c r="BV118" s="84"/>
      <c r="BW118" s="84"/>
      <c r="BX118" s="82"/>
      <c r="BY118" s="85"/>
      <c r="BZ118" s="82"/>
      <c r="CA118" s="82"/>
      <c r="CB118" s="82"/>
    </row>
    <row r="119" spans="1:80" ht="14.25" hidden="1"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266"/>
      <c r="AO119" s="266"/>
      <c r="AP119" s="266"/>
      <c r="AQ119" s="266"/>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4"/>
      <c r="BS119" s="84"/>
      <c r="BT119" s="84"/>
      <c r="BU119" s="84"/>
      <c r="BV119" s="84"/>
      <c r="BW119" s="84"/>
      <c r="BX119" s="82"/>
      <c r="BY119" s="85"/>
      <c r="BZ119" s="82"/>
      <c r="CA119" s="82"/>
      <c r="CB119" s="82"/>
    </row>
    <row r="120" spans="1:80" ht="15" hidden="1"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266"/>
      <c r="AO120" s="266"/>
      <c r="AP120" s="266"/>
      <c r="AQ120" s="266"/>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4"/>
      <c r="BS120" s="84"/>
      <c r="BT120" s="84"/>
      <c r="BU120" s="84"/>
      <c r="BV120" s="84"/>
      <c r="BW120" s="84"/>
      <c r="BX120" s="82"/>
      <c r="BY120" s="85"/>
      <c r="BZ120" s="82"/>
      <c r="CA120" s="82"/>
      <c r="CB120" s="82"/>
    </row>
    <row r="121" spans="1:80" ht="14.25" hidden="1"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266"/>
      <c r="AO121" s="266"/>
      <c r="AP121" s="266"/>
      <c r="AQ121" s="266"/>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4"/>
      <c r="BS121" s="84"/>
      <c r="BT121" s="84"/>
      <c r="BU121" s="84"/>
      <c r="BV121" s="84"/>
      <c r="BW121" s="84"/>
      <c r="BX121" s="82"/>
      <c r="BY121" s="85"/>
      <c r="BZ121" s="82"/>
      <c r="CA121" s="82"/>
      <c r="CB121" s="82"/>
    </row>
    <row r="122" spans="1:80" ht="14.25" hidden="1"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266"/>
      <c r="AO122" s="266"/>
      <c r="AP122" s="266"/>
      <c r="AQ122" s="266"/>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4"/>
      <c r="BS122" s="84"/>
      <c r="BT122" s="84"/>
      <c r="BU122" s="84"/>
      <c r="BV122" s="84"/>
      <c r="BW122" s="84"/>
      <c r="BX122" s="82"/>
      <c r="BY122" s="85"/>
      <c r="BZ122" s="82"/>
      <c r="CA122" s="82"/>
      <c r="CB122" s="82"/>
    </row>
    <row r="123" spans="1:80" ht="14.25" hidden="1"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266"/>
      <c r="AO123" s="266"/>
      <c r="AP123" s="266"/>
      <c r="AQ123" s="266"/>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4"/>
      <c r="BS123" s="84"/>
      <c r="BT123" s="84"/>
      <c r="BU123" s="84"/>
      <c r="BV123" s="84"/>
      <c r="BW123" s="84"/>
      <c r="BX123" s="82"/>
      <c r="BY123" s="85"/>
      <c r="BZ123" s="82"/>
      <c r="CA123" s="82"/>
      <c r="CB123" s="82"/>
    </row>
    <row r="124" spans="1:80" ht="15" hidden="1"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266"/>
      <c r="AO124" s="266"/>
      <c r="AP124" s="266"/>
      <c r="AQ124" s="266"/>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4"/>
      <c r="BS124" s="84"/>
      <c r="BT124" s="84"/>
      <c r="BU124" s="84"/>
      <c r="BV124" s="84"/>
      <c r="BW124" s="84"/>
      <c r="BX124" s="82"/>
      <c r="BY124" s="85"/>
      <c r="BZ124" s="82"/>
      <c r="CA124" s="82"/>
      <c r="CB124" s="82"/>
    </row>
    <row r="125" spans="1:80" ht="14.25" hidden="1"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266"/>
      <c r="AO125" s="266"/>
      <c r="AP125" s="266"/>
      <c r="AQ125" s="266"/>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4"/>
      <c r="BS125" s="84"/>
      <c r="BT125" s="84"/>
      <c r="BU125" s="84"/>
      <c r="BV125" s="84"/>
      <c r="BW125" s="84"/>
      <c r="BX125" s="82"/>
      <c r="BY125" s="85"/>
      <c r="BZ125" s="82"/>
      <c r="CA125" s="82"/>
      <c r="CB125" s="82"/>
    </row>
    <row r="126" spans="1:80" ht="14.25" hidden="1"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266"/>
      <c r="AO126" s="266"/>
      <c r="AP126" s="266"/>
      <c r="AQ126" s="266"/>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4"/>
      <c r="BS126" s="84"/>
      <c r="BT126" s="84"/>
      <c r="BU126" s="84"/>
      <c r="BV126" s="84"/>
      <c r="BW126" s="84"/>
      <c r="BX126" s="82"/>
      <c r="BY126" s="85"/>
      <c r="BZ126" s="82"/>
      <c r="CA126" s="82"/>
      <c r="CB126" s="82"/>
    </row>
    <row r="127" spans="1:80" ht="14.25" hidden="1"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266"/>
      <c r="AO127" s="266"/>
      <c r="AP127" s="266"/>
      <c r="AQ127" s="266"/>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4"/>
      <c r="BS127" s="84"/>
      <c r="BT127" s="84"/>
      <c r="BU127" s="84"/>
      <c r="BV127" s="84"/>
      <c r="BW127" s="84"/>
      <c r="BX127" s="82"/>
      <c r="BY127" s="85"/>
      <c r="BZ127" s="82"/>
      <c r="CA127" s="82"/>
      <c r="CB127" s="82"/>
    </row>
    <row r="128" spans="1:80" ht="15" hidden="1"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266"/>
      <c r="AO128" s="266"/>
      <c r="AP128" s="266"/>
      <c r="AQ128" s="266"/>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4"/>
      <c r="BS128" s="84"/>
      <c r="BT128" s="84"/>
      <c r="BU128" s="84"/>
      <c r="BV128" s="84"/>
      <c r="BW128" s="84"/>
      <c r="BX128" s="82"/>
      <c r="BY128" s="85"/>
      <c r="BZ128" s="82"/>
      <c r="CA128" s="82"/>
      <c r="CB128" s="82"/>
    </row>
    <row r="129" spans="1:80" ht="14.25" hidden="1"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266"/>
      <c r="AO129" s="266"/>
      <c r="AP129" s="266"/>
      <c r="AQ129" s="266"/>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4"/>
      <c r="BS129" s="84"/>
      <c r="BT129" s="84"/>
      <c r="BU129" s="84"/>
      <c r="BV129" s="84"/>
      <c r="BW129" s="84"/>
      <c r="BX129" s="82"/>
      <c r="BY129" s="85"/>
      <c r="BZ129" s="82"/>
      <c r="CA129" s="82"/>
      <c r="CB129" s="82"/>
    </row>
    <row r="130" spans="1:80" ht="14.25" hidden="1"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266"/>
      <c r="AO130" s="266"/>
      <c r="AP130" s="266"/>
      <c r="AQ130" s="266"/>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4"/>
      <c r="BS130" s="84"/>
      <c r="BT130" s="84"/>
      <c r="BU130" s="84"/>
      <c r="BV130" s="84"/>
      <c r="BW130" s="84"/>
      <c r="BX130" s="82"/>
      <c r="BY130" s="85"/>
      <c r="BZ130" s="82"/>
      <c r="CA130" s="82"/>
      <c r="CB130" s="82"/>
    </row>
    <row r="131" spans="1:80" ht="14.25" hidden="1"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266"/>
      <c r="AO131" s="266"/>
      <c r="AP131" s="266"/>
      <c r="AQ131" s="266"/>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4"/>
      <c r="BS131" s="84"/>
      <c r="BT131" s="84"/>
      <c r="BU131" s="84"/>
      <c r="BV131" s="84"/>
      <c r="BW131" s="84"/>
      <c r="BX131" s="82"/>
      <c r="BY131" s="85"/>
      <c r="BZ131" s="82"/>
      <c r="CA131" s="82"/>
      <c r="CB131" s="82"/>
    </row>
    <row r="132" spans="1:80" ht="15" hidden="1"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266"/>
      <c r="AO132" s="266"/>
      <c r="AP132" s="266"/>
      <c r="AQ132" s="266"/>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4"/>
      <c r="BS132" s="84"/>
      <c r="BT132" s="84"/>
      <c r="BU132" s="84"/>
      <c r="BV132" s="84"/>
      <c r="BW132" s="84"/>
      <c r="BX132" s="82"/>
      <c r="BY132" s="85"/>
      <c r="BZ132" s="82"/>
      <c r="CA132" s="82"/>
      <c r="CB132" s="82"/>
    </row>
    <row r="133" spans="1:80" ht="14.25" hidden="1"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266"/>
      <c r="AO133" s="266"/>
      <c r="AP133" s="266"/>
      <c r="AQ133" s="266"/>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4"/>
      <c r="BS133" s="84"/>
      <c r="BT133" s="84"/>
      <c r="BU133" s="84"/>
      <c r="BV133" s="84"/>
      <c r="BW133" s="84"/>
      <c r="BX133" s="82"/>
      <c r="BY133" s="85"/>
      <c r="BZ133" s="82"/>
      <c r="CA133" s="82"/>
      <c r="CB133" s="82"/>
    </row>
    <row r="134" spans="1:80" ht="14.25" hidden="1"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266"/>
      <c r="AO134" s="266"/>
      <c r="AP134" s="266"/>
      <c r="AQ134" s="266"/>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4"/>
      <c r="BS134" s="84"/>
      <c r="BT134" s="84"/>
      <c r="BU134" s="84"/>
      <c r="BV134" s="84"/>
      <c r="BW134" s="84"/>
      <c r="BX134" s="82"/>
      <c r="BY134" s="85"/>
      <c r="BZ134" s="82"/>
      <c r="CA134" s="82"/>
      <c r="CB134" s="82"/>
    </row>
    <row r="135" spans="1:80" ht="14.25" hidden="1"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266"/>
      <c r="AO135" s="266"/>
      <c r="AP135" s="266"/>
      <c r="AQ135" s="266"/>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4"/>
      <c r="BS135" s="84"/>
      <c r="BT135" s="84"/>
      <c r="BU135" s="84"/>
      <c r="BV135" s="84"/>
      <c r="BW135" s="84"/>
      <c r="BX135" s="82"/>
      <c r="BY135" s="85"/>
      <c r="BZ135" s="82"/>
      <c r="CA135" s="82"/>
      <c r="CB135" s="82"/>
    </row>
    <row r="136" spans="1:80" ht="15" hidden="1"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266"/>
      <c r="AO136" s="266"/>
      <c r="AP136" s="266"/>
      <c r="AQ136" s="266"/>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4"/>
      <c r="BS136" s="84"/>
      <c r="BT136" s="84"/>
      <c r="BU136" s="84"/>
      <c r="BV136" s="84"/>
      <c r="BW136" s="84"/>
      <c r="BX136" s="82"/>
      <c r="BY136" s="85"/>
      <c r="BZ136" s="82"/>
      <c r="CA136" s="82"/>
      <c r="CB136" s="82"/>
    </row>
    <row r="137" spans="1:80" ht="14.25" hidden="1"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266"/>
      <c r="AO137" s="266"/>
      <c r="AP137" s="266"/>
      <c r="AQ137" s="266"/>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4"/>
      <c r="BS137" s="84"/>
      <c r="BT137" s="84"/>
      <c r="BU137" s="84"/>
      <c r="BV137" s="84"/>
      <c r="BW137" s="84"/>
      <c r="BX137" s="82"/>
      <c r="BY137" s="85"/>
      <c r="BZ137" s="82"/>
      <c r="CA137" s="82"/>
      <c r="CB137" s="82"/>
    </row>
    <row r="138" spans="1:80" ht="14.25" hidden="1"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266"/>
      <c r="AO138" s="266"/>
      <c r="AP138" s="266"/>
      <c r="AQ138" s="266"/>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4"/>
      <c r="BS138" s="84"/>
      <c r="BT138" s="84"/>
      <c r="BU138" s="84"/>
      <c r="BV138" s="84"/>
      <c r="BW138" s="84"/>
      <c r="BX138" s="82"/>
      <c r="BY138" s="85"/>
      <c r="BZ138" s="82"/>
      <c r="CA138" s="82"/>
      <c r="CB138" s="82"/>
    </row>
    <row r="139" spans="1:80" ht="14.25" hidden="1"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266"/>
      <c r="AO139" s="266"/>
      <c r="AP139" s="266"/>
      <c r="AQ139" s="266"/>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4"/>
      <c r="BS139" s="84"/>
      <c r="BT139" s="84"/>
      <c r="BU139" s="84"/>
      <c r="BV139" s="84"/>
      <c r="BW139" s="84"/>
      <c r="BX139" s="82"/>
      <c r="BY139" s="85"/>
      <c r="BZ139" s="82"/>
      <c r="CA139" s="82"/>
      <c r="CB139" s="82"/>
    </row>
    <row r="140" spans="1:80" ht="14.25" hidden="1"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266"/>
      <c r="AO140" s="266"/>
      <c r="AP140" s="266"/>
      <c r="AQ140" s="266"/>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4"/>
      <c r="BS140" s="84"/>
      <c r="BT140" s="84"/>
      <c r="BU140" s="84"/>
      <c r="BV140" s="84"/>
      <c r="BW140" s="84"/>
      <c r="BX140" s="82"/>
      <c r="BY140" s="85"/>
      <c r="BZ140" s="82"/>
      <c r="CA140" s="82"/>
      <c r="CB140" s="82"/>
    </row>
    <row r="141" spans="1:80" ht="14.25" hidden="1"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266"/>
      <c r="AO141" s="266"/>
      <c r="AP141" s="266"/>
      <c r="AQ141" s="266"/>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4"/>
      <c r="BS141" s="84"/>
      <c r="BT141" s="84"/>
      <c r="BU141" s="84"/>
      <c r="BV141" s="84"/>
      <c r="BW141" s="84"/>
      <c r="BX141" s="82"/>
      <c r="BY141" s="85"/>
      <c r="BZ141" s="82"/>
      <c r="CA141" s="82"/>
      <c r="CB141" s="82"/>
    </row>
    <row r="142" spans="1:80" ht="14.25" hidden="1"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266"/>
      <c r="AO142" s="266"/>
      <c r="AP142" s="266"/>
      <c r="AQ142" s="266"/>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4"/>
      <c r="BS142" s="84"/>
      <c r="BT142" s="84"/>
      <c r="BU142" s="84"/>
      <c r="BV142" s="84"/>
      <c r="BW142" s="84"/>
      <c r="BX142" s="82"/>
      <c r="BY142" s="85"/>
      <c r="BZ142" s="82"/>
      <c r="CA142" s="82"/>
      <c r="CB142" s="82"/>
    </row>
    <row r="143" spans="1:80" ht="14.25" hidden="1"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266"/>
      <c r="AO143" s="266"/>
      <c r="AP143" s="266"/>
      <c r="AQ143" s="266"/>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4"/>
      <c r="BS143" s="84"/>
      <c r="BT143" s="84"/>
      <c r="BU143" s="84"/>
      <c r="BV143" s="84"/>
      <c r="BW143" s="84"/>
      <c r="BX143" s="82"/>
      <c r="BY143" s="85"/>
      <c r="BZ143" s="82"/>
      <c r="CA143" s="82"/>
      <c r="CB143" s="82"/>
    </row>
    <row r="144" spans="1:80" ht="14.25" hidden="1"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266"/>
      <c r="AO144" s="266"/>
      <c r="AP144" s="266"/>
      <c r="AQ144" s="266"/>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4"/>
      <c r="BS144" s="84"/>
      <c r="BT144" s="84"/>
      <c r="BU144" s="84"/>
      <c r="BV144" s="84"/>
      <c r="BW144" s="84"/>
      <c r="BX144" s="82"/>
      <c r="BY144" s="85"/>
      <c r="BZ144" s="82"/>
      <c r="CA144" s="82"/>
      <c r="CB144" s="82"/>
    </row>
    <row r="145" spans="1:80" ht="14.25" hidden="1"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266"/>
      <c r="AO145" s="266"/>
      <c r="AP145" s="266"/>
      <c r="AQ145" s="266"/>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4"/>
      <c r="BS145" s="84"/>
      <c r="BT145" s="84"/>
      <c r="BU145" s="84"/>
      <c r="BV145" s="84"/>
      <c r="BW145" s="84"/>
      <c r="BX145" s="82"/>
      <c r="BY145" s="85"/>
      <c r="BZ145" s="82"/>
      <c r="CA145" s="82"/>
      <c r="CB145" s="82"/>
    </row>
    <row r="146" spans="1:80" ht="14.25" hidden="1"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266"/>
      <c r="AO146" s="266"/>
      <c r="AP146" s="266"/>
      <c r="AQ146" s="266"/>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4"/>
      <c r="BS146" s="84"/>
      <c r="BT146" s="84"/>
      <c r="BU146" s="84"/>
      <c r="BV146" s="84"/>
      <c r="BW146" s="84"/>
      <c r="BX146" s="82"/>
      <c r="BY146" s="85"/>
      <c r="BZ146" s="82"/>
      <c r="CA146" s="82"/>
      <c r="CB146" s="82"/>
    </row>
    <row r="147" spans="1:80" ht="14.25" hidden="1"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266"/>
      <c r="AO147" s="266"/>
      <c r="AP147" s="266"/>
      <c r="AQ147" s="266"/>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4"/>
      <c r="BS147" s="84"/>
      <c r="BT147" s="84"/>
      <c r="BU147" s="84"/>
      <c r="BV147" s="84"/>
      <c r="BW147" s="84"/>
      <c r="BX147" s="82"/>
      <c r="BY147" s="85"/>
      <c r="BZ147" s="82"/>
      <c r="CA147" s="82"/>
      <c r="CB147" s="82"/>
    </row>
    <row r="148" spans="1:80" ht="14.25" hidden="1"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266"/>
      <c r="AO148" s="266"/>
      <c r="AP148" s="266"/>
      <c r="AQ148" s="266"/>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4"/>
      <c r="BS148" s="84"/>
      <c r="BT148" s="84"/>
      <c r="BU148" s="84"/>
      <c r="BV148" s="84"/>
      <c r="BW148" s="84"/>
      <c r="BX148" s="82"/>
      <c r="BY148" s="85"/>
      <c r="BZ148" s="82"/>
      <c r="CA148" s="82"/>
      <c r="CB148" s="82"/>
    </row>
    <row r="149" spans="1:80" ht="14.25" hidden="1"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266"/>
      <c r="AO149" s="266"/>
      <c r="AP149" s="266"/>
      <c r="AQ149" s="266"/>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4"/>
      <c r="BS149" s="84"/>
      <c r="BT149" s="84"/>
      <c r="BU149" s="84"/>
      <c r="BV149" s="84"/>
      <c r="BW149" s="84"/>
      <c r="BX149" s="82"/>
      <c r="BY149" s="85"/>
      <c r="BZ149" s="82"/>
      <c r="CA149" s="82"/>
      <c r="CB149" s="82"/>
    </row>
    <row r="150" spans="1:80" ht="14.25" hidden="1"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266"/>
      <c r="AO150" s="266"/>
      <c r="AP150" s="266"/>
      <c r="AQ150" s="266"/>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4"/>
      <c r="BS150" s="84"/>
      <c r="BT150" s="84"/>
      <c r="BU150" s="84"/>
      <c r="BV150" s="84"/>
      <c r="BW150" s="84"/>
      <c r="BX150" s="82"/>
      <c r="BY150" s="85"/>
      <c r="BZ150" s="82"/>
      <c r="CA150" s="82"/>
      <c r="CB150" s="82"/>
    </row>
    <row r="151" spans="1:80" ht="14.25" hidden="1"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266"/>
      <c r="AO151" s="266"/>
      <c r="AP151" s="266"/>
      <c r="AQ151" s="266"/>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4"/>
      <c r="BS151" s="84"/>
      <c r="BT151" s="84"/>
      <c r="BU151" s="84"/>
      <c r="BV151" s="84"/>
      <c r="BW151" s="84"/>
      <c r="BX151" s="82"/>
      <c r="BY151" s="85"/>
      <c r="BZ151" s="82"/>
      <c r="CA151" s="82"/>
      <c r="CB151" s="82"/>
    </row>
    <row r="152" spans="1:80" ht="14.25" hidden="1"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266"/>
      <c r="AO152" s="266"/>
      <c r="AP152" s="266"/>
      <c r="AQ152" s="266"/>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4"/>
      <c r="BS152" s="84"/>
      <c r="BT152" s="84"/>
      <c r="BU152" s="84"/>
      <c r="BV152" s="84"/>
      <c r="BW152" s="84"/>
      <c r="BX152" s="82"/>
      <c r="BY152" s="85"/>
      <c r="BZ152" s="82"/>
      <c r="CA152" s="82"/>
      <c r="CB152" s="82"/>
    </row>
    <row r="153" spans="1:80" ht="14.25" hidden="1"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266"/>
      <c r="AO153" s="266"/>
      <c r="AP153" s="266"/>
      <c r="AQ153" s="266"/>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4"/>
      <c r="BS153" s="84"/>
      <c r="BT153" s="84"/>
      <c r="BU153" s="84"/>
      <c r="BV153" s="84"/>
      <c r="BW153" s="84"/>
      <c r="BX153" s="82"/>
      <c r="BY153" s="85"/>
      <c r="BZ153" s="82"/>
      <c r="CA153" s="82"/>
      <c r="CB153" s="82"/>
    </row>
    <row r="154" spans="1:80" ht="14.25" hidden="1"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266"/>
      <c r="AO154" s="266"/>
      <c r="AP154" s="266"/>
      <c r="AQ154" s="266"/>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4"/>
      <c r="BS154" s="84"/>
      <c r="BT154" s="84"/>
      <c r="BU154" s="84"/>
      <c r="BV154" s="84"/>
      <c r="BW154" s="84"/>
      <c r="BX154" s="82"/>
      <c r="BY154" s="85"/>
      <c r="BZ154" s="82"/>
      <c r="CA154" s="82"/>
      <c r="CB154" s="82"/>
    </row>
    <row r="155" spans="1:80" ht="14.25" hidden="1"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266"/>
      <c r="AO155" s="266"/>
      <c r="AP155" s="266"/>
      <c r="AQ155" s="266"/>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4"/>
      <c r="BS155" s="84"/>
      <c r="BT155" s="84"/>
      <c r="BU155" s="84"/>
      <c r="BV155" s="84"/>
      <c r="BW155" s="84"/>
      <c r="BX155" s="82"/>
      <c r="BY155" s="85"/>
      <c r="BZ155" s="82"/>
      <c r="CA155" s="82"/>
      <c r="CB155" s="82"/>
    </row>
    <row r="156" spans="1:80" ht="14.25" hidden="1"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266"/>
      <c r="AO156" s="266"/>
      <c r="AP156" s="266"/>
      <c r="AQ156" s="266"/>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4"/>
      <c r="BS156" s="84"/>
      <c r="BT156" s="84"/>
      <c r="BU156" s="84"/>
      <c r="BV156" s="84"/>
      <c r="BW156" s="84"/>
      <c r="BX156" s="82"/>
      <c r="BY156" s="85"/>
      <c r="BZ156" s="82"/>
      <c r="CA156" s="82"/>
      <c r="CB156" s="82"/>
    </row>
    <row r="157" spans="1:80" ht="14.25" hidden="1"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266"/>
      <c r="AO157" s="266"/>
      <c r="AP157" s="266"/>
      <c r="AQ157" s="266"/>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4"/>
      <c r="BS157" s="84"/>
      <c r="BT157" s="84"/>
      <c r="BU157" s="84"/>
      <c r="BV157" s="84"/>
      <c r="BW157" s="84"/>
      <c r="BX157" s="82"/>
      <c r="BY157" s="85"/>
      <c r="BZ157" s="82"/>
      <c r="CA157" s="82"/>
      <c r="CB157" s="82"/>
    </row>
    <row r="158" spans="1:80" ht="14.25" hidden="1"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266"/>
      <c r="AO158" s="266"/>
      <c r="AP158" s="266"/>
      <c r="AQ158" s="266"/>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4"/>
      <c r="BS158" s="84"/>
      <c r="BT158" s="84"/>
      <c r="BU158" s="84"/>
      <c r="BV158" s="84"/>
      <c r="BW158" s="84"/>
      <c r="BX158" s="82"/>
      <c r="BY158" s="85"/>
      <c r="BZ158" s="82"/>
      <c r="CA158" s="82"/>
      <c r="CB158" s="82"/>
    </row>
    <row r="159" spans="1:80" ht="14.25" hidden="1"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266"/>
      <c r="AO159" s="266"/>
      <c r="AP159" s="266"/>
      <c r="AQ159" s="266"/>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4"/>
      <c r="BS159" s="84"/>
      <c r="BT159" s="84"/>
      <c r="BU159" s="84"/>
      <c r="BV159" s="84"/>
      <c r="BW159" s="84"/>
      <c r="BX159" s="82"/>
      <c r="BY159" s="85"/>
      <c r="BZ159" s="82"/>
      <c r="CA159" s="82"/>
      <c r="CB159" s="82"/>
    </row>
    <row r="160" spans="1:80" ht="14.25" hidden="1"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266"/>
      <c r="AO160" s="266"/>
      <c r="AP160" s="266"/>
      <c r="AQ160" s="266"/>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4"/>
      <c r="BS160" s="84"/>
      <c r="BT160" s="84"/>
      <c r="BU160" s="84"/>
      <c r="BV160" s="84"/>
      <c r="BW160" s="84"/>
      <c r="BX160" s="82"/>
      <c r="BY160" s="85"/>
      <c r="BZ160" s="82"/>
      <c r="CA160" s="82"/>
      <c r="CB160" s="82"/>
    </row>
    <row r="161" spans="1:80" ht="14.25" hidden="1"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266"/>
      <c r="AO161" s="266"/>
      <c r="AP161" s="266"/>
      <c r="AQ161" s="266"/>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4"/>
      <c r="BS161" s="84"/>
      <c r="BT161" s="84"/>
      <c r="BU161" s="84"/>
      <c r="BV161" s="84"/>
      <c r="BW161" s="84"/>
      <c r="BX161" s="82"/>
      <c r="BY161" s="85"/>
      <c r="BZ161" s="82"/>
      <c r="CA161" s="82"/>
      <c r="CB161" s="82"/>
    </row>
    <row r="162" spans="1:80" ht="14.25" hidden="1"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266"/>
      <c r="AO162" s="266"/>
      <c r="AP162" s="266"/>
      <c r="AQ162" s="266"/>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4"/>
      <c r="BS162" s="84"/>
      <c r="BT162" s="84"/>
      <c r="BU162" s="84"/>
      <c r="BV162" s="84"/>
      <c r="BW162" s="84"/>
      <c r="BX162" s="82"/>
      <c r="BY162" s="85"/>
      <c r="BZ162" s="82"/>
      <c r="CA162" s="82"/>
      <c r="CB162" s="82"/>
    </row>
    <row r="163" spans="1:80" ht="14.25" hidden="1"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266"/>
      <c r="AO163" s="266"/>
      <c r="AP163" s="266"/>
      <c r="AQ163" s="266"/>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4"/>
      <c r="BS163" s="84"/>
      <c r="BT163" s="84"/>
      <c r="BU163" s="84"/>
      <c r="BV163" s="84"/>
      <c r="BW163" s="84"/>
      <c r="BX163" s="82"/>
      <c r="BY163" s="85"/>
      <c r="BZ163" s="82"/>
      <c r="CA163" s="82"/>
      <c r="CB163" s="82"/>
    </row>
    <row r="164" spans="1:80" ht="14.25" hidden="1"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266"/>
      <c r="AO164" s="266"/>
      <c r="AP164" s="266"/>
      <c r="AQ164" s="266"/>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4"/>
      <c r="BS164" s="84"/>
      <c r="BT164" s="84"/>
      <c r="BU164" s="84"/>
      <c r="BV164" s="84"/>
      <c r="BW164" s="84"/>
      <c r="BX164" s="82"/>
      <c r="BY164" s="85"/>
      <c r="BZ164" s="82"/>
      <c r="CA164" s="82"/>
      <c r="CB164" s="82"/>
    </row>
    <row r="165" spans="1:80" ht="14.25" hidden="1"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266"/>
      <c r="AO165" s="266"/>
      <c r="AP165" s="266"/>
      <c r="AQ165" s="266"/>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4"/>
      <c r="BS165" s="84"/>
      <c r="BT165" s="84"/>
      <c r="BU165" s="84"/>
      <c r="BV165" s="84"/>
      <c r="BW165" s="84"/>
      <c r="BX165" s="82"/>
      <c r="BY165" s="85"/>
      <c r="BZ165" s="82"/>
      <c r="CA165" s="82"/>
      <c r="CB165" s="82"/>
    </row>
    <row r="166" spans="1:80" ht="14.25" hidden="1"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266"/>
      <c r="AO166" s="266"/>
      <c r="AP166" s="266"/>
      <c r="AQ166" s="266"/>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4"/>
      <c r="BS166" s="84"/>
      <c r="BT166" s="84"/>
      <c r="BU166" s="84"/>
      <c r="BV166" s="84"/>
      <c r="BW166" s="84"/>
      <c r="BX166" s="82"/>
      <c r="BY166" s="85"/>
      <c r="BZ166" s="82"/>
      <c r="CA166" s="82"/>
      <c r="CB166" s="82"/>
    </row>
    <row r="167" spans="1:80" ht="14.25" hidden="1"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266"/>
      <c r="AO167" s="266"/>
      <c r="AP167" s="266"/>
      <c r="AQ167" s="266"/>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4"/>
      <c r="BS167" s="84"/>
      <c r="BT167" s="84"/>
      <c r="BU167" s="84"/>
      <c r="BV167" s="84"/>
      <c r="BW167" s="84"/>
      <c r="BX167" s="82"/>
      <c r="BY167" s="85"/>
      <c r="BZ167" s="82"/>
      <c r="CA167" s="82"/>
      <c r="CB167" s="82"/>
    </row>
    <row r="168" spans="1:80" ht="14.25" hidden="1"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266"/>
      <c r="AO168" s="266"/>
      <c r="AP168" s="266"/>
      <c r="AQ168" s="266"/>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4"/>
      <c r="BS168" s="84"/>
      <c r="BT168" s="84"/>
      <c r="BU168" s="84"/>
      <c r="BV168" s="84"/>
      <c r="BW168" s="84"/>
      <c r="BX168" s="82"/>
      <c r="BY168" s="85"/>
      <c r="BZ168" s="82"/>
      <c r="CA168" s="82"/>
      <c r="CB168" s="82"/>
    </row>
    <row r="169" spans="1:80" ht="14.25" hidden="1"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266"/>
      <c r="AO169" s="266"/>
      <c r="AP169" s="266"/>
      <c r="AQ169" s="266"/>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4"/>
      <c r="BS169" s="84"/>
      <c r="BT169" s="84"/>
      <c r="BU169" s="84"/>
      <c r="BV169" s="84"/>
      <c r="BW169" s="84"/>
      <c r="BX169" s="82"/>
      <c r="BY169" s="85"/>
      <c r="BZ169" s="82"/>
      <c r="CA169" s="82"/>
      <c r="CB169" s="82"/>
    </row>
    <row r="170" spans="1:80" ht="14.25" hidden="1"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266"/>
      <c r="AO170" s="266"/>
      <c r="AP170" s="266"/>
      <c r="AQ170" s="266"/>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4"/>
      <c r="BS170" s="84"/>
      <c r="BT170" s="84"/>
      <c r="BU170" s="84"/>
      <c r="BV170" s="84"/>
      <c r="BW170" s="84"/>
      <c r="BX170" s="82"/>
      <c r="BY170" s="85"/>
      <c r="BZ170" s="82"/>
      <c r="CA170" s="82"/>
      <c r="CB170" s="82"/>
    </row>
    <row r="171" spans="1:80" ht="14.25" hidden="1"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266"/>
      <c r="AO171" s="266"/>
      <c r="AP171" s="266"/>
      <c r="AQ171" s="266"/>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4"/>
      <c r="BS171" s="84"/>
      <c r="BT171" s="84"/>
      <c r="BU171" s="84"/>
      <c r="BV171" s="84"/>
      <c r="BW171" s="84"/>
      <c r="BX171" s="82"/>
      <c r="BY171" s="85"/>
      <c r="BZ171" s="82"/>
      <c r="CA171" s="82"/>
      <c r="CB171" s="82"/>
    </row>
    <row r="172" spans="1:80" ht="14.25" hidden="1"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266"/>
      <c r="AO172" s="266"/>
      <c r="AP172" s="266"/>
      <c r="AQ172" s="266"/>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4"/>
      <c r="BS172" s="84"/>
      <c r="BT172" s="84"/>
      <c r="BU172" s="84"/>
      <c r="BV172" s="84"/>
      <c r="BW172" s="84"/>
      <c r="BX172" s="82"/>
      <c r="BY172" s="85"/>
      <c r="BZ172" s="82"/>
      <c r="CA172" s="82"/>
      <c r="CB172" s="82"/>
    </row>
    <row r="173" spans="1:80" ht="14.25" hidden="1"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266"/>
      <c r="AO173" s="266"/>
      <c r="AP173" s="266"/>
      <c r="AQ173" s="266"/>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4"/>
      <c r="BS173" s="84"/>
      <c r="BT173" s="84"/>
      <c r="BU173" s="84"/>
      <c r="BV173" s="84"/>
      <c r="BW173" s="84"/>
      <c r="BX173" s="82"/>
      <c r="BY173" s="85"/>
      <c r="BZ173" s="82"/>
      <c r="CA173" s="82"/>
      <c r="CB173" s="82"/>
    </row>
    <row r="174" spans="1:80" ht="14.25" hidden="1"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266"/>
      <c r="AO174" s="266"/>
      <c r="AP174" s="266"/>
      <c r="AQ174" s="266"/>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4"/>
      <c r="BS174" s="84"/>
      <c r="BT174" s="84"/>
      <c r="BU174" s="84"/>
      <c r="BV174" s="84"/>
      <c r="BW174" s="84"/>
      <c r="BX174" s="82"/>
      <c r="BY174" s="85"/>
      <c r="BZ174" s="82"/>
      <c r="CA174" s="82"/>
      <c r="CB174" s="82"/>
    </row>
    <row r="175" spans="1:80" ht="14.25" hidden="1"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266"/>
      <c r="AO175" s="266"/>
      <c r="AP175" s="266"/>
      <c r="AQ175" s="266"/>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4"/>
      <c r="BS175" s="84"/>
      <c r="BT175" s="84"/>
      <c r="BU175" s="84"/>
      <c r="BV175" s="84"/>
      <c r="BW175" s="84"/>
      <c r="BX175" s="82"/>
      <c r="BY175" s="85"/>
      <c r="BZ175" s="82"/>
      <c r="CA175" s="82"/>
      <c r="CB175" s="82"/>
    </row>
    <row r="176" spans="1:80" ht="14.25" hidden="1"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266"/>
      <c r="AO176" s="266"/>
      <c r="AP176" s="266"/>
      <c r="AQ176" s="266"/>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4"/>
      <c r="BS176" s="84"/>
      <c r="BT176" s="84"/>
      <c r="BU176" s="84"/>
      <c r="BV176" s="84"/>
      <c r="BW176" s="84"/>
      <c r="BX176" s="82"/>
      <c r="BY176" s="85"/>
      <c r="BZ176" s="82"/>
      <c r="CA176" s="82"/>
      <c r="CB176" s="82"/>
    </row>
    <row r="177" spans="1:80" ht="14.25" hidden="1"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266"/>
      <c r="AO177" s="266"/>
      <c r="AP177" s="266"/>
      <c r="AQ177" s="266"/>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4"/>
      <c r="BS177" s="84"/>
      <c r="BT177" s="84"/>
      <c r="BU177" s="84"/>
      <c r="BV177" s="84"/>
      <c r="BW177" s="84"/>
      <c r="BX177" s="82"/>
      <c r="BY177" s="85"/>
      <c r="BZ177" s="82"/>
      <c r="CA177" s="82"/>
      <c r="CB177" s="82"/>
    </row>
    <row r="178" spans="1:80" ht="14.25" hidden="1"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266"/>
      <c r="AO178" s="266"/>
      <c r="AP178" s="266"/>
      <c r="AQ178" s="266"/>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4"/>
      <c r="BS178" s="84"/>
      <c r="BT178" s="84"/>
      <c r="BU178" s="84"/>
      <c r="BV178" s="84"/>
      <c r="BW178" s="84"/>
      <c r="BX178" s="82"/>
      <c r="BY178" s="85"/>
      <c r="BZ178" s="82"/>
      <c r="CA178" s="82"/>
      <c r="CB178" s="82"/>
    </row>
    <row r="179" spans="1:80" ht="14.25" hidden="1"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266"/>
      <c r="AO179" s="266"/>
      <c r="AP179" s="266"/>
      <c r="AQ179" s="266"/>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4"/>
      <c r="BS179" s="84"/>
      <c r="BT179" s="84"/>
      <c r="BU179" s="84"/>
      <c r="BV179" s="84"/>
      <c r="BW179" s="84"/>
      <c r="BX179" s="82"/>
      <c r="BY179" s="85"/>
      <c r="BZ179" s="82"/>
      <c r="CA179" s="82"/>
      <c r="CB179" s="82"/>
    </row>
    <row r="180" spans="1:80" ht="14.25" hidden="1"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266"/>
      <c r="AO180" s="266"/>
      <c r="AP180" s="266"/>
      <c r="AQ180" s="266"/>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4"/>
      <c r="BS180" s="84"/>
      <c r="BT180" s="84"/>
      <c r="BU180" s="84"/>
      <c r="BV180" s="84"/>
      <c r="BW180" s="84"/>
      <c r="BX180" s="82"/>
      <c r="BY180" s="85"/>
      <c r="BZ180" s="82"/>
      <c r="CA180" s="82"/>
      <c r="CB180" s="82"/>
    </row>
    <row r="181" spans="1:80" ht="14.25" hidden="1"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266"/>
      <c r="AO181" s="266"/>
      <c r="AP181" s="266"/>
      <c r="AQ181" s="266"/>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4"/>
      <c r="BS181" s="84"/>
      <c r="BT181" s="84"/>
      <c r="BU181" s="84"/>
      <c r="BV181" s="84"/>
      <c r="BW181" s="84"/>
      <c r="BX181" s="82"/>
      <c r="BY181" s="85"/>
      <c r="BZ181" s="82"/>
      <c r="CA181" s="82"/>
      <c r="CB181" s="82"/>
    </row>
    <row r="182" spans="1:80" ht="14.25" hidden="1"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266"/>
      <c r="AO182" s="266"/>
      <c r="AP182" s="266"/>
      <c r="AQ182" s="266"/>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4"/>
      <c r="BS182" s="84"/>
      <c r="BT182" s="84"/>
      <c r="BU182" s="84"/>
      <c r="BV182" s="84"/>
      <c r="BW182" s="84"/>
      <c r="BX182" s="82"/>
      <c r="BY182" s="85"/>
      <c r="BZ182" s="82"/>
      <c r="CA182" s="82"/>
      <c r="CB182" s="82"/>
    </row>
    <row r="183" spans="1:80" ht="14.25" hidden="1"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266"/>
      <c r="AO183" s="266"/>
      <c r="AP183" s="266"/>
      <c r="AQ183" s="266"/>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4"/>
      <c r="BS183" s="84"/>
      <c r="BT183" s="84"/>
      <c r="BU183" s="84"/>
      <c r="BV183" s="84"/>
      <c r="BW183" s="84"/>
      <c r="BX183" s="82"/>
      <c r="BY183" s="85"/>
      <c r="BZ183" s="82"/>
      <c r="CA183" s="82"/>
      <c r="CB183" s="82"/>
    </row>
    <row r="184" spans="1:80" ht="14.25" hidden="1"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266"/>
      <c r="AO184" s="266"/>
      <c r="AP184" s="266"/>
      <c r="AQ184" s="266"/>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4"/>
      <c r="BS184" s="84"/>
      <c r="BT184" s="84"/>
      <c r="BU184" s="84"/>
      <c r="BV184" s="84"/>
      <c r="BW184" s="84"/>
      <c r="BX184" s="82"/>
      <c r="BY184" s="85"/>
      <c r="BZ184" s="82"/>
      <c r="CA184" s="82"/>
      <c r="CB184" s="82"/>
    </row>
    <row r="185" spans="1:80" ht="14.25" hidden="1"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266"/>
      <c r="AO185" s="266"/>
      <c r="AP185" s="266"/>
      <c r="AQ185" s="266"/>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4"/>
      <c r="BS185" s="84"/>
      <c r="BT185" s="84"/>
      <c r="BU185" s="84"/>
      <c r="BV185" s="84"/>
      <c r="BW185" s="84"/>
      <c r="BX185" s="82"/>
      <c r="BY185" s="85"/>
      <c r="BZ185" s="82"/>
      <c r="CA185" s="82"/>
      <c r="CB185" s="82"/>
    </row>
    <row r="186" spans="1:80" ht="14.25" hidden="1"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266"/>
      <c r="AO186" s="266"/>
      <c r="AP186" s="266"/>
      <c r="AQ186" s="266"/>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4"/>
      <c r="BS186" s="84"/>
      <c r="BT186" s="84"/>
      <c r="BU186" s="84"/>
      <c r="BV186" s="84"/>
      <c r="BW186" s="84"/>
      <c r="BX186" s="82"/>
      <c r="BY186" s="85"/>
      <c r="BZ186" s="82"/>
      <c r="CA186" s="82"/>
      <c r="CB186" s="82"/>
    </row>
    <row r="187" spans="1:80" ht="14.25" hidden="1"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266"/>
      <c r="AO187" s="266"/>
      <c r="AP187" s="266"/>
      <c r="AQ187" s="266"/>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4"/>
      <c r="BS187" s="84"/>
      <c r="BT187" s="84"/>
      <c r="BU187" s="84"/>
      <c r="BV187" s="84"/>
      <c r="BW187" s="84"/>
      <c r="BX187" s="82"/>
      <c r="BY187" s="85"/>
      <c r="BZ187" s="82"/>
      <c r="CA187" s="82"/>
      <c r="CB187" s="82"/>
    </row>
    <row r="188" spans="1:80" ht="14.25" hidden="1"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266"/>
      <c r="AO188" s="266"/>
      <c r="AP188" s="266"/>
      <c r="AQ188" s="266"/>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4"/>
      <c r="BS188" s="84"/>
      <c r="BT188" s="84"/>
      <c r="BU188" s="84"/>
      <c r="BV188" s="84"/>
      <c r="BW188" s="84"/>
      <c r="BX188" s="82"/>
      <c r="BY188" s="85"/>
      <c r="BZ188" s="82"/>
      <c r="CA188" s="82"/>
      <c r="CB188" s="82"/>
    </row>
    <row r="189" spans="1:80" ht="14.25" hidden="1"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266"/>
      <c r="AO189" s="266"/>
      <c r="AP189" s="266"/>
      <c r="AQ189" s="266"/>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4"/>
      <c r="BS189" s="84"/>
      <c r="BT189" s="84"/>
      <c r="BU189" s="84"/>
      <c r="BV189" s="84"/>
      <c r="BW189" s="84"/>
      <c r="BX189" s="82"/>
      <c r="BY189" s="85"/>
      <c r="BZ189" s="82"/>
      <c r="CA189" s="82"/>
      <c r="CB189" s="82"/>
    </row>
    <row r="190" spans="1:80" ht="14.25" hidden="1"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266"/>
      <c r="AO190" s="266"/>
      <c r="AP190" s="266"/>
      <c r="AQ190" s="266"/>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4"/>
      <c r="BS190" s="84"/>
      <c r="BT190" s="84"/>
      <c r="BU190" s="84"/>
      <c r="BV190" s="84"/>
      <c r="BW190" s="84"/>
      <c r="BX190" s="82"/>
      <c r="BY190" s="85"/>
      <c r="BZ190" s="82"/>
      <c r="CA190" s="82"/>
      <c r="CB190" s="82"/>
    </row>
    <row r="191" spans="1:80" ht="14.25" hidden="1"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266"/>
      <c r="AO191" s="266"/>
      <c r="AP191" s="266"/>
      <c r="AQ191" s="266"/>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4"/>
      <c r="BS191" s="84"/>
      <c r="BT191" s="84"/>
      <c r="BU191" s="84"/>
      <c r="BV191" s="84"/>
      <c r="BW191" s="84"/>
      <c r="BX191" s="82"/>
      <c r="BY191" s="85"/>
      <c r="BZ191" s="82"/>
      <c r="CA191" s="82"/>
      <c r="CB191" s="82"/>
    </row>
    <row r="192" spans="1:80" ht="14.25" hidden="1"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266"/>
      <c r="AO192" s="266"/>
      <c r="AP192" s="266"/>
      <c r="AQ192" s="266"/>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4"/>
      <c r="BS192" s="84"/>
      <c r="BT192" s="84"/>
      <c r="BU192" s="84"/>
      <c r="BV192" s="84"/>
      <c r="BW192" s="84"/>
      <c r="BX192" s="82"/>
      <c r="BY192" s="85"/>
      <c r="BZ192" s="82"/>
      <c r="CA192" s="82"/>
      <c r="CB192" s="82"/>
    </row>
    <row r="193" spans="1:80" ht="14.25" hidden="1"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266"/>
      <c r="AO193" s="266"/>
      <c r="AP193" s="266"/>
      <c r="AQ193" s="266"/>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4"/>
      <c r="BS193" s="84"/>
      <c r="BT193" s="84"/>
      <c r="BU193" s="84"/>
      <c r="BV193" s="84"/>
      <c r="BW193" s="84"/>
      <c r="BX193" s="82"/>
      <c r="BY193" s="85"/>
      <c r="BZ193" s="82"/>
      <c r="CA193" s="82"/>
      <c r="CB193" s="82"/>
    </row>
    <row r="194" spans="1:80" ht="14.25" hidden="1"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266"/>
      <c r="AO194" s="266"/>
      <c r="AP194" s="266"/>
      <c r="AQ194" s="266"/>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4"/>
      <c r="BS194" s="84"/>
      <c r="BT194" s="84"/>
      <c r="BU194" s="84"/>
      <c r="BV194" s="84"/>
      <c r="BW194" s="84"/>
      <c r="BX194" s="82"/>
      <c r="BY194" s="85"/>
      <c r="BZ194" s="82"/>
      <c r="CA194" s="82"/>
      <c r="CB194" s="82"/>
    </row>
    <row r="195" spans="1:80" ht="14.25" hidden="1"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266"/>
      <c r="AO195" s="266"/>
      <c r="AP195" s="266"/>
      <c r="AQ195" s="266"/>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4"/>
      <c r="BS195" s="84"/>
      <c r="BT195" s="84"/>
      <c r="BU195" s="84"/>
      <c r="BV195" s="84"/>
      <c r="BW195" s="84"/>
      <c r="BX195" s="82"/>
      <c r="BY195" s="85"/>
      <c r="BZ195" s="82"/>
      <c r="CA195" s="82"/>
      <c r="CB195" s="82"/>
    </row>
    <row r="196" spans="1:80" ht="14.25" hidden="1"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266"/>
      <c r="AO196" s="266"/>
      <c r="AP196" s="266"/>
      <c r="AQ196" s="266"/>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4"/>
      <c r="BS196" s="84"/>
      <c r="BT196" s="84"/>
      <c r="BU196" s="84"/>
      <c r="BV196" s="84"/>
      <c r="BW196" s="84"/>
      <c r="BX196" s="82"/>
      <c r="BY196" s="85"/>
      <c r="BZ196" s="82"/>
      <c r="CA196" s="82"/>
      <c r="CB196" s="82"/>
    </row>
    <row r="197" spans="1:80" ht="14.25" hidden="1"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266"/>
      <c r="AO197" s="266"/>
      <c r="AP197" s="266"/>
      <c r="AQ197" s="266"/>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4"/>
      <c r="BS197" s="84"/>
      <c r="BT197" s="84"/>
      <c r="BU197" s="84"/>
      <c r="BV197" s="84"/>
      <c r="BW197" s="84"/>
      <c r="BX197" s="82"/>
      <c r="BY197" s="85"/>
      <c r="BZ197" s="82"/>
      <c r="CA197" s="82"/>
      <c r="CB197" s="82"/>
    </row>
    <row r="198" spans="1:80" ht="14.25" hidden="1"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266"/>
      <c r="AO198" s="266"/>
      <c r="AP198" s="266"/>
      <c r="AQ198" s="266"/>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4"/>
      <c r="BS198" s="84"/>
      <c r="BT198" s="84"/>
      <c r="BU198" s="84"/>
      <c r="BV198" s="84"/>
      <c r="BW198" s="84"/>
      <c r="BX198" s="82"/>
      <c r="BY198" s="85"/>
      <c r="BZ198" s="82"/>
      <c r="CA198" s="82"/>
      <c r="CB198" s="82"/>
    </row>
    <row r="199" spans="1:80" ht="14.25" hidden="1"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266"/>
      <c r="AO199" s="266"/>
      <c r="AP199" s="266"/>
      <c r="AQ199" s="266"/>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4"/>
      <c r="BS199" s="84"/>
      <c r="BT199" s="84"/>
      <c r="BU199" s="84"/>
      <c r="BV199" s="84"/>
      <c r="BW199" s="84"/>
      <c r="BX199" s="82"/>
      <c r="BY199" s="85"/>
      <c r="BZ199" s="82"/>
      <c r="CA199" s="82"/>
      <c r="CB199" s="82"/>
    </row>
    <row r="200" spans="1:80" ht="14.25" hidden="1"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266"/>
      <c r="AO200" s="266"/>
      <c r="AP200" s="266"/>
      <c r="AQ200" s="266"/>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4"/>
      <c r="BS200" s="84"/>
      <c r="BT200" s="84"/>
      <c r="BU200" s="84"/>
      <c r="BV200" s="84"/>
      <c r="BW200" s="84"/>
      <c r="BX200" s="82"/>
      <c r="BY200" s="85"/>
      <c r="BZ200" s="82"/>
      <c r="CA200" s="82"/>
      <c r="CB200" s="82"/>
    </row>
    <row r="201" spans="1:80" ht="14.25" hidden="1"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266"/>
      <c r="AO201" s="266"/>
      <c r="AP201" s="266"/>
      <c r="AQ201" s="266"/>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4"/>
      <c r="BS201" s="84"/>
      <c r="BT201" s="84"/>
      <c r="BU201" s="84"/>
      <c r="BV201" s="84"/>
      <c r="BW201" s="84"/>
      <c r="BX201" s="82"/>
      <c r="BY201" s="85"/>
      <c r="BZ201" s="82"/>
      <c r="CA201" s="82"/>
      <c r="CB201" s="82"/>
    </row>
    <row r="202" spans="1:80" ht="14.25" hidden="1"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266"/>
      <c r="AO202" s="266"/>
      <c r="AP202" s="266"/>
      <c r="AQ202" s="266"/>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4"/>
      <c r="BS202" s="84"/>
      <c r="BT202" s="84"/>
      <c r="BU202" s="84"/>
      <c r="BV202" s="84"/>
      <c r="BW202" s="84"/>
      <c r="BX202" s="82"/>
      <c r="BY202" s="85"/>
      <c r="BZ202" s="82"/>
      <c r="CA202" s="82"/>
      <c r="CB202" s="82"/>
    </row>
    <row r="203" spans="1:80" ht="14.25" hidden="1"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266"/>
      <c r="AO203" s="266"/>
      <c r="AP203" s="266"/>
      <c r="AQ203" s="266"/>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4"/>
      <c r="BS203" s="84"/>
      <c r="BT203" s="84"/>
      <c r="BU203" s="84"/>
      <c r="BV203" s="84"/>
      <c r="BW203" s="84"/>
      <c r="BX203" s="82"/>
      <c r="BY203" s="85"/>
      <c r="BZ203" s="82"/>
      <c r="CA203" s="82"/>
      <c r="CB203" s="82"/>
    </row>
    <row r="204" spans="1:80" ht="14.25" hidden="1"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266"/>
      <c r="AO204" s="266"/>
      <c r="AP204" s="266"/>
      <c r="AQ204" s="266"/>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4"/>
      <c r="BS204" s="84"/>
      <c r="BT204" s="84"/>
      <c r="BU204" s="84"/>
      <c r="BV204" s="84"/>
      <c r="BW204" s="84"/>
      <c r="BX204" s="82"/>
      <c r="BY204" s="85"/>
      <c r="BZ204" s="82"/>
      <c r="CA204" s="82"/>
      <c r="CB204" s="82"/>
    </row>
    <row r="205" spans="1:80" ht="14.25" hidden="1"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266"/>
      <c r="AO205" s="266"/>
      <c r="AP205" s="266"/>
      <c r="AQ205" s="266"/>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4"/>
      <c r="BS205" s="84"/>
      <c r="BT205" s="84"/>
      <c r="BU205" s="84"/>
      <c r="BV205" s="84"/>
      <c r="BW205" s="84"/>
      <c r="BX205" s="82"/>
      <c r="BY205" s="85"/>
      <c r="BZ205" s="82"/>
      <c r="CA205" s="82"/>
      <c r="CB205" s="82"/>
    </row>
    <row r="206" spans="1:80" ht="14.25" hidden="1"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266"/>
      <c r="AO206" s="266"/>
      <c r="AP206" s="266"/>
      <c r="AQ206" s="266"/>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4"/>
      <c r="BS206" s="84"/>
      <c r="BT206" s="84"/>
      <c r="BU206" s="84"/>
      <c r="BV206" s="84"/>
      <c r="BW206" s="84"/>
      <c r="BX206" s="82"/>
      <c r="BY206" s="85"/>
      <c r="BZ206" s="82"/>
      <c r="CA206" s="82"/>
      <c r="CB206" s="82"/>
    </row>
    <row r="207" spans="1:80" ht="14.25" hidden="1"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266"/>
      <c r="AO207" s="266"/>
      <c r="AP207" s="266"/>
      <c r="AQ207" s="266"/>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4"/>
      <c r="BS207" s="84"/>
      <c r="BT207" s="84"/>
      <c r="BU207" s="84"/>
      <c r="BV207" s="84"/>
      <c r="BW207" s="84"/>
      <c r="BX207" s="82"/>
      <c r="BY207" s="85"/>
      <c r="BZ207" s="82"/>
      <c r="CA207" s="82"/>
      <c r="CB207" s="82"/>
    </row>
    <row r="208" spans="1:80" ht="14.25" hidden="1"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266"/>
      <c r="AO208" s="266"/>
      <c r="AP208" s="266"/>
      <c r="AQ208" s="266"/>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4"/>
      <c r="BS208" s="84"/>
      <c r="BT208" s="84"/>
      <c r="BU208" s="84"/>
      <c r="BV208" s="84"/>
      <c r="BW208" s="84"/>
      <c r="BX208" s="82"/>
      <c r="BY208" s="85"/>
      <c r="BZ208" s="82"/>
      <c r="CA208" s="82"/>
      <c r="CB208" s="82"/>
    </row>
    <row r="209" spans="1:80" ht="14.25" hidden="1"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266"/>
      <c r="AO209" s="266"/>
      <c r="AP209" s="266"/>
      <c r="AQ209" s="266"/>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4"/>
      <c r="BS209" s="84"/>
      <c r="BT209" s="84"/>
      <c r="BU209" s="84"/>
      <c r="BV209" s="84"/>
      <c r="BW209" s="84"/>
      <c r="BX209" s="82"/>
      <c r="BY209" s="85"/>
      <c r="BZ209" s="82"/>
      <c r="CA209" s="82"/>
      <c r="CB209" s="82"/>
    </row>
    <row r="210" spans="1:80" ht="14.25" hidden="1"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266"/>
      <c r="AO210" s="266"/>
      <c r="AP210" s="266"/>
      <c r="AQ210" s="266"/>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4"/>
      <c r="BS210" s="84"/>
      <c r="BT210" s="84"/>
      <c r="BU210" s="84"/>
      <c r="BV210" s="84"/>
      <c r="BW210" s="84"/>
      <c r="BX210" s="82"/>
      <c r="BY210" s="85"/>
      <c r="BZ210" s="82"/>
      <c r="CA210" s="82"/>
      <c r="CB210" s="82"/>
    </row>
    <row r="211" spans="1:80" ht="14.25" hidden="1"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266"/>
      <c r="AO211" s="266"/>
      <c r="AP211" s="266"/>
      <c r="AQ211" s="266"/>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4"/>
      <c r="BS211" s="84"/>
      <c r="BT211" s="84"/>
      <c r="BU211" s="84"/>
      <c r="BV211" s="84"/>
      <c r="BW211" s="84"/>
      <c r="BX211" s="82"/>
      <c r="BY211" s="85"/>
      <c r="BZ211" s="82"/>
      <c r="CA211" s="82"/>
      <c r="CB211" s="82"/>
    </row>
    <row r="212" spans="1:80" ht="14.25" hidden="1"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266"/>
      <c r="AO212" s="266"/>
      <c r="AP212" s="266"/>
      <c r="AQ212" s="266"/>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4"/>
      <c r="BS212" s="84"/>
      <c r="BT212" s="84"/>
      <c r="BU212" s="84"/>
      <c r="BV212" s="84"/>
      <c r="BW212" s="84"/>
      <c r="BX212" s="82"/>
      <c r="BY212" s="85"/>
      <c r="BZ212" s="82"/>
      <c r="CA212" s="82"/>
      <c r="CB212" s="82"/>
    </row>
    <row r="213" spans="1:80" ht="14.25" hidden="1"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266"/>
      <c r="AO213" s="266"/>
      <c r="AP213" s="266"/>
      <c r="AQ213" s="266"/>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4"/>
      <c r="BS213" s="84"/>
      <c r="BT213" s="84"/>
      <c r="BU213" s="84"/>
      <c r="BV213" s="84"/>
      <c r="BW213" s="84"/>
      <c r="BX213" s="82"/>
      <c r="BY213" s="85"/>
      <c r="BZ213" s="82"/>
      <c r="CA213" s="82"/>
      <c r="CB213" s="82"/>
    </row>
    <row r="214" spans="1:80" ht="14.25" hidden="1"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266"/>
      <c r="AO214" s="266"/>
      <c r="AP214" s="266"/>
      <c r="AQ214" s="266"/>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4"/>
      <c r="BS214" s="84"/>
      <c r="BT214" s="84"/>
      <c r="BU214" s="84"/>
      <c r="BV214" s="84"/>
      <c r="BW214" s="84"/>
      <c r="BX214" s="82"/>
      <c r="BY214" s="85"/>
      <c r="BZ214" s="82"/>
      <c r="CA214" s="82"/>
      <c r="CB214" s="82"/>
    </row>
    <row r="215" spans="1:80" ht="14.25" hidden="1"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266"/>
      <c r="AO215" s="266"/>
      <c r="AP215" s="266"/>
      <c r="AQ215" s="266"/>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4"/>
      <c r="BS215" s="84"/>
      <c r="BT215" s="84"/>
      <c r="BU215" s="84"/>
      <c r="BV215" s="84"/>
      <c r="BW215" s="84"/>
      <c r="BX215" s="82"/>
      <c r="BY215" s="85"/>
      <c r="BZ215" s="82"/>
      <c r="CA215" s="82"/>
      <c r="CB215" s="82"/>
    </row>
    <row r="216" spans="1:80" ht="14.25" hidden="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266"/>
      <c r="AO216" s="266"/>
      <c r="AP216" s="266"/>
      <c r="AQ216" s="266"/>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4"/>
      <c r="BS216" s="84"/>
      <c r="BT216" s="84"/>
      <c r="BU216" s="84"/>
      <c r="BV216" s="84"/>
      <c r="BW216" s="84"/>
      <c r="BX216" s="82"/>
      <c r="BY216" s="85"/>
      <c r="BZ216" s="82"/>
      <c r="CA216" s="82"/>
      <c r="CB216" s="82"/>
    </row>
    <row r="217" spans="1:80" ht="14.25" hidden="1"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266"/>
      <c r="AO217" s="266"/>
      <c r="AP217" s="266"/>
      <c r="AQ217" s="266"/>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4"/>
      <c r="BS217" s="84"/>
      <c r="BT217" s="84"/>
      <c r="BU217" s="84"/>
      <c r="BV217" s="84"/>
      <c r="BW217" s="84"/>
      <c r="BX217" s="82"/>
      <c r="BY217" s="85"/>
      <c r="BZ217" s="82"/>
      <c r="CA217" s="82"/>
      <c r="CB217" s="82"/>
    </row>
    <row r="218" spans="1:80" ht="14.25" hidden="1"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266"/>
      <c r="AO218" s="266"/>
      <c r="AP218" s="266"/>
      <c r="AQ218" s="266"/>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4"/>
      <c r="BS218" s="84"/>
      <c r="BT218" s="84"/>
      <c r="BU218" s="84"/>
      <c r="BV218" s="84"/>
      <c r="BW218" s="84"/>
      <c r="BX218" s="82"/>
      <c r="BY218" s="85"/>
      <c r="BZ218" s="82"/>
      <c r="CA218" s="82"/>
      <c r="CB218" s="82"/>
    </row>
    <row r="219" spans="1:80" ht="14.25" hidden="1"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266"/>
      <c r="AO219" s="266"/>
      <c r="AP219" s="266"/>
      <c r="AQ219" s="266"/>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4"/>
      <c r="BS219" s="84"/>
      <c r="BT219" s="84"/>
      <c r="BU219" s="84"/>
      <c r="BV219" s="84"/>
      <c r="BW219" s="84"/>
      <c r="BX219" s="82"/>
      <c r="BY219" s="85"/>
      <c r="BZ219" s="82"/>
      <c r="CA219" s="82"/>
      <c r="CB219" s="82"/>
    </row>
    <row r="220" spans="1:80" ht="14.25" hidden="1"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266"/>
      <c r="AO220" s="266"/>
      <c r="AP220" s="266"/>
      <c r="AQ220" s="266"/>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4"/>
      <c r="BS220" s="84"/>
      <c r="BT220" s="84"/>
      <c r="BU220" s="84"/>
      <c r="BV220" s="84"/>
      <c r="BW220" s="84"/>
      <c r="BX220" s="82"/>
      <c r="BY220" s="85"/>
      <c r="BZ220" s="82"/>
      <c r="CA220" s="82"/>
      <c r="CB220" s="82"/>
    </row>
    <row r="221" spans="1:80" ht="14.25" hidden="1"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266"/>
      <c r="AO221" s="266"/>
      <c r="AP221" s="266"/>
      <c r="AQ221" s="266"/>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4"/>
      <c r="BS221" s="84"/>
      <c r="BT221" s="84"/>
      <c r="BU221" s="84"/>
      <c r="BV221" s="84"/>
      <c r="BW221" s="84"/>
      <c r="BX221" s="82"/>
      <c r="BY221" s="85"/>
      <c r="BZ221" s="82"/>
      <c r="CA221" s="82"/>
      <c r="CB221" s="82"/>
    </row>
    <row r="222" spans="1:80" ht="14.25" hidden="1"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266"/>
      <c r="AO222" s="266"/>
      <c r="AP222" s="266"/>
      <c r="AQ222" s="266"/>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4"/>
      <c r="BS222" s="84"/>
      <c r="BT222" s="84"/>
      <c r="BU222" s="84"/>
      <c r="BV222" s="84"/>
      <c r="BW222" s="84"/>
      <c r="BX222" s="82"/>
      <c r="BY222" s="85"/>
      <c r="BZ222" s="82"/>
      <c r="CA222" s="82"/>
      <c r="CB222" s="82"/>
    </row>
    <row r="223" spans="1:80" ht="14.25" hidden="1"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266"/>
      <c r="AO223" s="266"/>
      <c r="AP223" s="266"/>
      <c r="AQ223" s="266"/>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4"/>
      <c r="BS223" s="84"/>
      <c r="BT223" s="84"/>
      <c r="BU223" s="84"/>
      <c r="BV223" s="84"/>
      <c r="BW223" s="84"/>
      <c r="BX223" s="82"/>
      <c r="BY223" s="85"/>
      <c r="BZ223" s="82"/>
      <c r="CA223" s="82"/>
      <c r="CB223" s="82"/>
    </row>
    <row r="224" spans="1:80" ht="14.25" hidden="1"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266"/>
      <c r="AO224" s="266"/>
      <c r="AP224" s="266"/>
      <c r="AQ224" s="266"/>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4"/>
      <c r="BS224" s="84"/>
      <c r="BT224" s="84"/>
      <c r="BU224" s="84"/>
      <c r="BV224" s="84"/>
      <c r="BW224" s="84"/>
      <c r="BX224" s="82"/>
      <c r="BY224" s="85"/>
      <c r="BZ224" s="82"/>
      <c r="CA224" s="82"/>
      <c r="CB224" s="82"/>
    </row>
    <row r="225" spans="1:80" ht="14.25" hidden="1"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266"/>
      <c r="AO225" s="266"/>
      <c r="AP225" s="266"/>
      <c r="AQ225" s="266"/>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4"/>
      <c r="BS225" s="84"/>
      <c r="BT225" s="84"/>
      <c r="BU225" s="84"/>
      <c r="BV225" s="84"/>
      <c r="BW225" s="84"/>
      <c r="BX225" s="82"/>
      <c r="BY225" s="85"/>
      <c r="BZ225" s="82"/>
      <c r="CA225" s="82"/>
      <c r="CB225" s="82"/>
    </row>
    <row r="226" spans="1:80" ht="14.25" hidden="1"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266"/>
      <c r="AO226" s="266"/>
      <c r="AP226" s="266"/>
      <c r="AQ226" s="266"/>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4"/>
      <c r="BS226" s="84"/>
      <c r="BT226" s="84"/>
      <c r="BU226" s="84"/>
      <c r="BV226" s="84"/>
      <c r="BW226" s="84"/>
      <c r="BX226" s="82"/>
      <c r="BY226" s="85"/>
      <c r="BZ226" s="82"/>
      <c r="CA226" s="82"/>
      <c r="CB226" s="82"/>
    </row>
    <row r="227" spans="1:80" ht="14.25" hidden="1"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266"/>
      <c r="AO227" s="266"/>
      <c r="AP227" s="266"/>
      <c r="AQ227" s="266"/>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4"/>
      <c r="BS227" s="84"/>
      <c r="BT227" s="84"/>
      <c r="BU227" s="84"/>
      <c r="BV227" s="84"/>
      <c r="BW227" s="84"/>
      <c r="BX227" s="82"/>
      <c r="BY227" s="85"/>
      <c r="BZ227" s="82"/>
      <c r="CA227" s="82"/>
      <c r="CB227" s="82"/>
    </row>
    <row r="228" spans="1:80" ht="14.25" hidden="1"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266"/>
      <c r="AO228" s="266"/>
      <c r="AP228" s="266"/>
      <c r="AQ228" s="266"/>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4"/>
      <c r="BS228" s="84"/>
      <c r="BT228" s="84"/>
      <c r="BU228" s="84"/>
      <c r="BV228" s="84"/>
      <c r="BW228" s="84"/>
      <c r="BX228" s="82"/>
      <c r="BY228" s="85"/>
      <c r="BZ228" s="82"/>
      <c r="CA228" s="82"/>
      <c r="CB228" s="82"/>
    </row>
    <row r="229" spans="1:80" ht="14.25" hidden="1"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266"/>
      <c r="AO229" s="266"/>
      <c r="AP229" s="266"/>
      <c r="AQ229" s="266"/>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4"/>
      <c r="BS229" s="84"/>
      <c r="BT229" s="84"/>
      <c r="BU229" s="84"/>
      <c r="BV229" s="84"/>
      <c r="BW229" s="84"/>
      <c r="BX229" s="82"/>
      <c r="BY229" s="85"/>
      <c r="BZ229" s="82"/>
      <c r="CA229" s="82"/>
      <c r="CB229" s="82"/>
    </row>
    <row r="230" spans="1:80" ht="14.25" hidden="1"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266"/>
      <c r="AO230" s="266"/>
      <c r="AP230" s="266"/>
      <c r="AQ230" s="266"/>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4"/>
      <c r="BS230" s="84"/>
      <c r="BT230" s="84"/>
      <c r="BU230" s="84"/>
      <c r="BV230" s="84"/>
      <c r="BW230" s="84"/>
      <c r="BX230" s="82"/>
      <c r="BY230" s="85"/>
      <c r="BZ230" s="82"/>
      <c r="CA230" s="82"/>
      <c r="CB230" s="82"/>
    </row>
    <row r="231" spans="1:80" ht="14.25" hidden="1"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266"/>
      <c r="AO231" s="266"/>
      <c r="AP231" s="266"/>
      <c r="AQ231" s="266"/>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4"/>
      <c r="BS231" s="84"/>
      <c r="BT231" s="84"/>
      <c r="BU231" s="84"/>
      <c r="BV231" s="84"/>
      <c r="BW231" s="84"/>
      <c r="BX231" s="82"/>
      <c r="BY231" s="85"/>
      <c r="BZ231" s="82"/>
      <c r="CA231" s="82"/>
      <c r="CB231" s="82"/>
    </row>
    <row r="232" spans="1:80" ht="14.25" hidden="1"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266"/>
      <c r="AO232" s="266"/>
      <c r="AP232" s="266"/>
      <c r="AQ232" s="266"/>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4"/>
      <c r="BS232" s="84"/>
      <c r="BT232" s="84"/>
      <c r="BU232" s="84"/>
      <c r="BV232" s="84"/>
      <c r="BW232" s="84"/>
      <c r="BX232" s="82"/>
      <c r="BY232" s="85"/>
      <c r="BZ232" s="82"/>
      <c r="CA232" s="82"/>
      <c r="CB232" s="82"/>
    </row>
    <row r="233" spans="1:80" ht="14.25" hidden="1"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266"/>
      <c r="AO233" s="266"/>
      <c r="AP233" s="266"/>
      <c r="AQ233" s="266"/>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4"/>
      <c r="BS233" s="84"/>
      <c r="BT233" s="84"/>
      <c r="BU233" s="84"/>
      <c r="BV233" s="84"/>
      <c r="BW233" s="84"/>
      <c r="BX233" s="82"/>
      <c r="BY233" s="85"/>
      <c r="BZ233" s="82"/>
      <c r="CA233" s="82"/>
      <c r="CB233" s="82"/>
    </row>
    <row r="234" spans="1:80" ht="14.25" hidden="1"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266"/>
      <c r="AO234" s="266"/>
      <c r="AP234" s="266"/>
      <c r="AQ234" s="266"/>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4"/>
      <c r="BS234" s="84"/>
      <c r="BT234" s="84"/>
      <c r="BU234" s="84"/>
      <c r="BV234" s="84"/>
      <c r="BW234" s="84"/>
      <c r="BX234" s="82"/>
      <c r="BY234" s="85"/>
      <c r="BZ234" s="82"/>
      <c r="CA234" s="82"/>
      <c r="CB234" s="82"/>
    </row>
    <row r="235" spans="1:80" ht="14.25" hidden="1"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266"/>
      <c r="AO235" s="266"/>
      <c r="AP235" s="266"/>
      <c r="AQ235" s="266"/>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4"/>
      <c r="BS235" s="84"/>
      <c r="BT235" s="84"/>
      <c r="BU235" s="84"/>
      <c r="BV235" s="84"/>
      <c r="BW235" s="84"/>
      <c r="BX235" s="82"/>
      <c r="BY235" s="85"/>
      <c r="BZ235" s="82"/>
      <c r="CA235" s="82"/>
      <c r="CB235" s="82"/>
    </row>
    <row r="236" spans="1:80" ht="14.25" hidden="1"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266"/>
      <c r="AO236" s="266"/>
      <c r="AP236" s="266"/>
      <c r="AQ236" s="266"/>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4"/>
      <c r="BS236" s="84"/>
      <c r="BT236" s="84"/>
      <c r="BU236" s="84"/>
      <c r="BV236" s="84"/>
      <c r="BW236" s="84"/>
      <c r="BX236" s="82"/>
      <c r="BY236" s="85"/>
      <c r="BZ236" s="82"/>
      <c r="CA236" s="82"/>
      <c r="CB236" s="82"/>
    </row>
    <row r="237" spans="1:80" ht="14.25" hidden="1"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266"/>
      <c r="AO237" s="266"/>
      <c r="AP237" s="266"/>
      <c r="AQ237" s="266"/>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4"/>
      <c r="BS237" s="84"/>
      <c r="BT237" s="84"/>
      <c r="BU237" s="84"/>
      <c r="BV237" s="84"/>
      <c r="BW237" s="84"/>
      <c r="BX237" s="82"/>
      <c r="BY237" s="85"/>
      <c r="BZ237" s="82"/>
      <c r="CA237" s="82"/>
      <c r="CB237" s="82"/>
    </row>
    <row r="238" spans="1:80" ht="14.25" hidden="1"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266"/>
      <c r="AO238" s="266"/>
      <c r="AP238" s="266"/>
      <c r="AQ238" s="266"/>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4"/>
      <c r="BS238" s="84"/>
      <c r="BT238" s="84"/>
      <c r="BU238" s="84"/>
      <c r="BV238" s="84"/>
      <c r="BW238" s="84"/>
      <c r="BX238" s="82"/>
      <c r="BY238" s="85"/>
      <c r="BZ238" s="82"/>
      <c r="CA238" s="82"/>
      <c r="CB238" s="82"/>
    </row>
    <row r="239" spans="1:80" ht="14.25" hidden="1"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266"/>
      <c r="AO239" s="266"/>
      <c r="AP239" s="266"/>
      <c r="AQ239" s="266"/>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4"/>
      <c r="BS239" s="84"/>
      <c r="BT239" s="84"/>
      <c r="BU239" s="84"/>
      <c r="BV239" s="84"/>
      <c r="BW239" s="84"/>
      <c r="BX239" s="82"/>
      <c r="BY239" s="85"/>
      <c r="BZ239" s="82"/>
      <c r="CA239" s="82"/>
      <c r="CB239" s="82"/>
    </row>
    <row r="240" spans="1:80" ht="14.25" hidden="1"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266"/>
      <c r="AO240" s="266"/>
      <c r="AP240" s="266"/>
      <c r="AQ240" s="266"/>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4"/>
      <c r="BS240" s="84"/>
      <c r="BT240" s="84"/>
      <c r="BU240" s="84"/>
      <c r="BV240" s="84"/>
      <c r="BW240" s="84"/>
      <c r="BX240" s="82"/>
      <c r="BY240" s="85"/>
      <c r="BZ240" s="82"/>
      <c r="CA240" s="82"/>
      <c r="CB240" s="82"/>
    </row>
    <row r="241" spans="1:80" ht="14.25" hidden="1"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266"/>
      <c r="AO241" s="266"/>
      <c r="AP241" s="266"/>
      <c r="AQ241" s="266"/>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4"/>
      <c r="BS241" s="84"/>
      <c r="BT241" s="84"/>
      <c r="BU241" s="84"/>
      <c r="BV241" s="84"/>
      <c r="BW241" s="84"/>
      <c r="BX241" s="82"/>
      <c r="BY241" s="85"/>
      <c r="BZ241" s="82"/>
      <c r="CA241" s="82"/>
      <c r="CB241" s="82"/>
    </row>
    <row r="242" spans="1:80" ht="14.25" hidden="1" customHeight="1" x14ac:dyDescent="0.2">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266"/>
      <c r="AO242" s="266"/>
      <c r="AP242" s="266"/>
      <c r="AQ242" s="266"/>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4"/>
      <c r="BS242" s="84"/>
      <c r="BT242" s="84"/>
      <c r="BU242" s="84"/>
      <c r="BV242" s="84"/>
      <c r="BW242" s="84"/>
      <c r="BX242" s="82"/>
      <c r="BY242" s="85"/>
      <c r="BZ242" s="82"/>
      <c r="CA242" s="82"/>
      <c r="CB242" s="82"/>
    </row>
    <row r="243" spans="1:80" ht="14.25" hidden="1"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266"/>
      <c r="AO243" s="266"/>
      <c r="AP243" s="266"/>
      <c r="AQ243" s="266"/>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4"/>
      <c r="BS243" s="84"/>
      <c r="BT243" s="84"/>
      <c r="BU243" s="84"/>
      <c r="BV243" s="84"/>
      <c r="BW243" s="84"/>
      <c r="BX243" s="82"/>
      <c r="BY243" s="85"/>
      <c r="BZ243" s="82"/>
      <c r="CA243" s="82"/>
      <c r="CB243" s="82"/>
    </row>
    <row r="244" spans="1:80" ht="14.25" hidden="1" customHeight="1" x14ac:dyDescent="0.2">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266"/>
      <c r="AO244" s="266"/>
      <c r="AP244" s="266"/>
      <c r="AQ244" s="266"/>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4"/>
      <c r="BS244" s="84"/>
      <c r="BT244" s="84"/>
      <c r="BU244" s="84"/>
      <c r="BV244" s="84"/>
      <c r="BW244" s="84"/>
      <c r="BX244" s="82"/>
      <c r="BY244" s="85"/>
      <c r="BZ244" s="82"/>
      <c r="CA244" s="82"/>
      <c r="CB244" s="82"/>
    </row>
    <row r="245" spans="1:80" ht="14.25" hidden="1" customHeight="1" x14ac:dyDescent="0.2">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266"/>
      <c r="AO245" s="266"/>
      <c r="AP245" s="266"/>
      <c r="AQ245" s="266"/>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4"/>
      <c r="BS245" s="84"/>
      <c r="BT245" s="84"/>
      <c r="BU245" s="84"/>
      <c r="BV245" s="84"/>
      <c r="BW245" s="84"/>
      <c r="BX245" s="82"/>
      <c r="BY245" s="85"/>
      <c r="BZ245" s="82"/>
      <c r="CA245" s="82"/>
      <c r="CB245" s="82"/>
    </row>
    <row r="246" spans="1:80" ht="14.25" hidden="1"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266"/>
      <c r="AO246" s="266"/>
      <c r="AP246" s="266"/>
      <c r="AQ246" s="266"/>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4"/>
      <c r="BS246" s="84"/>
      <c r="BT246" s="84"/>
      <c r="BU246" s="84"/>
      <c r="BV246" s="84"/>
      <c r="BW246" s="84"/>
      <c r="BX246" s="82"/>
      <c r="BY246" s="85"/>
      <c r="BZ246" s="82"/>
      <c r="CA246" s="82"/>
      <c r="CB246" s="82"/>
    </row>
    <row r="247" spans="1:80" ht="14.25" hidden="1"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266"/>
      <c r="AO247" s="266"/>
      <c r="AP247" s="266"/>
      <c r="AQ247" s="266"/>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4"/>
      <c r="BS247" s="84"/>
      <c r="BT247" s="84"/>
      <c r="BU247" s="84"/>
      <c r="BV247" s="84"/>
      <c r="BW247" s="84"/>
      <c r="BX247" s="82"/>
      <c r="BY247" s="85"/>
      <c r="BZ247" s="82"/>
      <c r="CA247" s="82"/>
      <c r="CB247" s="82"/>
    </row>
    <row r="248" spans="1:80" ht="14.25" hidden="1"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266"/>
      <c r="AO248" s="266"/>
      <c r="AP248" s="266"/>
      <c r="AQ248" s="266"/>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4"/>
      <c r="BS248" s="84"/>
      <c r="BT248" s="84"/>
      <c r="BU248" s="84"/>
      <c r="BV248" s="84"/>
      <c r="BW248" s="84"/>
      <c r="BX248" s="82"/>
      <c r="BY248" s="85"/>
      <c r="BZ248" s="82"/>
      <c r="CA248" s="82"/>
      <c r="CB248" s="82"/>
    </row>
    <row r="249" spans="1:80" ht="14.25" hidden="1"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266"/>
      <c r="AO249" s="266"/>
      <c r="AP249" s="266"/>
      <c r="AQ249" s="266"/>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4"/>
      <c r="BS249" s="84"/>
      <c r="BT249" s="84"/>
      <c r="BU249" s="84"/>
      <c r="BV249" s="84"/>
      <c r="BW249" s="84"/>
      <c r="BX249" s="82"/>
      <c r="BY249" s="85"/>
      <c r="BZ249" s="82"/>
      <c r="CA249" s="82"/>
      <c r="CB249" s="82"/>
    </row>
    <row r="250" spans="1:80" ht="14.25" hidden="1"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266"/>
      <c r="AO250" s="266"/>
      <c r="AP250" s="266"/>
      <c r="AQ250" s="266"/>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4"/>
      <c r="BS250" s="84"/>
      <c r="BT250" s="84"/>
      <c r="BU250" s="84"/>
      <c r="BV250" s="84"/>
      <c r="BW250" s="84"/>
      <c r="BX250" s="82"/>
      <c r="BY250" s="85"/>
      <c r="BZ250" s="82"/>
      <c r="CA250" s="82"/>
      <c r="CB250" s="82"/>
    </row>
    <row r="251" spans="1:80" ht="14.25" hidden="1" customHeight="1" x14ac:dyDescent="0.2">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266"/>
      <c r="AO251" s="266"/>
      <c r="AP251" s="266"/>
      <c r="AQ251" s="266"/>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4"/>
      <c r="BS251" s="84"/>
      <c r="BT251" s="84"/>
      <c r="BU251" s="84"/>
      <c r="BV251" s="84"/>
      <c r="BW251" s="84"/>
      <c r="BX251" s="82"/>
      <c r="BY251" s="85"/>
      <c r="BZ251" s="82"/>
      <c r="CA251" s="82"/>
      <c r="CB251" s="82"/>
    </row>
    <row r="252" spans="1:80" ht="14.25" hidden="1"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266"/>
      <c r="AO252" s="266"/>
      <c r="AP252" s="266"/>
      <c r="AQ252" s="266"/>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4"/>
      <c r="BS252" s="84"/>
      <c r="BT252" s="84"/>
      <c r="BU252" s="84"/>
      <c r="BV252" s="84"/>
      <c r="BW252" s="84"/>
      <c r="BX252" s="82"/>
      <c r="BY252" s="85"/>
      <c r="BZ252" s="82"/>
      <c r="CA252" s="82"/>
      <c r="CB252" s="82"/>
    </row>
    <row r="253" spans="1:80" ht="14.25" hidden="1" customHeight="1" x14ac:dyDescent="0.2">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266"/>
      <c r="AO253" s="266"/>
      <c r="AP253" s="266"/>
      <c r="AQ253" s="266"/>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4"/>
      <c r="BS253" s="84"/>
      <c r="BT253" s="84"/>
      <c r="BU253" s="84"/>
      <c r="BV253" s="84"/>
      <c r="BW253" s="84"/>
      <c r="BX253" s="82"/>
      <c r="BY253" s="85"/>
      <c r="BZ253" s="82"/>
      <c r="CA253" s="82"/>
      <c r="CB253" s="82"/>
    </row>
    <row r="254" spans="1:80" ht="15.75" customHeight="1" x14ac:dyDescent="0.2">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266"/>
      <c r="AO254" s="266"/>
      <c r="AP254" s="266"/>
      <c r="AQ254" s="266"/>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4"/>
      <c r="BS254" s="84"/>
      <c r="BT254" s="84"/>
      <c r="BU254" s="84"/>
      <c r="BV254" s="84"/>
      <c r="BW254" s="84"/>
      <c r="BX254" s="82"/>
      <c r="BY254" s="265"/>
      <c r="BZ254" s="82"/>
      <c r="CA254" s="82"/>
      <c r="CB254" s="82"/>
    </row>
    <row r="255" spans="1:80" ht="15.75" customHeight="1" x14ac:dyDescent="0.2">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266"/>
      <c r="AO255" s="266"/>
      <c r="AP255" s="266"/>
      <c r="AQ255" s="266"/>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4"/>
      <c r="BS255" s="84"/>
      <c r="BT255" s="84"/>
      <c r="BU255" s="84"/>
      <c r="BV255" s="84"/>
      <c r="BW255" s="84"/>
      <c r="BX255" s="82"/>
      <c r="BY255" s="265"/>
      <c r="BZ255" s="82"/>
      <c r="CA255" s="82"/>
      <c r="CB255" s="82"/>
    </row>
    <row r="256" spans="1:80" ht="15.75" customHeight="1" x14ac:dyDescent="0.2">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266"/>
      <c r="AO256" s="266"/>
      <c r="AP256" s="266"/>
      <c r="AQ256" s="266"/>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4"/>
      <c r="BS256" s="84"/>
      <c r="BT256" s="84"/>
      <c r="BU256" s="84"/>
      <c r="BV256" s="84"/>
      <c r="BW256" s="84"/>
      <c r="BX256" s="82"/>
      <c r="BY256" s="265"/>
      <c r="BZ256" s="82"/>
      <c r="CA256" s="82"/>
      <c r="CB256" s="82"/>
    </row>
    <row r="257" spans="1:80" ht="15.75" customHeight="1" x14ac:dyDescent="0.2">
      <c r="A257" s="82"/>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266"/>
      <c r="AO257" s="266"/>
      <c r="AP257" s="266"/>
      <c r="AQ257" s="266"/>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4"/>
      <c r="BS257" s="84"/>
      <c r="BT257" s="84"/>
      <c r="BU257" s="84"/>
      <c r="BV257" s="84"/>
      <c r="BW257" s="84"/>
      <c r="BX257" s="82"/>
      <c r="BY257" s="265"/>
      <c r="BZ257" s="82"/>
      <c r="CA257" s="82"/>
      <c r="CB257" s="82"/>
    </row>
    <row r="258" spans="1:80" ht="15.75" customHeight="1" x14ac:dyDescent="0.2">
      <c r="A258" s="82"/>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266"/>
      <c r="AO258" s="266"/>
      <c r="AP258" s="266"/>
      <c r="AQ258" s="266"/>
      <c r="AR258" s="82"/>
      <c r="AS258" s="82"/>
      <c r="AT258" s="82"/>
      <c r="AU258" s="82"/>
      <c r="AV258" s="82"/>
      <c r="AW258" s="82"/>
      <c r="AX258" s="82"/>
      <c r="AY258" s="82"/>
      <c r="AZ258" s="82"/>
      <c r="BA258" s="82"/>
      <c r="BB258" s="82"/>
      <c r="BC258" s="82"/>
      <c r="BD258" s="82"/>
      <c r="BE258" s="82"/>
      <c r="BF258" s="82"/>
      <c r="BG258" s="82"/>
      <c r="BH258" s="82"/>
      <c r="BI258" s="82"/>
      <c r="BJ258" s="82"/>
      <c r="BK258" s="82"/>
      <c r="BL258" s="82"/>
      <c r="BM258" s="82"/>
      <c r="BN258" s="82"/>
      <c r="BO258" s="82"/>
      <c r="BP258" s="82"/>
      <c r="BQ258" s="82"/>
      <c r="BR258" s="84"/>
      <c r="BS258" s="84"/>
      <c r="BT258" s="84"/>
      <c r="BU258" s="84"/>
      <c r="BV258" s="84"/>
      <c r="BW258" s="84"/>
      <c r="BX258" s="82"/>
      <c r="BY258" s="265"/>
      <c r="BZ258" s="82"/>
      <c r="CA258" s="82"/>
      <c r="CB258" s="82"/>
    </row>
    <row r="259" spans="1:80" ht="15.75" customHeight="1" x14ac:dyDescent="0.2">
      <c r="A259" s="82"/>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266"/>
      <c r="AO259" s="266"/>
      <c r="AP259" s="266"/>
      <c r="AQ259" s="266"/>
      <c r="AR259" s="82"/>
      <c r="AS259" s="82"/>
      <c r="AT259" s="82"/>
      <c r="AU259" s="82"/>
      <c r="AV259" s="82"/>
      <c r="AW259" s="82"/>
      <c r="AX259" s="82"/>
      <c r="AY259" s="82"/>
      <c r="AZ259" s="82"/>
      <c r="BA259" s="82"/>
      <c r="BB259" s="82"/>
      <c r="BC259" s="82"/>
      <c r="BD259" s="82"/>
      <c r="BE259" s="82"/>
      <c r="BF259" s="82"/>
      <c r="BG259" s="82"/>
      <c r="BH259" s="82"/>
      <c r="BI259" s="82"/>
      <c r="BJ259" s="82"/>
      <c r="BK259" s="82"/>
      <c r="BL259" s="82"/>
      <c r="BM259" s="82"/>
      <c r="BN259" s="82"/>
      <c r="BO259" s="82"/>
      <c r="BP259" s="82"/>
      <c r="BQ259" s="82"/>
      <c r="BR259" s="84"/>
      <c r="BS259" s="84"/>
      <c r="BT259" s="84"/>
      <c r="BU259" s="84"/>
      <c r="BV259" s="84"/>
      <c r="BW259" s="84"/>
      <c r="BX259" s="82"/>
      <c r="BY259" s="265"/>
      <c r="BZ259" s="82"/>
      <c r="CA259" s="82"/>
      <c r="CB259" s="82"/>
    </row>
    <row r="260" spans="1:80" ht="15.75" customHeight="1" x14ac:dyDescent="0.2">
      <c r="A260" s="82"/>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82"/>
      <c r="AK260" s="82"/>
      <c r="AL260" s="82"/>
      <c r="AM260" s="82"/>
      <c r="AN260" s="266"/>
      <c r="AO260" s="266"/>
      <c r="AP260" s="266"/>
      <c r="AQ260" s="266"/>
      <c r="AR260" s="82"/>
      <c r="AS260" s="82"/>
      <c r="AT260" s="82"/>
      <c r="AU260" s="82"/>
      <c r="AV260" s="82"/>
      <c r="AW260" s="82"/>
      <c r="AX260" s="82"/>
      <c r="AY260" s="82"/>
      <c r="AZ260" s="82"/>
      <c r="BA260" s="82"/>
      <c r="BB260" s="82"/>
      <c r="BC260" s="82"/>
      <c r="BD260" s="82"/>
      <c r="BE260" s="82"/>
      <c r="BF260" s="82"/>
      <c r="BG260" s="82"/>
      <c r="BH260" s="82"/>
      <c r="BI260" s="82"/>
      <c r="BJ260" s="82"/>
      <c r="BK260" s="82"/>
      <c r="BL260" s="82"/>
      <c r="BM260" s="82"/>
      <c r="BN260" s="82"/>
      <c r="BO260" s="82"/>
      <c r="BP260" s="82"/>
      <c r="BQ260" s="82"/>
      <c r="BR260" s="84"/>
      <c r="BS260" s="84"/>
      <c r="BT260" s="84"/>
      <c r="BU260" s="84"/>
      <c r="BV260" s="84"/>
      <c r="BW260" s="84"/>
      <c r="BX260" s="82"/>
      <c r="BY260" s="265"/>
      <c r="BZ260" s="82"/>
      <c r="CA260" s="82"/>
      <c r="CB260" s="82"/>
    </row>
    <row r="261" spans="1:80" ht="15.75" customHeight="1" x14ac:dyDescent="0.2">
      <c r="A261" s="82"/>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266"/>
      <c r="AO261" s="266"/>
      <c r="AP261" s="266"/>
      <c r="AQ261" s="266"/>
      <c r="AR261" s="82"/>
      <c r="AS261" s="82"/>
      <c r="AT261" s="82"/>
      <c r="AU261" s="82"/>
      <c r="AV261" s="82"/>
      <c r="AW261" s="82"/>
      <c r="AX261" s="82"/>
      <c r="AY261" s="82"/>
      <c r="AZ261" s="82"/>
      <c r="BA261" s="82"/>
      <c r="BB261" s="82"/>
      <c r="BC261" s="82"/>
      <c r="BD261" s="82"/>
      <c r="BE261" s="82"/>
      <c r="BF261" s="82"/>
      <c r="BG261" s="82"/>
      <c r="BH261" s="82"/>
      <c r="BI261" s="82"/>
      <c r="BJ261" s="82"/>
      <c r="BK261" s="82"/>
      <c r="BL261" s="82"/>
      <c r="BM261" s="82"/>
      <c r="BN261" s="82"/>
      <c r="BO261" s="82"/>
      <c r="BP261" s="82"/>
      <c r="BQ261" s="82"/>
      <c r="BR261" s="84"/>
      <c r="BS261" s="84"/>
      <c r="BT261" s="84"/>
      <c r="BU261" s="84"/>
      <c r="BV261" s="84"/>
      <c r="BW261" s="84"/>
      <c r="BX261" s="82"/>
      <c r="BY261" s="265"/>
      <c r="BZ261" s="82"/>
      <c r="CA261" s="82"/>
      <c r="CB261" s="82"/>
    </row>
    <row r="262" spans="1:80" ht="15.75" customHeight="1" x14ac:dyDescent="0.2">
      <c r="A262" s="82"/>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c r="AJ262" s="82"/>
      <c r="AK262" s="82"/>
      <c r="AL262" s="82"/>
      <c r="AM262" s="82"/>
      <c r="AN262" s="266"/>
      <c r="AO262" s="266"/>
      <c r="AP262" s="266"/>
      <c r="AQ262" s="266"/>
      <c r="AR262" s="82"/>
      <c r="AS262" s="82"/>
      <c r="AT262" s="82"/>
      <c r="AU262" s="82"/>
      <c r="AV262" s="82"/>
      <c r="AW262" s="82"/>
      <c r="AX262" s="82"/>
      <c r="AY262" s="82"/>
      <c r="AZ262" s="82"/>
      <c r="BA262" s="82"/>
      <c r="BB262" s="82"/>
      <c r="BC262" s="82"/>
      <c r="BD262" s="82"/>
      <c r="BE262" s="82"/>
      <c r="BF262" s="82"/>
      <c r="BG262" s="82"/>
      <c r="BH262" s="82"/>
      <c r="BI262" s="82"/>
      <c r="BJ262" s="82"/>
      <c r="BK262" s="82"/>
      <c r="BL262" s="82"/>
      <c r="BM262" s="82"/>
      <c r="BN262" s="82"/>
      <c r="BO262" s="82"/>
      <c r="BP262" s="82"/>
      <c r="BQ262" s="82"/>
      <c r="BR262" s="84"/>
      <c r="BS262" s="84"/>
      <c r="BT262" s="84"/>
      <c r="BU262" s="84"/>
      <c r="BV262" s="84"/>
      <c r="BW262" s="84"/>
      <c r="BX262" s="82"/>
      <c r="BY262" s="265"/>
      <c r="BZ262" s="82"/>
      <c r="CA262" s="82"/>
      <c r="CB262" s="82"/>
    </row>
    <row r="263" spans="1:80" ht="15.75" customHeight="1" x14ac:dyDescent="0.2">
      <c r="A263" s="82"/>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c r="AJ263" s="82"/>
      <c r="AK263" s="82"/>
      <c r="AL263" s="82"/>
      <c r="AM263" s="82"/>
      <c r="AN263" s="266"/>
      <c r="AO263" s="266"/>
      <c r="AP263" s="266"/>
      <c r="AQ263" s="266"/>
      <c r="AR263" s="82"/>
      <c r="AS263" s="82"/>
      <c r="AT263" s="82"/>
      <c r="AU263" s="82"/>
      <c r="AV263" s="82"/>
      <c r="AW263" s="82"/>
      <c r="AX263" s="82"/>
      <c r="AY263" s="82"/>
      <c r="AZ263" s="82"/>
      <c r="BA263" s="82"/>
      <c r="BB263" s="82"/>
      <c r="BC263" s="82"/>
      <c r="BD263" s="82"/>
      <c r="BE263" s="82"/>
      <c r="BF263" s="82"/>
      <c r="BG263" s="82"/>
      <c r="BH263" s="82"/>
      <c r="BI263" s="82"/>
      <c r="BJ263" s="82"/>
      <c r="BK263" s="82"/>
      <c r="BL263" s="82"/>
      <c r="BM263" s="82"/>
      <c r="BN263" s="82"/>
      <c r="BO263" s="82"/>
      <c r="BP263" s="82"/>
      <c r="BQ263" s="82"/>
      <c r="BR263" s="84"/>
      <c r="BS263" s="84"/>
      <c r="BT263" s="84"/>
      <c r="BU263" s="84"/>
      <c r="BV263" s="84"/>
      <c r="BW263" s="84"/>
      <c r="BX263" s="82"/>
      <c r="BY263" s="265"/>
      <c r="BZ263" s="82"/>
      <c r="CA263" s="82"/>
      <c r="CB263" s="82"/>
    </row>
    <row r="264" spans="1:80" ht="15.75" customHeight="1" x14ac:dyDescent="0.2">
      <c r="A264" s="82"/>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c r="AJ264" s="82"/>
      <c r="AK264" s="82"/>
      <c r="AL264" s="82"/>
      <c r="AM264" s="82"/>
      <c r="AN264" s="266"/>
      <c r="AO264" s="266"/>
      <c r="AP264" s="266"/>
      <c r="AQ264" s="266"/>
      <c r="AR264" s="82"/>
      <c r="AS264" s="82"/>
      <c r="AT264" s="82"/>
      <c r="AU264" s="82"/>
      <c r="AV264" s="82"/>
      <c r="AW264" s="82"/>
      <c r="AX264" s="82"/>
      <c r="AY264" s="82"/>
      <c r="AZ264" s="82"/>
      <c r="BA264" s="82"/>
      <c r="BB264" s="82"/>
      <c r="BC264" s="82"/>
      <c r="BD264" s="82"/>
      <c r="BE264" s="82"/>
      <c r="BF264" s="82"/>
      <c r="BG264" s="82"/>
      <c r="BH264" s="82"/>
      <c r="BI264" s="82"/>
      <c r="BJ264" s="82"/>
      <c r="BK264" s="82"/>
      <c r="BL264" s="82"/>
      <c r="BM264" s="82"/>
      <c r="BN264" s="82"/>
      <c r="BO264" s="82"/>
      <c r="BP264" s="82"/>
      <c r="BQ264" s="82"/>
      <c r="BR264" s="84"/>
      <c r="BS264" s="84"/>
      <c r="BT264" s="84"/>
      <c r="BU264" s="84"/>
      <c r="BV264" s="84"/>
      <c r="BW264" s="84"/>
      <c r="BX264" s="82"/>
      <c r="BY264" s="265"/>
      <c r="BZ264" s="82"/>
      <c r="CA264" s="82"/>
      <c r="CB264" s="82"/>
    </row>
    <row r="265" spans="1:80" ht="15.75" customHeight="1" x14ac:dyDescent="0.2">
      <c r="A265" s="82"/>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266"/>
      <c r="AO265" s="266"/>
      <c r="AP265" s="266"/>
      <c r="AQ265" s="266"/>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4"/>
      <c r="BS265" s="84"/>
      <c r="BT265" s="84"/>
      <c r="BU265" s="84"/>
      <c r="BV265" s="84"/>
      <c r="BW265" s="84"/>
      <c r="BX265" s="82"/>
      <c r="BY265" s="265"/>
      <c r="BZ265" s="82"/>
      <c r="CA265" s="82"/>
      <c r="CB265" s="82"/>
    </row>
    <row r="266" spans="1:80" ht="15.75" customHeight="1" x14ac:dyDescent="0.2">
      <c r="A266" s="82"/>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266"/>
      <c r="AO266" s="266"/>
      <c r="AP266" s="266"/>
      <c r="AQ266" s="266"/>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4"/>
      <c r="BS266" s="84"/>
      <c r="BT266" s="84"/>
      <c r="BU266" s="84"/>
      <c r="BV266" s="84"/>
      <c r="BW266" s="84"/>
      <c r="BX266" s="82"/>
      <c r="BY266" s="265"/>
      <c r="BZ266" s="82"/>
      <c r="CA266" s="82"/>
      <c r="CB266" s="82"/>
    </row>
    <row r="267" spans="1:80" ht="15.75" customHeight="1" x14ac:dyDescent="0.2">
      <c r="A267" s="82"/>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266"/>
      <c r="AO267" s="266"/>
      <c r="AP267" s="266"/>
      <c r="AQ267" s="266"/>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4"/>
      <c r="BS267" s="84"/>
      <c r="BT267" s="84"/>
      <c r="BU267" s="84"/>
      <c r="BV267" s="84"/>
      <c r="BW267" s="84"/>
      <c r="BX267" s="82"/>
      <c r="BY267" s="265"/>
      <c r="BZ267" s="82"/>
      <c r="CA267" s="82"/>
      <c r="CB267" s="82"/>
    </row>
    <row r="268" spans="1:80" ht="15.75" customHeight="1" x14ac:dyDescent="0.2">
      <c r="A268" s="82"/>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266"/>
      <c r="AO268" s="266"/>
      <c r="AP268" s="266"/>
      <c r="AQ268" s="266"/>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4"/>
      <c r="BS268" s="84"/>
      <c r="BT268" s="84"/>
      <c r="BU268" s="84"/>
      <c r="BV268" s="84"/>
      <c r="BW268" s="84"/>
      <c r="BX268" s="82"/>
      <c r="BY268" s="265"/>
      <c r="BZ268" s="82"/>
      <c r="CA268" s="82"/>
      <c r="CB268" s="82"/>
    </row>
    <row r="269" spans="1:80" ht="15.75" customHeight="1" x14ac:dyDescent="0.2">
      <c r="A269" s="82"/>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266"/>
      <c r="AO269" s="266"/>
      <c r="AP269" s="266"/>
      <c r="AQ269" s="266"/>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4"/>
      <c r="BS269" s="84"/>
      <c r="BT269" s="84"/>
      <c r="BU269" s="84"/>
      <c r="BV269" s="84"/>
      <c r="BW269" s="84"/>
      <c r="BX269" s="82"/>
      <c r="BY269" s="265"/>
      <c r="BZ269" s="82"/>
      <c r="CA269" s="82"/>
      <c r="CB269" s="82"/>
    </row>
    <row r="270" spans="1:80" ht="15.75" customHeight="1" x14ac:dyDescent="0.2">
      <c r="A270" s="82"/>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266"/>
      <c r="AO270" s="266"/>
      <c r="AP270" s="266"/>
      <c r="AQ270" s="266"/>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4"/>
      <c r="BS270" s="84"/>
      <c r="BT270" s="84"/>
      <c r="BU270" s="84"/>
      <c r="BV270" s="84"/>
      <c r="BW270" s="84"/>
      <c r="BX270" s="82"/>
      <c r="BY270" s="265"/>
      <c r="BZ270" s="82"/>
      <c r="CA270" s="82"/>
      <c r="CB270" s="82"/>
    </row>
    <row r="271" spans="1:80" ht="15.75" customHeight="1" x14ac:dyDescent="0.2">
      <c r="A271" s="82"/>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266"/>
      <c r="AO271" s="266"/>
      <c r="AP271" s="266"/>
      <c r="AQ271" s="266"/>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4"/>
      <c r="BS271" s="84"/>
      <c r="BT271" s="84"/>
      <c r="BU271" s="84"/>
      <c r="BV271" s="84"/>
      <c r="BW271" s="84"/>
      <c r="BX271" s="82"/>
      <c r="BY271" s="265"/>
      <c r="BZ271" s="82"/>
      <c r="CA271" s="82"/>
      <c r="CB271" s="82"/>
    </row>
    <row r="272" spans="1:80" ht="15.75" customHeight="1" x14ac:dyDescent="0.2">
      <c r="A272" s="82"/>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266"/>
      <c r="AO272" s="266"/>
      <c r="AP272" s="266"/>
      <c r="AQ272" s="266"/>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4"/>
      <c r="BS272" s="84"/>
      <c r="BT272" s="84"/>
      <c r="BU272" s="84"/>
      <c r="BV272" s="84"/>
      <c r="BW272" s="84"/>
      <c r="BX272" s="82"/>
      <c r="BY272" s="265"/>
      <c r="BZ272" s="82"/>
      <c r="CA272" s="82"/>
      <c r="CB272" s="82"/>
    </row>
    <row r="273" spans="1:80" ht="15.75" customHeight="1" x14ac:dyDescent="0.2">
      <c r="A273" s="82"/>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266"/>
      <c r="AO273" s="266"/>
      <c r="AP273" s="266"/>
      <c r="AQ273" s="266"/>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4"/>
      <c r="BS273" s="84"/>
      <c r="BT273" s="84"/>
      <c r="BU273" s="84"/>
      <c r="BV273" s="84"/>
      <c r="BW273" s="84"/>
      <c r="BX273" s="82"/>
      <c r="BY273" s="265"/>
      <c r="BZ273" s="82"/>
      <c r="CA273" s="82"/>
      <c r="CB273" s="82"/>
    </row>
    <row r="274" spans="1:80" ht="15.75" customHeight="1" x14ac:dyDescent="0.2">
      <c r="A274" s="82"/>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266"/>
      <c r="AO274" s="266"/>
      <c r="AP274" s="266"/>
      <c r="AQ274" s="266"/>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4"/>
      <c r="BS274" s="84"/>
      <c r="BT274" s="84"/>
      <c r="BU274" s="84"/>
      <c r="BV274" s="84"/>
      <c r="BW274" s="84"/>
      <c r="BX274" s="82"/>
      <c r="BY274" s="265"/>
      <c r="BZ274" s="82"/>
      <c r="CA274" s="82"/>
      <c r="CB274" s="82"/>
    </row>
    <row r="275" spans="1:80" ht="15.75" customHeight="1" x14ac:dyDescent="0.2">
      <c r="A275" s="82"/>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266"/>
      <c r="AO275" s="266"/>
      <c r="AP275" s="266"/>
      <c r="AQ275" s="266"/>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4"/>
      <c r="BS275" s="84"/>
      <c r="BT275" s="84"/>
      <c r="BU275" s="84"/>
      <c r="BV275" s="84"/>
      <c r="BW275" s="84"/>
      <c r="BX275" s="82"/>
      <c r="BY275" s="265"/>
      <c r="BZ275" s="82"/>
      <c r="CA275" s="82"/>
      <c r="CB275" s="82"/>
    </row>
    <row r="276" spans="1:80" ht="15.75" customHeight="1" x14ac:dyDescent="0.2">
      <c r="A276" s="82"/>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266"/>
      <c r="AO276" s="266"/>
      <c r="AP276" s="266"/>
      <c r="AQ276" s="266"/>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4"/>
      <c r="BS276" s="84"/>
      <c r="BT276" s="84"/>
      <c r="BU276" s="84"/>
      <c r="BV276" s="84"/>
      <c r="BW276" s="84"/>
      <c r="BX276" s="82"/>
      <c r="BY276" s="265"/>
      <c r="BZ276" s="82"/>
      <c r="CA276" s="82"/>
      <c r="CB276" s="82"/>
    </row>
    <row r="277" spans="1:80" ht="15.75" customHeight="1" x14ac:dyDescent="0.2">
      <c r="A277" s="82"/>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266"/>
      <c r="AO277" s="266"/>
      <c r="AP277" s="266"/>
      <c r="AQ277" s="266"/>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4"/>
      <c r="BS277" s="84"/>
      <c r="BT277" s="84"/>
      <c r="BU277" s="84"/>
      <c r="BV277" s="84"/>
      <c r="BW277" s="84"/>
      <c r="BX277" s="82"/>
      <c r="BY277" s="265"/>
      <c r="BZ277" s="82"/>
      <c r="CA277" s="82"/>
      <c r="CB277" s="82"/>
    </row>
    <row r="278" spans="1:80" ht="15.75" customHeight="1" x14ac:dyDescent="0.2">
      <c r="A278" s="82"/>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266"/>
      <c r="AO278" s="266"/>
      <c r="AP278" s="266"/>
      <c r="AQ278" s="266"/>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4"/>
      <c r="BS278" s="84"/>
      <c r="BT278" s="84"/>
      <c r="BU278" s="84"/>
      <c r="BV278" s="84"/>
      <c r="BW278" s="84"/>
      <c r="BX278" s="82"/>
      <c r="BY278" s="265"/>
      <c r="BZ278" s="82"/>
      <c r="CA278" s="82"/>
      <c r="CB278" s="82"/>
    </row>
    <row r="279" spans="1:80" ht="15.75" customHeight="1" x14ac:dyDescent="0.2">
      <c r="A279" s="82"/>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266"/>
      <c r="AO279" s="266"/>
      <c r="AP279" s="266"/>
      <c r="AQ279" s="266"/>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4"/>
      <c r="BS279" s="84"/>
      <c r="BT279" s="84"/>
      <c r="BU279" s="84"/>
      <c r="BV279" s="84"/>
      <c r="BW279" s="84"/>
      <c r="BX279" s="82"/>
      <c r="BY279" s="265"/>
      <c r="BZ279" s="82"/>
      <c r="CA279" s="82"/>
      <c r="CB279" s="82"/>
    </row>
    <row r="280" spans="1:80" ht="15.75" customHeight="1" x14ac:dyDescent="0.2">
      <c r="A280" s="82"/>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266"/>
      <c r="AO280" s="266"/>
      <c r="AP280" s="266"/>
      <c r="AQ280" s="266"/>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4"/>
      <c r="BS280" s="84"/>
      <c r="BT280" s="84"/>
      <c r="BU280" s="84"/>
      <c r="BV280" s="84"/>
      <c r="BW280" s="84"/>
      <c r="BX280" s="82"/>
      <c r="BY280" s="265"/>
      <c r="BZ280" s="82"/>
      <c r="CA280" s="82"/>
      <c r="CB280" s="82"/>
    </row>
    <row r="281" spans="1:80" ht="15.75" customHeight="1" x14ac:dyDescent="0.2">
      <c r="A281" s="82"/>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266"/>
      <c r="AO281" s="266"/>
      <c r="AP281" s="266"/>
      <c r="AQ281" s="266"/>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4"/>
      <c r="BS281" s="84"/>
      <c r="BT281" s="84"/>
      <c r="BU281" s="84"/>
      <c r="BV281" s="84"/>
      <c r="BW281" s="84"/>
      <c r="BX281" s="82"/>
      <c r="BY281" s="265"/>
      <c r="BZ281" s="82"/>
      <c r="CA281" s="82"/>
      <c r="CB281" s="82"/>
    </row>
    <row r="282" spans="1:80" ht="15.75" customHeight="1" x14ac:dyDescent="0.2">
      <c r="A282" s="82"/>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266"/>
      <c r="AO282" s="266"/>
      <c r="AP282" s="266"/>
      <c r="AQ282" s="266"/>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4"/>
      <c r="BS282" s="84"/>
      <c r="BT282" s="84"/>
      <c r="BU282" s="84"/>
      <c r="BV282" s="84"/>
      <c r="BW282" s="84"/>
      <c r="BX282" s="82"/>
      <c r="BY282" s="265"/>
      <c r="BZ282" s="82"/>
      <c r="CA282" s="82"/>
      <c r="CB282" s="82"/>
    </row>
    <row r="283" spans="1:80" ht="15.75" customHeight="1" x14ac:dyDescent="0.2">
      <c r="A283" s="82"/>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c r="AA283" s="82"/>
      <c r="AB283" s="82"/>
      <c r="AC283" s="82"/>
      <c r="AD283" s="82"/>
      <c r="AE283" s="82"/>
      <c r="AF283" s="82"/>
      <c r="AG283" s="82"/>
      <c r="AH283" s="82"/>
      <c r="AI283" s="82"/>
      <c r="AJ283" s="82"/>
      <c r="AK283" s="82"/>
      <c r="AL283" s="82"/>
      <c r="AM283" s="82"/>
      <c r="AN283" s="266"/>
      <c r="AO283" s="266"/>
      <c r="AP283" s="266"/>
      <c r="AQ283" s="266"/>
      <c r="AR283" s="82"/>
      <c r="AS283" s="82"/>
      <c r="AT283" s="82"/>
      <c r="AU283" s="82"/>
      <c r="AV283" s="82"/>
      <c r="AW283" s="82"/>
      <c r="AX283" s="82"/>
      <c r="AY283" s="82"/>
      <c r="AZ283" s="82"/>
      <c r="BA283" s="82"/>
      <c r="BB283" s="82"/>
      <c r="BC283" s="82"/>
      <c r="BD283" s="82"/>
      <c r="BE283" s="82"/>
      <c r="BF283" s="82"/>
      <c r="BG283" s="82"/>
      <c r="BH283" s="82"/>
      <c r="BI283" s="82"/>
      <c r="BJ283" s="82"/>
      <c r="BK283" s="82"/>
      <c r="BL283" s="82"/>
      <c r="BM283" s="82"/>
      <c r="BN283" s="82"/>
      <c r="BO283" s="82"/>
      <c r="BP283" s="82"/>
      <c r="BQ283" s="82"/>
      <c r="BR283" s="84"/>
      <c r="BS283" s="84"/>
      <c r="BT283" s="84"/>
      <c r="BU283" s="84"/>
      <c r="BV283" s="84"/>
      <c r="BW283" s="84"/>
      <c r="BX283" s="82"/>
      <c r="BY283" s="265"/>
      <c r="BZ283" s="82"/>
      <c r="CA283" s="82"/>
      <c r="CB283" s="82"/>
    </row>
    <row r="284" spans="1:80" ht="15.75" customHeight="1" x14ac:dyDescent="0.2">
      <c r="A284" s="82"/>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c r="AJ284" s="82"/>
      <c r="AK284" s="82"/>
      <c r="AL284" s="82"/>
      <c r="AM284" s="82"/>
      <c r="AN284" s="266"/>
      <c r="AO284" s="266"/>
      <c r="AP284" s="266"/>
      <c r="AQ284" s="266"/>
      <c r="AR284" s="82"/>
      <c r="AS284" s="82"/>
      <c r="AT284" s="82"/>
      <c r="AU284" s="82"/>
      <c r="AV284" s="82"/>
      <c r="AW284" s="82"/>
      <c r="AX284" s="82"/>
      <c r="AY284" s="82"/>
      <c r="AZ284" s="82"/>
      <c r="BA284" s="82"/>
      <c r="BB284" s="82"/>
      <c r="BC284" s="82"/>
      <c r="BD284" s="82"/>
      <c r="BE284" s="82"/>
      <c r="BF284" s="82"/>
      <c r="BG284" s="82"/>
      <c r="BH284" s="82"/>
      <c r="BI284" s="82"/>
      <c r="BJ284" s="82"/>
      <c r="BK284" s="82"/>
      <c r="BL284" s="82"/>
      <c r="BM284" s="82"/>
      <c r="BN284" s="82"/>
      <c r="BO284" s="82"/>
      <c r="BP284" s="82"/>
      <c r="BQ284" s="82"/>
      <c r="BR284" s="84"/>
      <c r="BS284" s="84"/>
      <c r="BT284" s="84"/>
      <c r="BU284" s="84"/>
      <c r="BV284" s="84"/>
      <c r="BW284" s="84"/>
      <c r="BX284" s="82"/>
      <c r="BY284" s="265"/>
      <c r="BZ284" s="82"/>
      <c r="CA284" s="82"/>
      <c r="CB284" s="82"/>
    </row>
    <row r="285" spans="1:80" ht="15.75" customHeight="1" x14ac:dyDescent="0.2">
      <c r="A285" s="82"/>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c r="AA285" s="82"/>
      <c r="AB285" s="82"/>
      <c r="AC285" s="82"/>
      <c r="AD285" s="82"/>
      <c r="AE285" s="82"/>
      <c r="AF285" s="82"/>
      <c r="AG285" s="82"/>
      <c r="AH285" s="82"/>
      <c r="AI285" s="82"/>
      <c r="AJ285" s="82"/>
      <c r="AK285" s="82"/>
      <c r="AL285" s="82"/>
      <c r="AM285" s="82"/>
      <c r="AN285" s="266"/>
      <c r="AO285" s="266"/>
      <c r="AP285" s="266"/>
      <c r="AQ285" s="266"/>
      <c r="AR285" s="82"/>
      <c r="AS285" s="82"/>
      <c r="AT285" s="82"/>
      <c r="AU285" s="82"/>
      <c r="AV285" s="82"/>
      <c r="AW285" s="82"/>
      <c r="AX285" s="82"/>
      <c r="AY285" s="82"/>
      <c r="AZ285" s="82"/>
      <c r="BA285" s="82"/>
      <c r="BB285" s="82"/>
      <c r="BC285" s="82"/>
      <c r="BD285" s="82"/>
      <c r="BE285" s="82"/>
      <c r="BF285" s="82"/>
      <c r="BG285" s="82"/>
      <c r="BH285" s="82"/>
      <c r="BI285" s="82"/>
      <c r="BJ285" s="82"/>
      <c r="BK285" s="82"/>
      <c r="BL285" s="82"/>
      <c r="BM285" s="82"/>
      <c r="BN285" s="82"/>
      <c r="BO285" s="82"/>
      <c r="BP285" s="82"/>
      <c r="BQ285" s="82"/>
      <c r="BR285" s="84"/>
      <c r="BS285" s="84"/>
      <c r="BT285" s="84"/>
      <c r="BU285" s="84"/>
      <c r="BV285" s="84"/>
      <c r="BW285" s="84"/>
      <c r="BX285" s="82"/>
      <c r="BY285" s="265"/>
      <c r="BZ285" s="82"/>
      <c r="CA285" s="82"/>
      <c r="CB285" s="82"/>
    </row>
    <row r="286" spans="1:80" ht="15.75" customHeight="1" x14ac:dyDescent="0.2">
      <c r="A286" s="82"/>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c r="AA286" s="82"/>
      <c r="AB286" s="82"/>
      <c r="AC286" s="82"/>
      <c r="AD286" s="82"/>
      <c r="AE286" s="82"/>
      <c r="AF286" s="82"/>
      <c r="AG286" s="82"/>
      <c r="AH286" s="82"/>
      <c r="AI286" s="82"/>
      <c r="AJ286" s="82"/>
      <c r="AK286" s="82"/>
      <c r="AL286" s="82"/>
      <c r="AM286" s="82"/>
      <c r="AN286" s="266"/>
      <c r="AO286" s="266"/>
      <c r="AP286" s="266"/>
      <c r="AQ286" s="266"/>
      <c r="AR286" s="82"/>
      <c r="AS286" s="82"/>
      <c r="AT286" s="82"/>
      <c r="AU286" s="82"/>
      <c r="AV286" s="82"/>
      <c r="AW286" s="82"/>
      <c r="AX286" s="82"/>
      <c r="AY286" s="82"/>
      <c r="AZ286" s="82"/>
      <c r="BA286" s="82"/>
      <c r="BB286" s="82"/>
      <c r="BC286" s="82"/>
      <c r="BD286" s="82"/>
      <c r="BE286" s="82"/>
      <c r="BF286" s="82"/>
      <c r="BG286" s="82"/>
      <c r="BH286" s="82"/>
      <c r="BI286" s="82"/>
      <c r="BJ286" s="82"/>
      <c r="BK286" s="82"/>
      <c r="BL286" s="82"/>
      <c r="BM286" s="82"/>
      <c r="BN286" s="82"/>
      <c r="BO286" s="82"/>
      <c r="BP286" s="82"/>
      <c r="BQ286" s="82"/>
      <c r="BR286" s="84"/>
      <c r="BS286" s="84"/>
      <c r="BT286" s="84"/>
      <c r="BU286" s="84"/>
      <c r="BV286" s="84"/>
      <c r="BW286" s="84"/>
      <c r="BX286" s="82"/>
      <c r="BY286" s="265"/>
      <c r="BZ286" s="82"/>
      <c r="CA286" s="82"/>
      <c r="CB286" s="82"/>
    </row>
    <row r="287" spans="1:80" ht="15.75" customHeight="1" x14ac:dyDescent="0.2">
      <c r="A287" s="82"/>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c r="AA287" s="82"/>
      <c r="AB287" s="82"/>
      <c r="AC287" s="82"/>
      <c r="AD287" s="82"/>
      <c r="AE287" s="82"/>
      <c r="AF287" s="82"/>
      <c r="AG287" s="82"/>
      <c r="AH287" s="82"/>
      <c r="AI287" s="82"/>
      <c r="AJ287" s="82"/>
      <c r="AK287" s="82"/>
      <c r="AL287" s="82"/>
      <c r="AM287" s="82"/>
      <c r="AN287" s="266"/>
      <c r="AO287" s="266"/>
      <c r="AP287" s="266"/>
      <c r="AQ287" s="266"/>
      <c r="AR287" s="82"/>
      <c r="AS287" s="82"/>
      <c r="AT287" s="82"/>
      <c r="AU287" s="82"/>
      <c r="AV287" s="82"/>
      <c r="AW287" s="82"/>
      <c r="AX287" s="82"/>
      <c r="AY287" s="82"/>
      <c r="AZ287" s="82"/>
      <c r="BA287" s="82"/>
      <c r="BB287" s="82"/>
      <c r="BC287" s="82"/>
      <c r="BD287" s="82"/>
      <c r="BE287" s="82"/>
      <c r="BF287" s="82"/>
      <c r="BG287" s="82"/>
      <c r="BH287" s="82"/>
      <c r="BI287" s="82"/>
      <c r="BJ287" s="82"/>
      <c r="BK287" s="82"/>
      <c r="BL287" s="82"/>
      <c r="BM287" s="82"/>
      <c r="BN287" s="82"/>
      <c r="BO287" s="82"/>
      <c r="BP287" s="82"/>
      <c r="BQ287" s="82"/>
      <c r="BR287" s="84"/>
      <c r="BS287" s="84"/>
      <c r="BT287" s="84"/>
      <c r="BU287" s="84"/>
      <c r="BV287" s="84"/>
      <c r="BW287" s="84"/>
      <c r="BX287" s="82"/>
      <c r="BY287" s="265"/>
      <c r="BZ287" s="82"/>
      <c r="CA287" s="82"/>
      <c r="CB287" s="82"/>
    </row>
    <row r="288" spans="1:80" ht="15.75" customHeight="1" x14ac:dyDescent="0.2">
      <c r="A288" s="82"/>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G288" s="82"/>
      <c r="AH288" s="82"/>
      <c r="AI288" s="82"/>
      <c r="AJ288" s="82"/>
      <c r="AK288" s="82"/>
      <c r="AL288" s="82"/>
      <c r="AM288" s="82"/>
      <c r="AN288" s="266"/>
      <c r="AO288" s="266"/>
      <c r="AP288" s="266"/>
      <c r="AQ288" s="266"/>
      <c r="AR288" s="82"/>
      <c r="AS288" s="82"/>
      <c r="AT288" s="82"/>
      <c r="AU288" s="82"/>
      <c r="AV288" s="82"/>
      <c r="AW288" s="82"/>
      <c r="AX288" s="82"/>
      <c r="AY288" s="82"/>
      <c r="AZ288" s="82"/>
      <c r="BA288" s="82"/>
      <c r="BB288" s="82"/>
      <c r="BC288" s="82"/>
      <c r="BD288" s="82"/>
      <c r="BE288" s="82"/>
      <c r="BF288" s="82"/>
      <c r="BG288" s="82"/>
      <c r="BH288" s="82"/>
      <c r="BI288" s="82"/>
      <c r="BJ288" s="82"/>
      <c r="BK288" s="82"/>
      <c r="BL288" s="82"/>
      <c r="BM288" s="82"/>
      <c r="BN288" s="82"/>
      <c r="BO288" s="82"/>
      <c r="BP288" s="82"/>
      <c r="BQ288" s="82"/>
      <c r="BR288" s="84"/>
      <c r="BS288" s="84"/>
      <c r="BT288" s="84"/>
      <c r="BU288" s="84"/>
      <c r="BV288" s="84"/>
      <c r="BW288" s="84"/>
      <c r="BX288" s="82"/>
      <c r="BY288" s="265"/>
      <c r="BZ288" s="82"/>
      <c r="CA288" s="82"/>
      <c r="CB288" s="82"/>
    </row>
    <row r="289" spans="1:80" ht="15.75" customHeight="1" x14ac:dyDescent="0.2">
      <c r="A289" s="82"/>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266"/>
      <c r="AO289" s="266"/>
      <c r="AP289" s="266"/>
      <c r="AQ289" s="266"/>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4"/>
      <c r="BS289" s="84"/>
      <c r="BT289" s="84"/>
      <c r="BU289" s="84"/>
      <c r="BV289" s="84"/>
      <c r="BW289" s="84"/>
      <c r="BX289" s="82"/>
      <c r="BY289" s="265"/>
      <c r="BZ289" s="82"/>
      <c r="CA289" s="82"/>
      <c r="CB289" s="82"/>
    </row>
    <row r="290" spans="1:80" ht="15.75" customHeight="1" x14ac:dyDescent="0.2">
      <c r="A290" s="82"/>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c r="AA290" s="82"/>
      <c r="AB290" s="82"/>
      <c r="AC290" s="82"/>
      <c r="AD290" s="82"/>
      <c r="AE290" s="82"/>
      <c r="AF290" s="82"/>
      <c r="AG290" s="82"/>
      <c r="AH290" s="82"/>
      <c r="AI290" s="82"/>
      <c r="AJ290" s="82"/>
      <c r="AK290" s="82"/>
      <c r="AL290" s="82"/>
      <c r="AM290" s="82"/>
      <c r="AN290" s="266"/>
      <c r="AO290" s="266"/>
      <c r="AP290" s="266"/>
      <c r="AQ290" s="266"/>
      <c r="AR290" s="82"/>
      <c r="AS290" s="82"/>
      <c r="AT290" s="82"/>
      <c r="AU290" s="82"/>
      <c r="AV290" s="82"/>
      <c r="AW290" s="82"/>
      <c r="AX290" s="82"/>
      <c r="AY290" s="82"/>
      <c r="AZ290" s="82"/>
      <c r="BA290" s="82"/>
      <c r="BB290" s="82"/>
      <c r="BC290" s="82"/>
      <c r="BD290" s="82"/>
      <c r="BE290" s="82"/>
      <c r="BF290" s="82"/>
      <c r="BG290" s="82"/>
      <c r="BH290" s="82"/>
      <c r="BI290" s="82"/>
      <c r="BJ290" s="82"/>
      <c r="BK290" s="82"/>
      <c r="BL290" s="82"/>
      <c r="BM290" s="82"/>
      <c r="BN290" s="82"/>
      <c r="BO290" s="82"/>
      <c r="BP290" s="82"/>
      <c r="BQ290" s="82"/>
      <c r="BR290" s="84"/>
      <c r="BS290" s="84"/>
      <c r="BT290" s="84"/>
      <c r="BU290" s="84"/>
      <c r="BV290" s="84"/>
      <c r="BW290" s="84"/>
      <c r="BX290" s="82"/>
      <c r="BY290" s="265"/>
      <c r="BZ290" s="82"/>
      <c r="CA290" s="82"/>
      <c r="CB290" s="82"/>
    </row>
    <row r="291" spans="1:80" ht="15.75" customHeight="1" x14ac:dyDescent="0.2">
      <c r="A291" s="82"/>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c r="AA291" s="82"/>
      <c r="AB291" s="82"/>
      <c r="AC291" s="82"/>
      <c r="AD291" s="82"/>
      <c r="AE291" s="82"/>
      <c r="AF291" s="82"/>
      <c r="AG291" s="82"/>
      <c r="AH291" s="82"/>
      <c r="AI291" s="82"/>
      <c r="AJ291" s="82"/>
      <c r="AK291" s="82"/>
      <c r="AL291" s="82"/>
      <c r="AM291" s="82"/>
      <c r="AN291" s="266"/>
      <c r="AO291" s="266"/>
      <c r="AP291" s="266"/>
      <c r="AQ291" s="266"/>
      <c r="AR291" s="82"/>
      <c r="AS291" s="82"/>
      <c r="AT291" s="82"/>
      <c r="AU291" s="82"/>
      <c r="AV291" s="82"/>
      <c r="AW291" s="82"/>
      <c r="AX291" s="82"/>
      <c r="AY291" s="82"/>
      <c r="AZ291" s="82"/>
      <c r="BA291" s="82"/>
      <c r="BB291" s="82"/>
      <c r="BC291" s="82"/>
      <c r="BD291" s="82"/>
      <c r="BE291" s="82"/>
      <c r="BF291" s="82"/>
      <c r="BG291" s="82"/>
      <c r="BH291" s="82"/>
      <c r="BI291" s="82"/>
      <c r="BJ291" s="82"/>
      <c r="BK291" s="82"/>
      <c r="BL291" s="82"/>
      <c r="BM291" s="82"/>
      <c r="BN291" s="82"/>
      <c r="BO291" s="82"/>
      <c r="BP291" s="82"/>
      <c r="BQ291" s="82"/>
      <c r="BR291" s="84"/>
      <c r="BS291" s="84"/>
      <c r="BT291" s="84"/>
      <c r="BU291" s="84"/>
      <c r="BV291" s="84"/>
      <c r="BW291" s="84"/>
      <c r="BX291" s="82"/>
      <c r="BY291" s="265"/>
      <c r="BZ291" s="82"/>
      <c r="CA291" s="82"/>
      <c r="CB291" s="82"/>
    </row>
    <row r="292" spans="1:80" ht="15.75" customHeight="1" x14ac:dyDescent="0.2">
      <c r="A292" s="82"/>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c r="AA292" s="82"/>
      <c r="AB292" s="82"/>
      <c r="AC292" s="82"/>
      <c r="AD292" s="82"/>
      <c r="AE292" s="82"/>
      <c r="AF292" s="82"/>
      <c r="AG292" s="82"/>
      <c r="AH292" s="82"/>
      <c r="AI292" s="82"/>
      <c r="AJ292" s="82"/>
      <c r="AK292" s="82"/>
      <c r="AL292" s="82"/>
      <c r="AM292" s="82"/>
      <c r="AN292" s="266"/>
      <c r="AO292" s="266"/>
      <c r="AP292" s="266"/>
      <c r="AQ292" s="266"/>
      <c r="AR292" s="82"/>
      <c r="AS292" s="82"/>
      <c r="AT292" s="82"/>
      <c r="AU292" s="82"/>
      <c r="AV292" s="82"/>
      <c r="AW292" s="82"/>
      <c r="AX292" s="82"/>
      <c r="AY292" s="82"/>
      <c r="AZ292" s="82"/>
      <c r="BA292" s="82"/>
      <c r="BB292" s="82"/>
      <c r="BC292" s="82"/>
      <c r="BD292" s="82"/>
      <c r="BE292" s="82"/>
      <c r="BF292" s="82"/>
      <c r="BG292" s="82"/>
      <c r="BH292" s="82"/>
      <c r="BI292" s="82"/>
      <c r="BJ292" s="82"/>
      <c r="BK292" s="82"/>
      <c r="BL292" s="82"/>
      <c r="BM292" s="82"/>
      <c r="BN292" s="82"/>
      <c r="BO292" s="82"/>
      <c r="BP292" s="82"/>
      <c r="BQ292" s="82"/>
      <c r="BR292" s="84"/>
      <c r="BS292" s="84"/>
      <c r="BT292" s="84"/>
      <c r="BU292" s="84"/>
      <c r="BV292" s="84"/>
      <c r="BW292" s="84"/>
      <c r="BX292" s="82"/>
      <c r="BY292" s="265"/>
      <c r="BZ292" s="82"/>
      <c r="CA292" s="82"/>
      <c r="CB292" s="82"/>
    </row>
    <row r="293" spans="1:80" ht="15.75" customHeight="1" x14ac:dyDescent="0.2">
      <c r="A293" s="82"/>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c r="AA293" s="82"/>
      <c r="AB293" s="82"/>
      <c r="AC293" s="82"/>
      <c r="AD293" s="82"/>
      <c r="AE293" s="82"/>
      <c r="AF293" s="82"/>
      <c r="AG293" s="82"/>
      <c r="AH293" s="82"/>
      <c r="AI293" s="82"/>
      <c r="AJ293" s="82"/>
      <c r="AK293" s="82"/>
      <c r="AL293" s="82"/>
      <c r="AM293" s="82"/>
      <c r="AN293" s="266"/>
      <c r="AO293" s="266"/>
      <c r="AP293" s="266"/>
      <c r="AQ293" s="266"/>
      <c r="AR293" s="82"/>
      <c r="AS293" s="82"/>
      <c r="AT293" s="82"/>
      <c r="AU293" s="82"/>
      <c r="AV293" s="82"/>
      <c r="AW293" s="82"/>
      <c r="AX293" s="82"/>
      <c r="AY293" s="82"/>
      <c r="AZ293" s="82"/>
      <c r="BA293" s="82"/>
      <c r="BB293" s="82"/>
      <c r="BC293" s="82"/>
      <c r="BD293" s="82"/>
      <c r="BE293" s="82"/>
      <c r="BF293" s="82"/>
      <c r="BG293" s="82"/>
      <c r="BH293" s="82"/>
      <c r="BI293" s="82"/>
      <c r="BJ293" s="82"/>
      <c r="BK293" s="82"/>
      <c r="BL293" s="82"/>
      <c r="BM293" s="82"/>
      <c r="BN293" s="82"/>
      <c r="BO293" s="82"/>
      <c r="BP293" s="82"/>
      <c r="BQ293" s="82"/>
      <c r="BR293" s="84"/>
      <c r="BS293" s="84"/>
      <c r="BT293" s="84"/>
      <c r="BU293" s="84"/>
      <c r="BV293" s="84"/>
      <c r="BW293" s="84"/>
      <c r="BX293" s="82"/>
      <c r="BY293" s="265"/>
      <c r="BZ293" s="82"/>
      <c r="CA293" s="82"/>
      <c r="CB293" s="82"/>
    </row>
    <row r="294" spans="1:80" ht="15.75" customHeight="1" x14ac:dyDescent="0.2">
      <c r="A294" s="82"/>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G294" s="82"/>
      <c r="AH294" s="82"/>
      <c r="AI294" s="82"/>
      <c r="AJ294" s="82"/>
      <c r="AK294" s="82"/>
      <c r="AL294" s="82"/>
      <c r="AM294" s="82"/>
      <c r="AN294" s="266"/>
      <c r="AO294" s="266"/>
      <c r="AP294" s="266"/>
      <c r="AQ294" s="266"/>
      <c r="AR294" s="82"/>
      <c r="AS294" s="82"/>
      <c r="AT294" s="82"/>
      <c r="AU294" s="82"/>
      <c r="AV294" s="82"/>
      <c r="AW294" s="82"/>
      <c r="AX294" s="82"/>
      <c r="AY294" s="82"/>
      <c r="AZ294" s="82"/>
      <c r="BA294" s="82"/>
      <c r="BB294" s="82"/>
      <c r="BC294" s="82"/>
      <c r="BD294" s="82"/>
      <c r="BE294" s="82"/>
      <c r="BF294" s="82"/>
      <c r="BG294" s="82"/>
      <c r="BH294" s="82"/>
      <c r="BI294" s="82"/>
      <c r="BJ294" s="82"/>
      <c r="BK294" s="82"/>
      <c r="BL294" s="82"/>
      <c r="BM294" s="82"/>
      <c r="BN294" s="82"/>
      <c r="BO294" s="82"/>
      <c r="BP294" s="82"/>
      <c r="BQ294" s="82"/>
      <c r="BR294" s="84"/>
      <c r="BS294" s="84"/>
      <c r="BT294" s="84"/>
      <c r="BU294" s="84"/>
      <c r="BV294" s="84"/>
      <c r="BW294" s="84"/>
      <c r="BX294" s="82"/>
      <c r="BY294" s="265"/>
      <c r="BZ294" s="82"/>
      <c r="CA294" s="82"/>
      <c r="CB294" s="82"/>
    </row>
    <row r="295" spans="1:80" ht="15.75" customHeight="1" x14ac:dyDescent="0.2">
      <c r="A295" s="82"/>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c r="AA295" s="82"/>
      <c r="AB295" s="82"/>
      <c r="AC295" s="82"/>
      <c r="AD295" s="82"/>
      <c r="AE295" s="82"/>
      <c r="AF295" s="82"/>
      <c r="AG295" s="82"/>
      <c r="AH295" s="82"/>
      <c r="AI295" s="82"/>
      <c r="AJ295" s="82"/>
      <c r="AK295" s="82"/>
      <c r="AL295" s="82"/>
      <c r="AM295" s="82"/>
      <c r="AN295" s="266"/>
      <c r="AO295" s="266"/>
      <c r="AP295" s="266"/>
      <c r="AQ295" s="266"/>
      <c r="AR295" s="82"/>
      <c r="AS295" s="82"/>
      <c r="AT295" s="82"/>
      <c r="AU295" s="82"/>
      <c r="AV295" s="82"/>
      <c r="AW295" s="82"/>
      <c r="AX295" s="82"/>
      <c r="AY295" s="82"/>
      <c r="AZ295" s="82"/>
      <c r="BA295" s="82"/>
      <c r="BB295" s="82"/>
      <c r="BC295" s="82"/>
      <c r="BD295" s="82"/>
      <c r="BE295" s="82"/>
      <c r="BF295" s="82"/>
      <c r="BG295" s="82"/>
      <c r="BH295" s="82"/>
      <c r="BI295" s="82"/>
      <c r="BJ295" s="82"/>
      <c r="BK295" s="82"/>
      <c r="BL295" s="82"/>
      <c r="BM295" s="82"/>
      <c r="BN295" s="82"/>
      <c r="BO295" s="82"/>
      <c r="BP295" s="82"/>
      <c r="BQ295" s="82"/>
      <c r="BR295" s="84"/>
      <c r="BS295" s="84"/>
      <c r="BT295" s="84"/>
      <c r="BU295" s="84"/>
      <c r="BV295" s="84"/>
      <c r="BW295" s="84"/>
      <c r="BX295" s="82"/>
      <c r="BY295" s="265"/>
      <c r="BZ295" s="82"/>
      <c r="CA295" s="82"/>
      <c r="CB295" s="82"/>
    </row>
    <row r="296" spans="1:80" ht="15.75" customHeight="1" x14ac:dyDescent="0.2">
      <c r="A296" s="82"/>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c r="AA296" s="82"/>
      <c r="AB296" s="82"/>
      <c r="AC296" s="82"/>
      <c r="AD296" s="82"/>
      <c r="AE296" s="82"/>
      <c r="AF296" s="82"/>
      <c r="AG296" s="82"/>
      <c r="AH296" s="82"/>
      <c r="AI296" s="82"/>
      <c r="AJ296" s="82"/>
      <c r="AK296" s="82"/>
      <c r="AL296" s="82"/>
      <c r="AM296" s="82"/>
      <c r="AN296" s="266"/>
      <c r="AO296" s="266"/>
      <c r="AP296" s="266"/>
      <c r="AQ296" s="266"/>
      <c r="AR296" s="82"/>
      <c r="AS296" s="82"/>
      <c r="AT296" s="82"/>
      <c r="AU296" s="82"/>
      <c r="AV296" s="82"/>
      <c r="AW296" s="82"/>
      <c r="AX296" s="82"/>
      <c r="AY296" s="82"/>
      <c r="AZ296" s="82"/>
      <c r="BA296" s="82"/>
      <c r="BB296" s="82"/>
      <c r="BC296" s="82"/>
      <c r="BD296" s="82"/>
      <c r="BE296" s="82"/>
      <c r="BF296" s="82"/>
      <c r="BG296" s="82"/>
      <c r="BH296" s="82"/>
      <c r="BI296" s="82"/>
      <c r="BJ296" s="82"/>
      <c r="BK296" s="82"/>
      <c r="BL296" s="82"/>
      <c r="BM296" s="82"/>
      <c r="BN296" s="82"/>
      <c r="BO296" s="82"/>
      <c r="BP296" s="82"/>
      <c r="BQ296" s="82"/>
      <c r="BR296" s="84"/>
      <c r="BS296" s="84"/>
      <c r="BT296" s="84"/>
      <c r="BU296" s="84"/>
      <c r="BV296" s="84"/>
      <c r="BW296" s="84"/>
      <c r="BX296" s="82"/>
      <c r="BY296" s="265"/>
      <c r="BZ296" s="82"/>
      <c r="CA296" s="82"/>
      <c r="CB296" s="82"/>
    </row>
    <row r="297" spans="1:80" ht="15.75" customHeight="1" x14ac:dyDescent="0.2">
      <c r="A297" s="82"/>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c r="AA297" s="82"/>
      <c r="AB297" s="82"/>
      <c r="AC297" s="82"/>
      <c r="AD297" s="82"/>
      <c r="AE297" s="82"/>
      <c r="AF297" s="82"/>
      <c r="AG297" s="82"/>
      <c r="AH297" s="82"/>
      <c r="AI297" s="82"/>
      <c r="AJ297" s="82"/>
      <c r="AK297" s="82"/>
      <c r="AL297" s="82"/>
      <c r="AM297" s="82"/>
      <c r="AN297" s="266"/>
      <c r="AO297" s="266"/>
      <c r="AP297" s="266"/>
      <c r="AQ297" s="266"/>
      <c r="AR297" s="82"/>
      <c r="AS297" s="82"/>
      <c r="AT297" s="82"/>
      <c r="AU297" s="82"/>
      <c r="AV297" s="82"/>
      <c r="AW297" s="82"/>
      <c r="AX297" s="82"/>
      <c r="AY297" s="82"/>
      <c r="AZ297" s="82"/>
      <c r="BA297" s="82"/>
      <c r="BB297" s="82"/>
      <c r="BC297" s="82"/>
      <c r="BD297" s="82"/>
      <c r="BE297" s="82"/>
      <c r="BF297" s="82"/>
      <c r="BG297" s="82"/>
      <c r="BH297" s="82"/>
      <c r="BI297" s="82"/>
      <c r="BJ297" s="82"/>
      <c r="BK297" s="82"/>
      <c r="BL297" s="82"/>
      <c r="BM297" s="82"/>
      <c r="BN297" s="82"/>
      <c r="BO297" s="82"/>
      <c r="BP297" s="82"/>
      <c r="BQ297" s="82"/>
      <c r="BR297" s="84"/>
      <c r="BS297" s="84"/>
      <c r="BT297" s="84"/>
      <c r="BU297" s="84"/>
      <c r="BV297" s="84"/>
      <c r="BW297" s="84"/>
      <c r="BX297" s="82"/>
      <c r="BY297" s="265"/>
      <c r="BZ297" s="82"/>
      <c r="CA297" s="82"/>
      <c r="CB297" s="82"/>
    </row>
    <row r="298" spans="1:80" ht="15.75" customHeight="1" x14ac:dyDescent="0.2">
      <c r="A298" s="82"/>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c r="AA298" s="82"/>
      <c r="AB298" s="82"/>
      <c r="AC298" s="82"/>
      <c r="AD298" s="82"/>
      <c r="AE298" s="82"/>
      <c r="AF298" s="82"/>
      <c r="AG298" s="82"/>
      <c r="AH298" s="82"/>
      <c r="AI298" s="82"/>
      <c r="AJ298" s="82"/>
      <c r="AK298" s="82"/>
      <c r="AL298" s="82"/>
      <c r="AM298" s="82"/>
      <c r="AN298" s="266"/>
      <c r="AO298" s="266"/>
      <c r="AP298" s="266"/>
      <c r="AQ298" s="266"/>
      <c r="AR298" s="82"/>
      <c r="AS298" s="82"/>
      <c r="AT298" s="82"/>
      <c r="AU298" s="82"/>
      <c r="AV298" s="82"/>
      <c r="AW298" s="82"/>
      <c r="AX298" s="82"/>
      <c r="AY298" s="82"/>
      <c r="AZ298" s="82"/>
      <c r="BA298" s="82"/>
      <c r="BB298" s="82"/>
      <c r="BC298" s="82"/>
      <c r="BD298" s="82"/>
      <c r="BE298" s="82"/>
      <c r="BF298" s="82"/>
      <c r="BG298" s="82"/>
      <c r="BH298" s="82"/>
      <c r="BI298" s="82"/>
      <c r="BJ298" s="82"/>
      <c r="BK298" s="82"/>
      <c r="BL298" s="82"/>
      <c r="BM298" s="82"/>
      <c r="BN298" s="82"/>
      <c r="BO298" s="82"/>
      <c r="BP298" s="82"/>
      <c r="BQ298" s="82"/>
      <c r="BR298" s="84"/>
      <c r="BS298" s="84"/>
      <c r="BT298" s="84"/>
      <c r="BU298" s="84"/>
      <c r="BV298" s="84"/>
      <c r="BW298" s="84"/>
      <c r="BX298" s="82"/>
      <c r="BY298" s="265"/>
      <c r="BZ298" s="82"/>
      <c r="CA298" s="82"/>
      <c r="CB298" s="82"/>
    </row>
    <row r="299" spans="1:80" ht="15.75" customHeight="1" x14ac:dyDescent="0.2">
      <c r="A299" s="82"/>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c r="AA299" s="82"/>
      <c r="AB299" s="82"/>
      <c r="AC299" s="82"/>
      <c r="AD299" s="82"/>
      <c r="AE299" s="82"/>
      <c r="AF299" s="82"/>
      <c r="AG299" s="82"/>
      <c r="AH299" s="82"/>
      <c r="AI299" s="82"/>
      <c r="AJ299" s="82"/>
      <c r="AK299" s="82"/>
      <c r="AL299" s="82"/>
      <c r="AM299" s="82"/>
      <c r="AN299" s="266"/>
      <c r="AO299" s="266"/>
      <c r="AP299" s="266"/>
      <c r="AQ299" s="266"/>
      <c r="AR299" s="82"/>
      <c r="AS299" s="82"/>
      <c r="AT299" s="82"/>
      <c r="AU299" s="82"/>
      <c r="AV299" s="82"/>
      <c r="AW299" s="82"/>
      <c r="AX299" s="82"/>
      <c r="AY299" s="82"/>
      <c r="AZ299" s="82"/>
      <c r="BA299" s="82"/>
      <c r="BB299" s="82"/>
      <c r="BC299" s="82"/>
      <c r="BD299" s="82"/>
      <c r="BE299" s="82"/>
      <c r="BF299" s="82"/>
      <c r="BG299" s="82"/>
      <c r="BH299" s="82"/>
      <c r="BI299" s="82"/>
      <c r="BJ299" s="82"/>
      <c r="BK299" s="82"/>
      <c r="BL299" s="82"/>
      <c r="BM299" s="82"/>
      <c r="BN299" s="82"/>
      <c r="BO299" s="82"/>
      <c r="BP299" s="82"/>
      <c r="BQ299" s="82"/>
      <c r="BR299" s="84"/>
      <c r="BS299" s="84"/>
      <c r="BT299" s="84"/>
      <c r="BU299" s="84"/>
      <c r="BV299" s="84"/>
      <c r="BW299" s="84"/>
      <c r="BX299" s="82"/>
      <c r="BY299" s="265"/>
      <c r="BZ299" s="82"/>
      <c r="CA299" s="82"/>
      <c r="CB299" s="82"/>
    </row>
    <row r="300" spans="1:80" ht="15.75" customHeight="1" x14ac:dyDescent="0.2">
      <c r="A300" s="82"/>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G300" s="82"/>
      <c r="AH300" s="82"/>
      <c r="AI300" s="82"/>
      <c r="AJ300" s="82"/>
      <c r="AK300" s="82"/>
      <c r="AL300" s="82"/>
      <c r="AM300" s="82"/>
      <c r="AN300" s="266"/>
      <c r="AO300" s="266"/>
      <c r="AP300" s="266"/>
      <c r="AQ300" s="266"/>
      <c r="AR300" s="82"/>
      <c r="AS300" s="82"/>
      <c r="AT300" s="82"/>
      <c r="AU300" s="82"/>
      <c r="AV300" s="82"/>
      <c r="AW300" s="82"/>
      <c r="AX300" s="82"/>
      <c r="AY300" s="82"/>
      <c r="AZ300" s="82"/>
      <c r="BA300" s="82"/>
      <c r="BB300" s="82"/>
      <c r="BC300" s="82"/>
      <c r="BD300" s="82"/>
      <c r="BE300" s="82"/>
      <c r="BF300" s="82"/>
      <c r="BG300" s="82"/>
      <c r="BH300" s="82"/>
      <c r="BI300" s="82"/>
      <c r="BJ300" s="82"/>
      <c r="BK300" s="82"/>
      <c r="BL300" s="82"/>
      <c r="BM300" s="82"/>
      <c r="BN300" s="82"/>
      <c r="BO300" s="82"/>
      <c r="BP300" s="82"/>
      <c r="BQ300" s="82"/>
      <c r="BR300" s="84"/>
      <c r="BS300" s="84"/>
      <c r="BT300" s="84"/>
      <c r="BU300" s="84"/>
      <c r="BV300" s="84"/>
      <c r="BW300" s="84"/>
      <c r="BX300" s="82"/>
      <c r="BY300" s="265"/>
      <c r="BZ300" s="82"/>
      <c r="CA300" s="82"/>
      <c r="CB300" s="82"/>
    </row>
    <row r="301" spans="1:80" ht="15.75" customHeight="1" x14ac:dyDescent="0.2">
      <c r="A301" s="82"/>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c r="AA301" s="82"/>
      <c r="AB301" s="82"/>
      <c r="AC301" s="82"/>
      <c r="AD301" s="82"/>
      <c r="AE301" s="82"/>
      <c r="AF301" s="82"/>
      <c r="AG301" s="82"/>
      <c r="AH301" s="82"/>
      <c r="AI301" s="82"/>
      <c r="AJ301" s="82"/>
      <c r="AK301" s="82"/>
      <c r="AL301" s="82"/>
      <c r="AM301" s="82"/>
      <c r="AN301" s="266"/>
      <c r="AO301" s="266"/>
      <c r="AP301" s="266"/>
      <c r="AQ301" s="266"/>
      <c r="AR301" s="82"/>
      <c r="AS301" s="82"/>
      <c r="AT301" s="82"/>
      <c r="AU301" s="82"/>
      <c r="AV301" s="82"/>
      <c r="AW301" s="82"/>
      <c r="AX301" s="82"/>
      <c r="AY301" s="82"/>
      <c r="AZ301" s="82"/>
      <c r="BA301" s="82"/>
      <c r="BB301" s="82"/>
      <c r="BC301" s="82"/>
      <c r="BD301" s="82"/>
      <c r="BE301" s="82"/>
      <c r="BF301" s="82"/>
      <c r="BG301" s="82"/>
      <c r="BH301" s="82"/>
      <c r="BI301" s="82"/>
      <c r="BJ301" s="82"/>
      <c r="BK301" s="82"/>
      <c r="BL301" s="82"/>
      <c r="BM301" s="82"/>
      <c r="BN301" s="82"/>
      <c r="BO301" s="82"/>
      <c r="BP301" s="82"/>
      <c r="BQ301" s="82"/>
      <c r="BR301" s="84"/>
      <c r="BS301" s="84"/>
      <c r="BT301" s="84"/>
      <c r="BU301" s="84"/>
      <c r="BV301" s="84"/>
      <c r="BW301" s="84"/>
      <c r="BX301" s="82"/>
      <c r="BY301" s="265"/>
      <c r="BZ301" s="82"/>
      <c r="CA301" s="82"/>
      <c r="CB301" s="82"/>
    </row>
    <row r="302" spans="1:80" ht="15.75" customHeight="1" x14ac:dyDescent="0.2">
      <c r="A302" s="82"/>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c r="AA302" s="82"/>
      <c r="AB302" s="82"/>
      <c r="AC302" s="82"/>
      <c r="AD302" s="82"/>
      <c r="AE302" s="82"/>
      <c r="AF302" s="82"/>
      <c r="AG302" s="82"/>
      <c r="AH302" s="82"/>
      <c r="AI302" s="82"/>
      <c r="AJ302" s="82"/>
      <c r="AK302" s="82"/>
      <c r="AL302" s="82"/>
      <c r="AM302" s="82"/>
      <c r="AN302" s="266"/>
      <c r="AO302" s="266"/>
      <c r="AP302" s="266"/>
      <c r="AQ302" s="266"/>
      <c r="AR302" s="82"/>
      <c r="AS302" s="82"/>
      <c r="AT302" s="82"/>
      <c r="AU302" s="82"/>
      <c r="AV302" s="82"/>
      <c r="AW302" s="82"/>
      <c r="AX302" s="82"/>
      <c r="AY302" s="82"/>
      <c r="AZ302" s="82"/>
      <c r="BA302" s="82"/>
      <c r="BB302" s="82"/>
      <c r="BC302" s="82"/>
      <c r="BD302" s="82"/>
      <c r="BE302" s="82"/>
      <c r="BF302" s="82"/>
      <c r="BG302" s="82"/>
      <c r="BH302" s="82"/>
      <c r="BI302" s="82"/>
      <c r="BJ302" s="82"/>
      <c r="BK302" s="82"/>
      <c r="BL302" s="82"/>
      <c r="BM302" s="82"/>
      <c r="BN302" s="82"/>
      <c r="BO302" s="82"/>
      <c r="BP302" s="82"/>
      <c r="BQ302" s="82"/>
      <c r="BR302" s="84"/>
      <c r="BS302" s="84"/>
      <c r="BT302" s="84"/>
      <c r="BU302" s="84"/>
      <c r="BV302" s="84"/>
      <c r="BW302" s="84"/>
      <c r="BX302" s="82"/>
      <c r="BY302" s="265"/>
      <c r="BZ302" s="82"/>
      <c r="CA302" s="82"/>
      <c r="CB302" s="82"/>
    </row>
    <row r="303" spans="1:80" ht="15.75" customHeight="1" x14ac:dyDescent="0.2">
      <c r="A303" s="82"/>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c r="AG303" s="82"/>
      <c r="AH303" s="82"/>
      <c r="AI303" s="82"/>
      <c r="AJ303" s="82"/>
      <c r="AK303" s="82"/>
      <c r="AL303" s="82"/>
      <c r="AM303" s="82"/>
      <c r="AN303" s="266"/>
      <c r="AO303" s="266"/>
      <c r="AP303" s="266"/>
      <c r="AQ303" s="266"/>
      <c r="AR303" s="82"/>
      <c r="AS303" s="82"/>
      <c r="AT303" s="82"/>
      <c r="AU303" s="82"/>
      <c r="AV303" s="82"/>
      <c r="AW303" s="82"/>
      <c r="AX303" s="82"/>
      <c r="AY303" s="82"/>
      <c r="AZ303" s="82"/>
      <c r="BA303" s="82"/>
      <c r="BB303" s="82"/>
      <c r="BC303" s="82"/>
      <c r="BD303" s="82"/>
      <c r="BE303" s="82"/>
      <c r="BF303" s="82"/>
      <c r="BG303" s="82"/>
      <c r="BH303" s="82"/>
      <c r="BI303" s="82"/>
      <c r="BJ303" s="82"/>
      <c r="BK303" s="82"/>
      <c r="BL303" s="82"/>
      <c r="BM303" s="82"/>
      <c r="BN303" s="82"/>
      <c r="BO303" s="82"/>
      <c r="BP303" s="82"/>
      <c r="BQ303" s="82"/>
      <c r="BR303" s="84"/>
      <c r="BS303" s="84"/>
      <c r="BT303" s="84"/>
      <c r="BU303" s="84"/>
      <c r="BV303" s="84"/>
      <c r="BW303" s="84"/>
      <c r="BX303" s="82"/>
      <c r="BY303" s="265"/>
      <c r="BZ303" s="82"/>
      <c r="CA303" s="82"/>
      <c r="CB303" s="82"/>
    </row>
    <row r="304" spans="1:80" ht="15.75" customHeight="1" x14ac:dyDescent="0.2">
      <c r="A304" s="82"/>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c r="AA304" s="82"/>
      <c r="AB304" s="82"/>
      <c r="AC304" s="82"/>
      <c r="AD304" s="82"/>
      <c r="AE304" s="82"/>
      <c r="AF304" s="82"/>
      <c r="AG304" s="82"/>
      <c r="AH304" s="82"/>
      <c r="AI304" s="82"/>
      <c r="AJ304" s="82"/>
      <c r="AK304" s="82"/>
      <c r="AL304" s="82"/>
      <c r="AM304" s="82"/>
      <c r="AN304" s="266"/>
      <c r="AO304" s="266"/>
      <c r="AP304" s="266"/>
      <c r="AQ304" s="266"/>
      <c r="AR304" s="82"/>
      <c r="AS304" s="82"/>
      <c r="AT304" s="82"/>
      <c r="AU304" s="82"/>
      <c r="AV304" s="82"/>
      <c r="AW304" s="82"/>
      <c r="AX304" s="82"/>
      <c r="AY304" s="82"/>
      <c r="AZ304" s="82"/>
      <c r="BA304" s="82"/>
      <c r="BB304" s="82"/>
      <c r="BC304" s="82"/>
      <c r="BD304" s="82"/>
      <c r="BE304" s="82"/>
      <c r="BF304" s="82"/>
      <c r="BG304" s="82"/>
      <c r="BH304" s="82"/>
      <c r="BI304" s="82"/>
      <c r="BJ304" s="82"/>
      <c r="BK304" s="82"/>
      <c r="BL304" s="82"/>
      <c r="BM304" s="82"/>
      <c r="BN304" s="82"/>
      <c r="BO304" s="82"/>
      <c r="BP304" s="82"/>
      <c r="BQ304" s="82"/>
      <c r="BR304" s="84"/>
      <c r="BS304" s="84"/>
      <c r="BT304" s="84"/>
      <c r="BU304" s="84"/>
      <c r="BV304" s="84"/>
      <c r="BW304" s="84"/>
      <c r="BX304" s="82"/>
      <c r="BY304" s="265"/>
      <c r="BZ304" s="82"/>
      <c r="CA304" s="82"/>
      <c r="CB304" s="82"/>
    </row>
    <row r="305" spans="1:80" ht="15.75" customHeight="1" x14ac:dyDescent="0.2">
      <c r="A305" s="82"/>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c r="AA305" s="82"/>
      <c r="AB305" s="82"/>
      <c r="AC305" s="82"/>
      <c r="AD305" s="82"/>
      <c r="AE305" s="82"/>
      <c r="AF305" s="82"/>
      <c r="AG305" s="82"/>
      <c r="AH305" s="82"/>
      <c r="AI305" s="82"/>
      <c r="AJ305" s="82"/>
      <c r="AK305" s="82"/>
      <c r="AL305" s="82"/>
      <c r="AM305" s="82"/>
      <c r="AN305" s="266"/>
      <c r="AO305" s="266"/>
      <c r="AP305" s="266"/>
      <c r="AQ305" s="266"/>
      <c r="AR305" s="82"/>
      <c r="AS305" s="82"/>
      <c r="AT305" s="82"/>
      <c r="AU305" s="82"/>
      <c r="AV305" s="82"/>
      <c r="AW305" s="82"/>
      <c r="AX305" s="82"/>
      <c r="AY305" s="82"/>
      <c r="AZ305" s="82"/>
      <c r="BA305" s="82"/>
      <c r="BB305" s="82"/>
      <c r="BC305" s="82"/>
      <c r="BD305" s="82"/>
      <c r="BE305" s="82"/>
      <c r="BF305" s="82"/>
      <c r="BG305" s="82"/>
      <c r="BH305" s="82"/>
      <c r="BI305" s="82"/>
      <c r="BJ305" s="82"/>
      <c r="BK305" s="82"/>
      <c r="BL305" s="82"/>
      <c r="BM305" s="82"/>
      <c r="BN305" s="82"/>
      <c r="BO305" s="82"/>
      <c r="BP305" s="82"/>
      <c r="BQ305" s="82"/>
      <c r="BR305" s="84"/>
      <c r="BS305" s="84"/>
      <c r="BT305" s="84"/>
      <c r="BU305" s="84"/>
      <c r="BV305" s="84"/>
      <c r="BW305" s="84"/>
      <c r="BX305" s="82"/>
      <c r="BY305" s="265"/>
      <c r="BZ305" s="82"/>
      <c r="CA305" s="82"/>
      <c r="CB305" s="82"/>
    </row>
    <row r="306" spans="1:80" ht="15.75" customHeight="1" x14ac:dyDescent="0.2">
      <c r="A306" s="82"/>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c r="AA306" s="82"/>
      <c r="AB306" s="82"/>
      <c r="AC306" s="82"/>
      <c r="AD306" s="82"/>
      <c r="AE306" s="82"/>
      <c r="AF306" s="82"/>
      <c r="AG306" s="82"/>
      <c r="AH306" s="82"/>
      <c r="AI306" s="82"/>
      <c r="AJ306" s="82"/>
      <c r="AK306" s="82"/>
      <c r="AL306" s="82"/>
      <c r="AM306" s="82"/>
      <c r="AN306" s="266"/>
      <c r="AO306" s="266"/>
      <c r="AP306" s="266"/>
      <c r="AQ306" s="266"/>
      <c r="AR306" s="82"/>
      <c r="AS306" s="82"/>
      <c r="AT306" s="82"/>
      <c r="AU306" s="82"/>
      <c r="AV306" s="82"/>
      <c r="AW306" s="82"/>
      <c r="AX306" s="82"/>
      <c r="AY306" s="82"/>
      <c r="AZ306" s="82"/>
      <c r="BA306" s="82"/>
      <c r="BB306" s="82"/>
      <c r="BC306" s="82"/>
      <c r="BD306" s="82"/>
      <c r="BE306" s="82"/>
      <c r="BF306" s="82"/>
      <c r="BG306" s="82"/>
      <c r="BH306" s="82"/>
      <c r="BI306" s="82"/>
      <c r="BJ306" s="82"/>
      <c r="BK306" s="82"/>
      <c r="BL306" s="82"/>
      <c r="BM306" s="82"/>
      <c r="BN306" s="82"/>
      <c r="BO306" s="82"/>
      <c r="BP306" s="82"/>
      <c r="BQ306" s="82"/>
      <c r="BR306" s="84"/>
      <c r="BS306" s="84"/>
      <c r="BT306" s="84"/>
      <c r="BU306" s="84"/>
      <c r="BV306" s="84"/>
      <c r="BW306" s="84"/>
      <c r="BX306" s="82"/>
      <c r="BY306" s="265"/>
      <c r="BZ306" s="82"/>
      <c r="CA306" s="82"/>
      <c r="CB306" s="82"/>
    </row>
    <row r="307" spans="1:80" ht="15.75" customHeight="1" x14ac:dyDescent="0.2">
      <c r="A307" s="82"/>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c r="AJ307" s="82"/>
      <c r="AK307" s="82"/>
      <c r="AL307" s="82"/>
      <c r="AM307" s="82"/>
      <c r="AN307" s="266"/>
      <c r="AO307" s="266"/>
      <c r="AP307" s="266"/>
      <c r="AQ307" s="266"/>
      <c r="AR307" s="82"/>
      <c r="AS307" s="82"/>
      <c r="AT307" s="82"/>
      <c r="AU307" s="82"/>
      <c r="AV307" s="82"/>
      <c r="AW307" s="82"/>
      <c r="AX307" s="82"/>
      <c r="AY307" s="82"/>
      <c r="AZ307" s="82"/>
      <c r="BA307" s="82"/>
      <c r="BB307" s="82"/>
      <c r="BC307" s="82"/>
      <c r="BD307" s="82"/>
      <c r="BE307" s="82"/>
      <c r="BF307" s="82"/>
      <c r="BG307" s="82"/>
      <c r="BH307" s="82"/>
      <c r="BI307" s="82"/>
      <c r="BJ307" s="82"/>
      <c r="BK307" s="82"/>
      <c r="BL307" s="82"/>
      <c r="BM307" s="82"/>
      <c r="BN307" s="82"/>
      <c r="BO307" s="82"/>
      <c r="BP307" s="82"/>
      <c r="BQ307" s="82"/>
      <c r="BR307" s="84"/>
      <c r="BS307" s="84"/>
      <c r="BT307" s="84"/>
      <c r="BU307" s="84"/>
      <c r="BV307" s="84"/>
      <c r="BW307" s="84"/>
      <c r="BX307" s="82"/>
      <c r="BY307" s="265"/>
      <c r="BZ307" s="82"/>
      <c r="CA307" s="82"/>
      <c r="CB307" s="82"/>
    </row>
    <row r="308" spans="1:80" ht="15.75" customHeight="1" x14ac:dyDescent="0.2">
      <c r="A308" s="82"/>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c r="AJ308" s="82"/>
      <c r="AK308" s="82"/>
      <c r="AL308" s="82"/>
      <c r="AM308" s="82"/>
      <c r="AN308" s="266"/>
      <c r="AO308" s="266"/>
      <c r="AP308" s="266"/>
      <c r="AQ308" s="266"/>
      <c r="AR308" s="82"/>
      <c r="AS308" s="82"/>
      <c r="AT308" s="82"/>
      <c r="AU308" s="82"/>
      <c r="AV308" s="82"/>
      <c r="AW308" s="82"/>
      <c r="AX308" s="82"/>
      <c r="AY308" s="82"/>
      <c r="AZ308" s="82"/>
      <c r="BA308" s="82"/>
      <c r="BB308" s="82"/>
      <c r="BC308" s="82"/>
      <c r="BD308" s="82"/>
      <c r="BE308" s="82"/>
      <c r="BF308" s="82"/>
      <c r="BG308" s="82"/>
      <c r="BH308" s="82"/>
      <c r="BI308" s="82"/>
      <c r="BJ308" s="82"/>
      <c r="BK308" s="82"/>
      <c r="BL308" s="82"/>
      <c r="BM308" s="82"/>
      <c r="BN308" s="82"/>
      <c r="BO308" s="82"/>
      <c r="BP308" s="82"/>
      <c r="BQ308" s="82"/>
      <c r="BR308" s="84"/>
      <c r="BS308" s="84"/>
      <c r="BT308" s="84"/>
      <c r="BU308" s="84"/>
      <c r="BV308" s="84"/>
      <c r="BW308" s="84"/>
      <c r="BX308" s="82"/>
      <c r="BY308" s="265"/>
      <c r="BZ308" s="82"/>
      <c r="CA308" s="82"/>
      <c r="CB308" s="82"/>
    </row>
    <row r="309" spans="1:80" ht="15.75" customHeight="1" x14ac:dyDescent="0.2">
      <c r="A309" s="82"/>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c r="AA309" s="82"/>
      <c r="AB309" s="82"/>
      <c r="AC309" s="82"/>
      <c r="AD309" s="82"/>
      <c r="AE309" s="82"/>
      <c r="AF309" s="82"/>
      <c r="AG309" s="82"/>
      <c r="AH309" s="82"/>
      <c r="AI309" s="82"/>
      <c r="AJ309" s="82"/>
      <c r="AK309" s="82"/>
      <c r="AL309" s="82"/>
      <c r="AM309" s="82"/>
      <c r="AN309" s="266"/>
      <c r="AO309" s="266"/>
      <c r="AP309" s="266"/>
      <c r="AQ309" s="266"/>
      <c r="AR309" s="82"/>
      <c r="AS309" s="82"/>
      <c r="AT309" s="82"/>
      <c r="AU309" s="82"/>
      <c r="AV309" s="82"/>
      <c r="AW309" s="82"/>
      <c r="AX309" s="82"/>
      <c r="AY309" s="82"/>
      <c r="AZ309" s="82"/>
      <c r="BA309" s="82"/>
      <c r="BB309" s="82"/>
      <c r="BC309" s="82"/>
      <c r="BD309" s="82"/>
      <c r="BE309" s="82"/>
      <c r="BF309" s="82"/>
      <c r="BG309" s="82"/>
      <c r="BH309" s="82"/>
      <c r="BI309" s="82"/>
      <c r="BJ309" s="82"/>
      <c r="BK309" s="82"/>
      <c r="BL309" s="82"/>
      <c r="BM309" s="82"/>
      <c r="BN309" s="82"/>
      <c r="BO309" s="82"/>
      <c r="BP309" s="82"/>
      <c r="BQ309" s="82"/>
      <c r="BR309" s="84"/>
      <c r="BS309" s="84"/>
      <c r="BT309" s="84"/>
      <c r="BU309" s="84"/>
      <c r="BV309" s="84"/>
      <c r="BW309" s="84"/>
      <c r="BX309" s="82"/>
      <c r="BY309" s="265"/>
      <c r="BZ309" s="82"/>
      <c r="CA309" s="82"/>
      <c r="CB309" s="82"/>
    </row>
    <row r="310" spans="1:80" ht="15.75" customHeight="1" x14ac:dyDescent="0.2">
      <c r="A310" s="82"/>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c r="AA310" s="82"/>
      <c r="AB310" s="82"/>
      <c r="AC310" s="82"/>
      <c r="AD310" s="82"/>
      <c r="AE310" s="82"/>
      <c r="AF310" s="82"/>
      <c r="AG310" s="82"/>
      <c r="AH310" s="82"/>
      <c r="AI310" s="82"/>
      <c r="AJ310" s="82"/>
      <c r="AK310" s="82"/>
      <c r="AL310" s="82"/>
      <c r="AM310" s="82"/>
      <c r="AN310" s="266"/>
      <c r="AO310" s="266"/>
      <c r="AP310" s="266"/>
      <c r="AQ310" s="266"/>
      <c r="AR310" s="82"/>
      <c r="AS310" s="82"/>
      <c r="AT310" s="82"/>
      <c r="AU310" s="82"/>
      <c r="AV310" s="82"/>
      <c r="AW310" s="82"/>
      <c r="AX310" s="82"/>
      <c r="AY310" s="82"/>
      <c r="AZ310" s="82"/>
      <c r="BA310" s="82"/>
      <c r="BB310" s="82"/>
      <c r="BC310" s="82"/>
      <c r="BD310" s="82"/>
      <c r="BE310" s="82"/>
      <c r="BF310" s="82"/>
      <c r="BG310" s="82"/>
      <c r="BH310" s="82"/>
      <c r="BI310" s="82"/>
      <c r="BJ310" s="82"/>
      <c r="BK310" s="82"/>
      <c r="BL310" s="82"/>
      <c r="BM310" s="82"/>
      <c r="BN310" s="82"/>
      <c r="BO310" s="82"/>
      <c r="BP310" s="82"/>
      <c r="BQ310" s="82"/>
      <c r="BR310" s="84"/>
      <c r="BS310" s="84"/>
      <c r="BT310" s="84"/>
      <c r="BU310" s="84"/>
      <c r="BV310" s="84"/>
      <c r="BW310" s="84"/>
      <c r="BX310" s="82"/>
      <c r="BY310" s="265"/>
      <c r="BZ310" s="82"/>
      <c r="CA310" s="82"/>
      <c r="CB310" s="82"/>
    </row>
    <row r="311" spans="1:80" ht="15.75" customHeight="1" x14ac:dyDescent="0.2">
      <c r="A311" s="82"/>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c r="AA311" s="82"/>
      <c r="AB311" s="82"/>
      <c r="AC311" s="82"/>
      <c r="AD311" s="82"/>
      <c r="AE311" s="82"/>
      <c r="AF311" s="82"/>
      <c r="AG311" s="82"/>
      <c r="AH311" s="82"/>
      <c r="AI311" s="82"/>
      <c r="AJ311" s="82"/>
      <c r="AK311" s="82"/>
      <c r="AL311" s="82"/>
      <c r="AM311" s="82"/>
      <c r="AN311" s="266"/>
      <c r="AO311" s="266"/>
      <c r="AP311" s="266"/>
      <c r="AQ311" s="266"/>
      <c r="AR311" s="82"/>
      <c r="AS311" s="82"/>
      <c r="AT311" s="82"/>
      <c r="AU311" s="82"/>
      <c r="AV311" s="82"/>
      <c r="AW311" s="82"/>
      <c r="AX311" s="82"/>
      <c r="AY311" s="82"/>
      <c r="AZ311" s="82"/>
      <c r="BA311" s="82"/>
      <c r="BB311" s="82"/>
      <c r="BC311" s="82"/>
      <c r="BD311" s="82"/>
      <c r="BE311" s="82"/>
      <c r="BF311" s="82"/>
      <c r="BG311" s="82"/>
      <c r="BH311" s="82"/>
      <c r="BI311" s="82"/>
      <c r="BJ311" s="82"/>
      <c r="BK311" s="82"/>
      <c r="BL311" s="82"/>
      <c r="BM311" s="82"/>
      <c r="BN311" s="82"/>
      <c r="BO311" s="82"/>
      <c r="BP311" s="82"/>
      <c r="BQ311" s="82"/>
      <c r="BR311" s="84"/>
      <c r="BS311" s="84"/>
      <c r="BT311" s="84"/>
      <c r="BU311" s="84"/>
      <c r="BV311" s="84"/>
      <c r="BW311" s="84"/>
      <c r="BX311" s="82"/>
      <c r="BY311" s="265"/>
      <c r="BZ311" s="82"/>
      <c r="CA311" s="82"/>
      <c r="CB311" s="82"/>
    </row>
    <row r="312" spans="1:80" ht="15.75" customHeight="1" x14ac:dyDescent="0.2">
      <c r="A312" s="82"/>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c r="AA312" s="82"/>
      <c r="AB312" s="82"/>
      <c r="AC312" s="82"/>
      <c r="AD312" s="82"/>
      <c r="AE312" s="82"/>
      <c r="AF312" s="82"/>
      <c r="AG312" s="82"/>
      <c r="AH312" s="82"/>
      <c r="AI312" s="82"/>
      <c r="AJ312" s="82"/>
      <c r="AK312" s="82"/>
      <c r="AL312" s="82"/>
      <c r="AM312" s="82"/>
      <c r="AN312" s="266"/>
      <c r="AO312" s="266"/>
      <c r="AP312" s="266"/>
      <c r="AQ312" s="266"/>
      <c r="AR312" s="82"/>
      <c r="AS312" s="82"/>
      <c r="AT312" s="82"/>
      <c r="AU312" s="82"/>
      <c r="AV312" s="82"/>
      <c r="AW312" s="82"/>
      <c r="AX312" s="82"/>
      <c r="AY312" s="82"/>
      <c r="AZ312" s="82"/>
      <c r="BA312" s="82"/>
      <c r="BB312" s="82"/>
      <c r="BC312" s="82"/>
      <c r="BD312" s="82"/>
      <c r="BE312" s="82"/>
      <c r="BF312" s="82"/>
      <c r="BG312" s="82"/>
      <c r="BH312" s="82"/>
      <c r="BI312" s="82"/>
      <c r="BJ312" s="82"/>
      <c r="BK312" s="82"/>
      <c r="BL312" s="82"/>
      <c r="BM312" s="82"/>
      <c r="BN312" s="82"/>
      <c r="BO312" s="82"/>
      <c r="BP312" s="82"/>
      <c r="BQ312" s="82"/>
      <c r="BR312" s="84"/>
      <c r="BS312" s="84"/>
      <c r="BT312" s="84"/>
      <c r="BU312" s="84"/>
      <c r="BV312" s="84"/>
      <c r="BW312" s="84"/>
      <c r="BX312" s="82"/>
      <c r="BY312" s="265"/>
      <c r="BZ312" s="82"/>
      <c r="CA312" s="82"/>
      <c r="CB312" s="82"/>
    </row>
    <row r="313" spans="1:80" ht="15.75" customHeight="1" x14ac:dyDescent="0.2">
      <c r="A313" s="82"/>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G313" s="82"/>
      <c r="AH313" s="82"/>
      <c r="AI313" s="82"/>
      <c r="AJ313" s="82"/>
      <c r="AK313" s="82"/>
      <c r="AL313" s="82"/>
      <c r="AM313" s="82"/>
      <c r="AN313" s="266"/>
      <c r="AO313" s="266"/>
      <c r="AP313" s="266"/>
      <c r="AQ313" s="266"/>
      <c r="AR313" s="82"/>
      <c r="AS313" s="82"/>
      <c r="AT313" s="82"/>
      <c r="AU313" s="82"/>
      <c r="AV313" s="82"/>
      <c r="AW313" s="82"/>
      <c r="AX313" s="82"/>
      <c r="AY313" s="82"/>
      <c r="AZ313" s="82"/>
      <c r="BA313" s="82"/>
      <c r="BB313" s="82"/>
      <c r="BC313" s="82"/>
      <c r="BD313" s="82"/>
      <c r="BE313" s="82"/>
      <c r="BF313" s="82"/>
      <c r="BG313" s="82"/>
      <c r="BH313" s="82"/>
      <c r="BI313" s="82"/>
      <c r="BJ313" s="82"/>
      <c r="BK313" s="82"/>
      <c r="BL313" s="82"/>
      <c r="BM313" s="82"/>
      <c r="BN313" s="82"/>
      <c r="BO313" s="82"/>
      <c r="BP313" s="82"/>
      <c r="BQ313" s="82"/>
      <c r="BR313" s="84"/>
      <c r="BS313" s="84"/>
      <c r="BT313" s="84"/>
      <c r="BU313" s="84"/>
      <c r="BV313" s="84"/>
      <c r="BW313" s="84"/>
      <c r="BX313" s="82"/>
      <c r="BY313" s="265"/>
      <c r="BZ313" s="82"/>
      <c r="CA313" s="82"/>
      <c r="CB313" s="82"/>
    </row>
    <row r="314" spans="1:80" ht="15.75" customHeight="1" x14ac:dyDescent="0.2">
      <c r="A314" s="82"/>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c r="AA314" s="82"/>
      <c r="AB314" s="82"/>
      <c r="AC314" s="82"/>
      <c r="AD314" s="82"/>
      <c r="AE314" s="82"/>
      <c r="AF314" s="82"/>
      <c r="AG314" s="82"/>
      <c r="AH314" s="82"/>
      <c r="AI314" s="82"/>
      <c r="AJ314" s="82"/>
      <c r="AK314" s="82"/>
      <c r="AL314" s="82"/>
      <c r="AM314" s="82"/>
      <c r="AN314" s="266"/>
      <c r="AO314" s="266"/>
      <c r="AP314" s="266"/>
      <c r="AQ314" s="266"/>
      <c r="AR314" s="82"/>
      <c r="AS314" s="82"/>
      <c r="AT314" s="82"/>
      <c r="AU314" s="82"/>
      <c r="AV314" s="82"/>
      <c r="AW314" s="82"/>
      <c r="AX314" s="82"/>
      <c r="AY314" s="82"/>
      <c r="AZ314" s="82"/>
      <c r="BA314" s="82"/>
      <c r="BB314" s="82"/>
      <c r="BC314" s="82"/>
      <c r="BD314" s="82"/>
      <c r="BE314" s="82"/>
      <c r="BF314" s="82"/>
      <c r="BG314" s="82"/>
      <c r="BH314" s="82"/>
      <c r="BI314" s="82"/>
      <c r="BJ314" s="82"/>
      <c r="BK314" s="82"/>
      <c r="BL314" s="82"/>
      <c r="BM314" s="82"/>
      <c r="BN314" s="82"/>
      <c r="BO314" s="82"/>
      <c r="BP314" s="82"/>
      <c r="BQ314" s="82"/>
      <c r="BR314" s="84"/>
      <c r="BS314" s="84"/>
      <c r="BT314" s="84"/>
      <c r="BU314" s="84"/>
      <c r="BV314" s="84"/>
      <c r="BW314" s="84"/>
      <c r="BX314" s="82"/>
      <c r="BY314" s="265"/>
      <c r="BZ314" s="82"/>
      <c r="CA314" s="82"/>
      <c r="CB314" s="82"/>
    </row>
    <row r="315" spans="1:80" ht="15.75" customHeight="1" x14ac:dyDescent="0.2">
      <c r="A315" s="82"/>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c r="AA315" s="82"/>
      <c r="AB315" s="82"/>
      <c r="AC315" s="82"/>
      <c r="AD315" s="82"/>
      <c r="AE315" s="82"/>
      <c r="AF315" s="82"/>
      <c r="AG315" s="82"/>
      <c r="AH315" s="82"/>
      <c r="AI315" s="82"/>
      <c r="AJ315" s="82"/>
      <c r="AK315" s="82"/>
      <c r="AL315" s="82"/>
      <c r="AM315" s="82"/>
      <c r="AN315" s="266"/>
      <c r="AO315" s="266"/>
      <c r="AP315" s="266"/>
      <c r="AQ315" s="266"/>
      <c r="AR315" s="82"/>
      <c r="AS315" s="82"/>
      <c r="AT315" s="82"/>
      <c r="AU315" s="82"/>
      <c r="AV315" s="82"/>
      <c r="AW315" s="82"/>
      <c r="AX315" s="82"/>
      <c r="AY315" s="82"/>
      <c r="AZ315" s="82"/>
      <c r="BA315" s="82"/>
      <c r="BB315" s="82"/>
      <c r="BC315" s="82"/>
      <c r="BD315" s="82"/>
      <c r="BE315" s="82"/>
      <c r="BF315" s="82"/>
      <c r="BG315" s="82"/>
      <c r="BH315" s="82"/>
      <c r="BI315" s="82"/>
      <c r="BJ315" s="82"/>
      <c r="BK315" s="82"/>
      <c r="BL315" s="82"/>
      <c r="BM315" s="82"/>
      <c r="BN315" s="82"/>
      <c r="BO315" s="82"/>
      <c r="BP315" s="82"/>
      <c r="BQ315" s="82"/>
      <c r="BR315" s="84"/>
      <c r="BS315" s="84"/>
      <c r="BT315" s="84"/>
      <c r="BU315" s="84"/>
      <c r="BV315" s="84"/>
      <c r="BW315" s="84"/>
      <c r="BX315" s="82"/>
      <c r="BY315" s="265"/>
      <c r="BZ315" s="82"/>
      <c r="CA315" s="82"/>
      <c r="CB315" s="82"/>
    </row>
    <row r="316" spans="1:80" ht="15.75" customHeight="1" x14ac:dyDescent="0.2">
      <c r="A316" s="82"/>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c r="AA316" s="82"/>
      <c r="AB316" s="82"/>
      <c r="AC316" s="82"/>
      <c r="AD316" s="82"/>
      <c r="AE316" s="82"/>
      <c r="AF316" s="82"/>
      <c r="AG316" s="82"/>
      <c r="AH316" s="82"/>
      <c r="AI316" s="82"/>
      <c r="AJ316" s="82"/>
      <c r="AK316" s="82"/>
      <c r="AL316" s="82"/>
      <c r="AM316" s="82"/>
      <c r="AN316" s="266"/>
      <c r="AO316" s="266"/>
      <c r="AP316" s="266"/>
      <c r="AQ316" s="266"/>
      <c r="AR316" s="82"/>
      <c r="AS316" s="82"/>
      <c r="AT316" s="82"/>
      <c r="AU316" s="82"/>
      <c r="AV316" s="82"/>
      <c r="AW316" s="82"/>
      <c r="AX316" s="82"/>
      <c r="AY316" s="82"/>
      <c r="AZ316" s="82"/>
      <c r="BA316" s="82"/>
      <c r="BB316" s="82"/>
      <c r="BC316" s="82"/>
      <c r="BD316" s="82"/>
      <c r="BE316" s="82"/>
      <c r="BF316" s="82"/>
      <c r="BG316" s="82"/>
      <c r="BH316" s="82"/>
      <c r="BI316" s="82"/>
      <c r="BJ316" s="82"/>
      <c r="BK316" s="82"/>
      <c r="BL316" s="82"/>
      <c r="BM316" s="82"/>
      <c r="BN316" s="82"/>
      <c r="BO316" s="82"/>
      <c r="BP316" s="82"/>
      <c r="BQ316" s="82"/>
      <c r="BR316" s="84"/>
      <c r="BS316" s="84"/>
      <c r="BT316" s="84"/>
      <c r="BU316" s="84"/>
      <c r="BV316" s="84"/>
      <c r="BW316" s="84"/>
      <c r="BX316" s="82"/>
      <c r="BY316" s="265"/>
      <c r="BZ316" s="82"/>
      <c r="CA316" s="82"/>
      <c r="CB316" s="82"/>
    </row>
    <row r="317" spans="1:80" ht="15.75" customHeight="1" x14ac:dyDescent="0.2">
      <c r="A317" s="82"/>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c r="AA317" s="82"/>
      <c r="AB317" s="82"/>
      <c r="AC317" s="82"/>
      <c r="AD317" s="82"/>
      <c r="AE317" s="82"/>
      <c r="AF317" s="82"/>
      <c r="AG317" s="82"/>
      <c r="AH317" s="82"/>
      <c r="AI317" s="82"/>
      <c r="AJ317" s="82"/>
      <c r="AK317" s="82"/>
      <c r="AL317" s="82"/>
      <c r="AM317" s="82"/>
      <c r="AN317" s="266"/>
      <c r="AO317" s="266"/>
      <c r="AP317" s="266"/>
      <c r="AQ317" s="266"/>
      <c r="AR317" s="82"/>
      <c r="AS317" s="82"/>
      <c r="AT317" s="82"/>
      <c r="AU317" s="82"/>
      <c r="AV317" s="82"/>
      <c r="AW317" s="82"/>
      <c r="AX317" s="82"/>
      <c r="AY317" s="82"/>
      <c r="AZ317" s="82"/>
      <c r="BA317" s="82"/>
      <c r="BB317" s="82"/>
      <c r="BC317" s="82"/>
      <c r="BD317" s="82"/>
      <c r="BE317" s="82"/>
      <c r="BF317" s="82"/>
      <c r="BG317" s="82"/>
      <c r="BH317" s="82"/>
      <c r="BI317" s="82"/>
      <c r="BJ317" s="82"/>
      <c r="BK317" s="82"/>
      <c r="BL317" s="82"/>
      <c r="BM317" s="82"/>
      <c r="BN317" s="82"/>
      <c r="BO317" s="82"/>
      <c r="BP317" s="82"/>
      <c r="BQ317" s="82"/>
      <c r="BR317" s="84"/>
      <c r="BS317" s="84"/>
      <c r="BT317" s="84"/>
      <c r="BU317" s="84"/>
      <c r="BV317" s="84"/>
      <c r="BW317" s="84"/>
      <c r="BX317" s="82"/>
      <c r="BY317" s="265"/>
      <c r="BZ317" s="82"/>
      <c r="CA317" s="82"/>
      <c r="CB317" s="82"/>
    </row>
    <row r="318" spans="1:80" ht="15.75" customHeight="1" x14ac:dyDescent="0.2">
      <c r="A318" s="82"/>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c r="AA318" s="82"/>
      <c r="AB318" s="82"/>
      <c r="AC318" s="82"/>
      <c r="AD318" s="82"/>
      <c r="AE318" s="82"/>
      <c r="AF318" s="82"/>
      <c r="AG318" s="82"/>
      <c r="AH318" s="82"/>
      <c r="AI318" s="82"/>
      <c r="AJ318" s="82"/>
      <c r="AK318" s="82"/>
      <c r="AL318" s="82"/>
      <c r="AM318" s="82"/>
      <c r="AN318" s="266"/>
      <c r="AO318" s="266"/>
      <c r="AP318" s="266"/>
      <c r="AQ318" s="266"/>
      <c r="AR318" s="82"/>
      <c r="AS318" s="82"/>
      <c r="AT318" s="82"/>
      <c r="AU318" s="82"/>
      <c r="AV318" s="82"/>
      <c r="AW318" s="82"/>
      <c r="AX318" s="82"/>
      <c r="AY318" s="82"/>
      <c r="AZ318" s="82"/>
      <c r="BA318" s="82"/>
      <c r="BB318" s="82"/>
      <c r="BC318" s="82"/>
      <c r="BD318" s="82"/>
      <c r="BE318" s="82"/>
      <c r="BF318" s="82"/>
      <c r="BG318" s="82"/>
      <c r="BH318" s="82"/>
      <c r="BI318" s="82"/>
      <c r="BJ318" s="82"/>
      <c r="BK318" s="82"/>
      <c r="BL318" s="82"/>
      <c r="BM318" s="82"/>
      <c r="BN318" s="82"/>
      <c r="BO318" s="82"/>
      <c r="BP318" s="82"/>
      <c r="BQ318" s="82"/>
      <c r="BR318" s="84"/>
      <c r="BS318" s="84"/>
      <c r="BT318" s="84"/>
      <c r="BU318" s="84"/>
      <c r="BV318" s="84"/>
      <c r="BW318" s="84"/>
      <c r="BX318" s="82"/>
      <c r="BY318" s="265"/>
      <c r="BZ318" s="82"/>
      <c r="CA318" s="82"/>
      <c r="CB318" s="82"/>
    </row>
    <row r="319" spans="1:80" ht="15.75" customHeight="1" x14ac:dyDescent="0.2">
      <c r="A319" s="82"/>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G319" s="82"/>
      <c r="AH319" s="82"/>
      <c r="AI319" s="82"/>
      <c r="AJ319" s="82"/>
      <c r="AK319" s="82"/>
      <c r="AL319" s="82"/>
      <c r="AM319" s="82"/>
      <c r="AN319" s="266"/>
      <c r="AO319" s="266"/>
      <c r="AP319" s="266"/>
      <c r="AQ319" s="266"/>
      <c r="AR319" s="82"/>
      <c r="AS319" s="82"/>
      <c r="AT319" s="82"/>
      <c r="AU319" s="82"/>
      <c r="AV319" s="82"/>
      <c r="AW319" s="82"/>
      <c r="AX319" s="82"/>
      <c r="AY319" s="82"/>
      <c r="AZ319" s="82"/>
      <c r="BA319" s="82"/>
      <c r="BB319" s="82"/>
      <c r="BC319" s="82"/>
      <c r="BD319" s="82"/>
      <c r="BE319" s="82"/>
      <c r="BF319" s="82"/>
      <c r="BG319" s="82"/>
      <c r="BH319" s="82"/>
      <c r="BI319" s="82"/>
      <c r="BJ319" s="82"/>
      <c r="BK319" s="82"/>
      <c r="BL319" s="82"/>
      <c r="BM319" s="82"/>
      <c r="BN319" s="82"/>
      <c r="BO319" s="82"/>
      <c r="BP319" s="82"/>
      <c r="BQ319" s="82"/>
      <c r="BR319" s="84"/>
      <c r="BS319" s="84"/>
      <c r="BT319" s="84"/>
      <c r="BU319" s="84"/>
      <c r="BV319" s="84"/>
      <c r="BW319" s="84"/>
      <c r="BX319" s="82"/>
      <c r="BY319" s="265"/>
      <c r="BZ319" s="82"/>
      <c r="CA319" s="82"/>
      <c r="CB319" s="82"/>
    </row>
    <row r="320" spans="1:80" ht="15.75" customHeight="1" x14ac:dyDescent="0.2">
      <c r="A320" s="82"/>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c r="AA320" s="82"/>
      <c r="AB320" s="82"/>
      <c r="AC320" s="82"/>
      <c r="AD320" s="82"/>
      <c r="AE320" s="82"/>
      <c r="AF320" s="82"/>
      <c r="AG320" s="82"/>
      <c r="AH320" s="82"/>
      <c r="AI320" s="82"/>
      <c r="AJ320" s="82"/>
      <c r="AK320" s="82"/>
      <c r="AL320" s="82"/>
      <c r="AM320" s="82"/>
      <c r="AN320" s="266"/>
      <c r="AO320" s="266"/>
      <c r="AP320" s="266"/>
      <c r="AQ320" s="266"/>
      <c r="AR320" s="82"/>
      <c r="AS320" s="82"/>
      <c r="AT320" s="82"/>
      <c r="AU320" s="82"/>
      <c r="AV320" s="82"/>
      <c r="AW320" s="82"/>
      <c r="AX320" s="82"/>
      <c r="AY320" s="82"/>
      <c r="AZ320" s="82"/>
      <c r="BA320" s="82"/>
      <c r="BB320" s="82"/>
      <c r="BC320" s="82"/>
      <c r="BD320" s="82"/>
      <c r="BE320" s="82"/>
      <c r="BF320" s="82"/>
      <c r="BG320" s="82"/>
      <c r="BH320" s="82"/>
      <c r="BI320" s="82"/>
      <c r="BJ320" s="82"/>
      <c r="BK320" s="82"/>
      <c r="BL320" s="82"/>
      <c r="BM320" s="82"/>
      <c r="BN320" s="82"/>
      <c r="BO320" s="82"/>
      <c r="BP320" s="82"/>
      <c r="BQ320" s="82"/>
      <c r="BR320" s="84"/>
      <c r="BS320" s="84"/>
      <c r="BT320" s="84"/>
      <c r="BU320" s="84"/>
      <c r="BV320" s="84"/>
      <c r="BW320" s="84"/>
      <c r="BX320" s="82"/>
      <c r="BY320" s="265"/>
      <c r="BZ320" s="82"/>
      <c r="CA320" s="82"/>
      <c r="CB320" s="82"/>
    </row>
    <row r="321" spans="1:80" ht="15.75" customHeight="1" x14ac:dyDescent="0.2">
      <c r="A321" s="82"/>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c r="AA321" s="82"/>
      <c r="AB321" s="82"/>
      <c r="AC321" s="82"/>
      <c r="AD321" s="82"/>
      <c r="AE321" s="82"/>
      <c r="AF321" s="82"/>
      <c r="AG321" s="82"/>
      <c r="AH321" s="82"/>
      <c r="AI321" s="82"/>
      <c r="AJ321" s="82"/>
      <c r="AK321" s="82"/>
      <c r="AL321" s="82"/>
      <c r="AM321" s="82"/>
      <c r="AN321" s="266"/>
      <c r="AO321" s="266"/>
      <c r="AP321" s="266"/>
      <c r="AQ321" s="266"/>
      <c r="AR321" s="82"/>
      <c r="AS321" s="82"/>
      <c r="AT321" s="82"/>
      <c r="AU321" s="82"/>
      <c r="AV321" s="82"/>
      <c r="AW321" s="82"/>
      <c r="AX321" s="82"/>
      <c r="AY321" s="82"/>
      <c r="AZ321" s="82"/>
      <c r="BA321" s="82"/>
      <c r="BB321" s="82"/>
      <c r="BC321" s="82"/>
      <c r="BD321" s="82"/>
      <c r="BE321" s="82"/>
      <c r="BF321" s="82"/>
      <c r="BG321" s="82"/>
      <c r="BH321" s="82"/>
      <c r="BI321" s="82"/>
      <c r="BJ321" s="82"/>
      <c r="BK321" s="82"/>
      <c r="BL321" s="82"/>
      <c r="BM321" s="82"/>
      <c r="BN321" s="82"/>
      <c r="BO321" s="82"/>
      <c r="BP321" s="82"/>
      <c r="BQ321" s="82"/>
      <c r="BR321" s="84"/>
      <c r="BS321" s="84"/>
      <c r="BT321" s="84"/>
      <c r="BU321" s="84"/>
      <c r="BV321" s="84"/>
      <c r="BW321" s="84"/>
      <c r="BX321" s="82"/>
      <c r="BY321" s="265"/>
      <c r="BZ321" s="82"/>
      <c r="CA321" s="82"/>
      <c r="CB321" s="82"/>
    </row>
    <row r="322" spans="1:80" ht="15.75" customHeight="1" x14ac:dyDescent="0.2">
      <c r="A322" s="82"/>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c r="AA322" s="82"/>
      <c r="AB322" s="82"/>
      <c r="AC322" s="82"/>
      <c r="AD322" s="82"/>
      <c r="AE322" s="82"/>
      <c r="AF322" s="82"/>
      <c r="AG322" s="82"/>
      <c r="AH322" s="82"/>
      <c r="AI322" s="82"/>
      <c r="AJ322" s="82"/>
      <c r="AK322" s="82"/>
      <c r="AL322" s="82"/>
      <c r="AM322" s="82"/>
      <c r="AN322" s="266"/>
      <c r="AO322" s="266"/>
      <c r="AP322" s="266"/>
      <c r="AQ322" s="266"/>
      <c r="AR322" s="82"/>
      <c r="AS322" s="82"/>
      <c r="AT322" s="82"/>
      <c r="AU322" s="82"/>
      <c r="AV322" s="82"/>
      <c r="AW322" s="82"/>
      <c r="AX322" s="82"/>
      <c r="AY322" s="82"/>
      <c r="AZ322" s="82"/>
      <c r="BA322" s="82"/>
      <c r="BB322" s="82"/>
      <c r="BC322" s="82"/>
      <c r="BD322" s="82"/>
      <c r="BE322" s="82"/>
      <c r="BF322" s="82"/>
      <c r="BG322" s="82"/>
      <c r="BH322" s="82"/>
      <c r="BI322" s="82"/>
      <c r="BJ322" s="82"/>
      <c r="BK322" s="82"/>
      <c r="BL322" s="82"/>
      <c r="BM322" s="82"/>
      <c r="BN322" s="82"/>
      <c r="BO322" s="82"/>
      <c r="BP322" s="82"/>
      <c r="BQ322" s="82"/>
      <c r="BR322" s="84"/>
      <c r="BS322" s="84"/>
      <c r="BT322" s="84"/>
      <c r="BU322" s="84"/>
      <c r="BV322" s="84"/>
      <c r="BW322" s="84"/>
      <c r="BX322" s="82"/>
      <c r="BY322" s="265"/>
      <c r="BZ322" s="82"/>
      <c r="CA322" s="82"/>
      <c r="CB322" s="82"/>
    </row>
    <row r="323" spans="1:80" ht="15.75" customHeight="1" x14ac:dyDescent="0.2">
      <c r="A323" s="82"/>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c r="AA323" s="82"/>
      <c r="AB323" s="82"/>
      <c r="AC323" s="82"/>
      <c r="AD323" s="82"/>
      <c r="AE323" s="82"/>
      <c r="AF323" s="82"/>
      <c r="AG323" s="82"/>
      <c r="AH323" s="82"/>
      <c r="AI323" s="82"/>
      <c r="AJ323" s="82"/>
      <c r="AK323" s="82"/>
      <c r="AL323" s="82"/>
      <c r="AM323" s="82"/>
      <c r="AN323" s="266"/>
      <c r="AO323" s="266"/>
      <c r="AP323" s="266"/>
      <c r="AQ323" s="266"/>
      <c r="AR323" s="82"/>
      <c r="AS323" s="82"/>
      <c r="AT323" s="82"/>
      <c r="AU323" s="82"/>
      <c r="AV323" s="82"/>
      <c r="AW323" s="82"/>
      <c r="AX323" s="82"/>
      <c r="AY323" s="82"/>
      <c r="AZ323" s="82"/>
      <c r="BA323" s="82"/>
      <c r="BB323" s="82"/>
      <c r="BC323" s="82"/>
      <c r="BD323" s="82"/>
      <c r="BE323" s="82"/>
      <c r="BF323" s="82"/>
      <c r="BG323" s="82"/>
      <c r="BH323" s="82"/>
      <c r="BI323" s="82"/>
      <c r="BJ323" s="82"/>
      <c r="BK323" s="82"/>
      <c r="BL323" s="82"/>
      <c r="BM323" s="82"/>
      <c r="BN323" s="82"/>
      <c r="BO323" s="82"/>
      <c r="BP323" s="82"/>
      <c r="BQ323" s="82"/>
      <c r="BR323" s="84"/>
      <c r="BS323" s="84"/>
      <c r="BT323" s="84"/>
      <c r="BU323" s="84"/>
      <c r="BV323" s="84"/>
      <c r="BW323" s="84"/>
      <c r="BX323" s="82"/>
      <c r="BY323" s="265"/>
      <c r="BZ323" s="82"/>
      <c r="CA323" s="82"/>
      <c r="CB323" s="82"/>
    </row>
    <row r="324" spans="1:80" ht="15.75" customHeight="1" x14ac:dyDescent="0.2">
      <c r="A324" s="82"/>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c r="AA324" s="82"/>
      <c r="AB324" s="82"/>
      <c r="AC324" s="82"/>
      <c r="AD324" s="82"/>
      <c r="AE324" s="82"/>
      <c r="AF324" s="82"/>
      <c r="AG324" s="82"/>
      <c r="AH324" s="82"/>
      <c r="AI324" s="82"/>
      <c r="AJ324" s="82"/>
      <c r="AK324" s="82"/>
      <c r="AL324" s="82"/>
      <c r="AM324" s="82"/>
      <c r="AN324" s="266"/>
      <c r="AO324" s="266"/>
      <c r="AP324" s="266"/>
      <c r="AQ324" s="266"/>
      <c r="AR324" s="82"/>
      <c r="AS324" s="82"/>
      <c r="AT324" s="82"/>
      <c r="AU324" s="82"/>
      <c r="AV324" s="82"/>
      <c r="AW324" s="82"/>
      <c r="AX324" s="82"/>
      <c r="AY324" s="82"/>
      <c r="AZ324" s="82"/>
      <c r="BA324" s="82"/>
      <c r="BB324" s="82"/>
      <c r="BC324" s="82"/>
      <c r="BD324" s="82"/>
      <c r="BE324" s="82"/>
      <c r="BF324" s="82"/>
      <c r="BG324" s="82"/>
      <c r="BH324" s="82"/>
      <c r="BI324" s="82"/>
      <c r="BJ324" s="82"/>
      <c r="BK324" s="82"/>
      <c r="BL324" s="82"/>
      <c r="BM324" s="82"/>
      <c r="BN324" s="82"/>
      <c r="BO324" s="82"/>
      <c r="BP324" s="82"/>
      <c r="BQ324" s="82"/>
      <c r="BR324" s="84"/>
      <c r="BS324" s="84"/>
      <c r="BT324" s="84"/>
      <c r="BU324" s="84"/>
      <c r="BV324" s="84"/>
      <c r="BW324" s="84"/>
      <c r="BX324" s="82"/>
      <c r="BY324" s="265"/>
      <c r="BZ324" s="82"/>
      <c r="CA324" s="82"/>
      <c r="CB324" s="82"/>
    </row>
    <row r="325" spans="1:80" ht="15.75" customHeight="1" x14ac:dyDescent="0.2">
      <c r="A325" s="82"/>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G325" s="82"/>
      <c r="AH325" s="82"/>
      <c r="AI325" s="82"/>
      <c r="AJ325" s="82"/>
      <c r="AK325" s="82"/>
      <c r="AL325" s="82"/>
      <c r="AM325" s="82"/>
      <c r="AN325" s="266"/>
      <c r="AO325" s="266"/>
      <c r="AP325" s="266"/>
      <c r="AQ325" s="266"/>
      <c r="AR325" s="82"/>
      <c r="AS325" s="82"/>
      <c r="AT325" s="82"/>
      <c r="AU325" s="82"/>
      <c r="AV325" s="82"/>
      <c r="AW325" s="82"/>
      <c r="AX325" s="82"/>
      <c r="AY325" s="82"/>
      <c r="AZ325" s="82"/>
      <c r="BA325" s="82"/>
      <c r="BB325" s="82"/>
      <c r="BC325" s="82"/>
      <c r="BD325" s="82"/>
      <c r="BE325" s="82"/>
      <c r="BF325" s="82"/>
      <c r="BG325" s="82"/>
      <c r="BH325" s="82"/>
      <c r="BI325" s="82"/>
      <c r="BJ325" s="82"/>
      <c r="BK325" s="82"/>
      <c r="BL325" s="82"/>
      <c r="BM325" s="82"/>
      <c r="BN325" s="82"/>
      <c r="BO325" s="82"/>
      <c r="BP325" s="82"/>
      <c r="BQ325" s="82"/>
      <c r="BR325" s="84"/>
      <c r="BS325" s="84"/>
      <c r="BT325" s="84"/>
      <c r="BU325" s="84"/>
      <c r="BV325" s="84"/>
      <c r="BW325" s="84"/>
      <c r="BX325" s="82"/>
      <c r="BY325" s="265"/>
      <c r="BZ325" s="82"/>
      <c r="CA325" s="82"/>
      <c r="CB325" s="82"/>
    </row>
    <row r="326" spans="1:80" ht="15.75" customHeight="1" x14ac:dyDescent="0.2">
      <c r="A326" s="82"/>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c r="AA326" s="82"/>
      <c r="AB326" s="82"/>
      <c r="AC326" s="82"/>
      <c r="AD326" s="82"/>
      <c r="AE326" s="82"/>
      <c r="AF326" s="82"/>
      <c r="AG326" s="82"/>
      <c r="AH326" s="82"/>
      <c r="AI326" s="82"/>
      <c r="AJ326" s="82"/>
      <c r="AK326" s="82"/>
      <c r="AL326" s="82"/>
      <c r="AM326" s="82"/>
      <c r="AN326" s="266"/>
      <c r="AO326" s="266"/>
      <c r="AP326" s="266"/>
      <c r="AQ326" s="266"/>
      <c r="AR326" s="82"/>
      <c r="AS326" s="82"/>
      <c r="AT326" s="82"/>
      <c r="AU326" s="82"/>
      <c r="AV326" s="82"/>
      <c r="AW326" s="82"/>
      <c r="AX326" s="82"/>
      <c r="AY326" s="82"/>
      <c r="AZ326" s="82"/>
      <c r="BA326" s="82"/>
      <c r="BB326" s="82"/>
      <c r="BC326" s="82"/>
      <c r="BD326" s="82"/>
      <c r="BE326" s="82"/>
      <c r="BF326" s="82"/>
      <c r="BG326" s="82"/>
      <c r="BH326" s="82"/>
      <c r="BI326" s="82"/>
      <c r="BJ326" s="82"/>
      <c r="BK326" s="82"/>
      <c r="BL326" s="82"/>
      <c r="BM326" s="82"/>
      <c r="BN326" s="82"/>
      <c r="BO326" s="82"/>
      <c r="BP326" s="82"/>
      <c r="BQ326" s="82"/>
      <c r="BR326" s="84"/>
      <c r="BS326" s="84"/>
      <c r="BT326" s="84"/>
      <c r="BU326" s="84"/>
      <c r="BV326" s="84"/>
      <c r="BW326" s="84"/>
      <c r="BX326" s="82"/>
      <c r="BY326" s="265"/>
      <c r="BZ326" s="82"/>
      <c r="CA326" s="82"/>
      <c r="CB326" s="82"/>
    </row>
    <row r="327" spans="1:80" ht="15.75" customHeight="1" x14ac:dyDescent="0.2">
      <c r="A327" s="82"/>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c r="AA327" s="82"/>
      <c r="AB327" s="82"/>
      <c r="AC327" s="82"/>
      <c r="AD327" s="82"/>
      <c r="AE327" s="82"/>
      <c r="AF327" s="82"/>
      <c r="AG327" s="82"/>
      <c r="AH327" s="82"/>
      <c r="AI327" s="82"/>
      <c r="AJ327" s="82"/>
      <c r="AK327" s="82"/>
      <c r="AL327" s="82"/>
      <c r="AM327" s="82"/>
      <c r="AN327" s="266"/>
      <c r="AO327" s="266"/>
      <c r="AP327" s="266"/>
      <c r="AQ327" s="266"/>
      <c r="AR327" s="82"/>
      <c r="AS327" s="82"/>
      <c r="AT327" s="82"/>
      <c r="AU327" s="82"/>
      <c r="AV327" s="82"/>
      <c r="AW327" s="82"/>
      <c r="AX327" s="82"/>
      <c r="AY327" s="82"/>
      <c r="AZ327" s="82"/>
      <c r="BA327" s="82"/>
      <c r="BB327" s="82"/>
      <c r="BC327" s="82"/>
      <c r="BD327" s="82"/>
      <c r="BE327" s="82"/>
      <c r="BF327" s="82"/>
      <c r="BG327" s="82"/>
      <c r="BH327" s="82"/>
      <c r="BI327" s="82"/>
      <c r="BJ327" s="82"/>
      <c r="BK327" s="82"/>
      <c r="BL327" s="82"/>
      <c r="BM327" s="82"/>
      <c r="BN327" s="82"/>
      <c r="BO327" s="82"/>
      <c r="BP327" s="82"/>
      <c r="BQ327" s="82"/>
      <c r="BR327" s="84"/>
      <c r="BS327" s="84"/>
      <c r="BT327" s="84"/>
      <c r="BU327" s="84"/>
      <c r="BV327" s="84"/>
      <c r="BW327" s="84"/>
      <c r="BX327" s="82"/>
      <c r="BY327" s="265"/>
      <c r="BZ327" s="82"/>
      <c r="CA327" s="82"/>
      <c r="CB327" s="82"/>
    </row>
    <row r="328" spans="1:80" ht="15.75" customHeight="1" x14ac:dyDescent="0.2">
      <c r="A328" s="82"/>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c r="AA328" s="82"/>
      <c r="AB328" s="82"/>
      <c r="AC328" s="82"/>
      <c r="AD328" s="82"/>
      <c r="AE328" s="82"/>
      <c r="AF328" s="82"/>
      <c r="AG328" s="82"/>
      <c r="AH328" s="82"/>
      <c r="AI328" s="82"/>
      <c r="AJ328" s="82"/>
      <c r="AK328" s="82"/>
      <c r="AL328" s="82"/>
      <c r="AM328" s="82"/>
      <c r="AN328" s="266"/>
      <c r="AO328" s="266"/>
      <c r="AP328" s="266"/>
      <c r="AQ328" s="266"/>
      <c r="AR328" s="82"/>
      <c r="AS328" s="82"/>
      <c r="AT328" s="82"/>
      <c r="AU328" s="82"/>
      <c r="AV328" s="82"/>
      <c r="AW328" s="82"/>
      <c r="AX328" s="82"/>
      <c r="AY328" s="82"/>
      <c r="AZ328" s="82"/>
      <c r="BA328" s="82"/>
      <c r="BB328" s="82"/>
      <c r="BC328" s="82"/>
      <c r="BD328" s="82"/>
      <c r="BE328" s="82"/>
      <c r="BF328" s="82"/>
      <c r="BG328" s="82"/>
      <c r="BH328" s="82"/>
      <c r="BI328" s="82"/>
      <c r="BJ328" s="82"/>
      <c r="BK328" s="82"/>
      <c r="BL328" s="82"/>
      <c r="BM328" s="82"/>
      <c r="BN328" s="82"/>
      <c r="BO328" s="82"/>
      <c r="BP328" s="82"/>
      <c r="BQ328" s="82"/>
      <c r="BR328" s="84"/>
      <c r="BS328" s="84"/>
      <c r="BT328" s="84"/>
      <c r="BU328" s="84"/>
      <c r="BV328" s="84"/>
      <c r="BW328" s="84"/>
      <c r="BX328" s="82"/>
      <c r="BY328" s="265"/>
      <c r="BZ328" s="82"/>
      <c r="CA328" s="82"/>
      <c r="CB328" s="82"/>
    </row>
    <row r="329" spans="1:80" ht="15.75" customHeight="1" x14ac:dyDescent="0.2">
      <c r="A329" s="82"/>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c r="AA329" s="82"/>
      <c r="AB329" s="82"/>
      <c r="AC329" s="82"/>
      <c r="AD329" s="82"/>
      <c r="AE329" s="82"/>
      <c r="AF329" s="82"/>
      <c r="AG329" s="82"/>
      <c r="AH329" s="82"/>
      <c r="AI329" s="82"/>
      <c r="AJ329" s="82"/>
      <c r="AK329" s="82"/>
      <c r="AL329" s="82"/>
      <c r="AM329" s="82"/>
      <c r="AN329" s="266"/>
      <c r="AO329" s="266"/>
      <c r="AP329" s="266"/>
      <c r="AQ329" s="266"/>
      <c r="AR329" s="82"/>
      <c r="AS329" s="82"/>
      <c r="AT329" s="82"/>
      <c r="AU329" s="82"/>
      <c r="AV329" s="82"/>
      <c r="AW329" s="82"/>
      <c r="AX329" s="82"/>
      <c r="AY329" s="82"/>
      <c r="AZ329" s="82"/>
      <c r="BA329" s="82"/>
      <c r="BB329" s="82"/>
      <c r="BC329" s="82"/>
      <c r="BD329" s="82"/>
      <c r="BE329" s="82"/>
      <c r="BF329" s="82"/>
      <c r="BG329" s="82"/>
      <c r="BH329" s="82"/>
      <c r="BI329" s="82"/>
      <c r="BJ329" s="82"/>
      <c r="BK329" s="82"/>
      <c r="BL329" s="82"/>
      <c r="BM329" s="82"/>
      <c r="BN329" s="82"/>
      <c r="BO329" s="82"/>
      <c r="BP329" s="82"/>
      <c r="BQ329" s="82"/>
      <c r="BR329" s="84"/>
      <c r="BS329" s="84"/>
      <c r="BT329" s="84"/>
      <c r="BU329" s="84"/>
      <c r="BV329" s="84"/>
      <c r="BW329" s="84"/>
      <c r="BX329" s="82"/>
      <c r="BY329" s="265"/>
      <c r="BZ329" s="82"/>
      <c r="CA329" s="82"/>
      <c r="CB329" s="82"/>
    </row>
    <row r="330" spans="1:80" ht="15.75" customHeight="1" x14ac:dyDescent="0.2">
      <c r="A330" s="82"/>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c r="AA330" s="82"/>
      <c r="AB330" s="82"/>
      <c r="AC330" s="82"/>
      <c r="AD330" s="82"/>
      <c r="AE330" s="82"/>
      <c r="AF330" s="82"/>
      <c r="AG330" s="82"/>
      <c r="AH330" s="82"/>
      <c r="AI330" s="82"/>
      <c r="AJ330" s="82"/>
      <c r="AK330" s="82"/>
      <c r="AL330" s="82"/>
      <c r="AM330" s="82"/>
      <c r="AN330" s="266"/>
      <c r="AO330" s="266"/>
      <c r="AP330" s="266"/>
      <c r="AQ330" s="266"/>
      <c r="AR330" s="82"/>
      <c r="AS330" s="82"/>
      <c r="AT330" s="82"/>
      <c r="AU330" s="82"/>
      <c r="AV330" s="82"/>
      <c r="AW330" s="82"/>
      <c r="AX330" s="82"/>
      <c r="AY330" s="82"/>
      <c r="AZ330" s="82"/>
      <c r="BA330" s="82"/>
      <c r="BB330" s="82"/>
      <c r="BC330" s="82"/>
      <c r="BD330" s="82"/>
      <c r="BE330" s="82"/>
      <c r="BF330" s="82"/>
      <c r="BG330" s="82"/>
      <c r="BH330" s="82"/>
      <c r="BI330" s="82"/>
      <c r="BJ330" s="82"/>
      <c r="BK330" s="82"/>
      <c r="BL330" s="82"/>
      <c r="BM330" s="82"/>
      <c r="BN330" s="82"/>
      <c r="BO330" s="82"/>
      <c r="BP330" s="82"/>
      <c r="BQ330" s="82"/>
      <c r="BR330" s="84"/>
      <c r="BS330" s="84"/>
      <c r="BT330" s="84"/>
      <c r="BU330" s="84"/>
      <c r="BV330" s="84"/>
      <c r="BW330" s="84"/>
      <c r="BX330" s="82"/>
      <c r="BY330" s="265"/>
      <c r="BZ330" s="82"/>
      <c r="CA330" s="82"/>
      <c r="CB330" s="82"/>
    </row>
    <row r="331" spans="1:80" ht="15.75" customHeight="1" x14ac:dyDescent="0.2">
      <c r="A331" s="82"/>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G331" s="82"/>
      <c r="AH331" s="82"/>
      <c r="AI331" s="82"/>
      <c r="AJ331" s="82"/>
      <c r="AK331" s="82"/>
      <c r="AL331" s="82"/>
      <c r="AM331" s="82"/>
      <c r="AN331" s="266"/>
      <c r="AO331" s="266"/>
      <c r="AP331" s="266"/>
      <c r="AQ331" s="266"/>
      <c r="AR331" s="82"/>
      <c r="AS331" s="82"/>
      <c r="AT331" s="82"/>
      <c r="AU331" s="82"/>
      <c r="AV331" s="82"/>
      <c r="AW331" s="82"/>
      <c r="AX331" s="82"/>
      <c r="AY331" s="82"/>
      <c r="AZ331" s="82"/>
      <c r="BA331" s="82"/>
      <c r="BB331" s="82"/>
      <c r="BC331" s="82"/>
      <c r="BD331" s="82"/>
      <c r="BE331" s="82"/>
      <c r="BF331" s="82"/>
      <c r="BG331" s="82"/>
      <c r="BH331" s="82"/>
      <c r="BI331" s="82"/>
      <c r="BJ331" s="82"/>
      <c r="BK331" s="82"/>
      <c r="BL331" s="82"/>
      <c r="BM331" s="82"/>
      <c r="BN331" s="82"/>
      <c r="BO331" s="82"/>
      <c r="BP331" s="82"/>
      <c r="BQ331" s="82"/>
      <c r="BR331" s="84"/>
      <c r="BS331" s="84"/>
      <c r="BT331" s="84"/>
      <c r="BU331" s="84"/>
      <c r="BV331" s="84"/>
      <c r="BW331" s="84"/>
      <c r="BX331" s="82"/>
      <c r="BY331" s="265"/>
      <c r="BZ331" s="82"/>
      <c r="CA331" s="82"/>
      <c r="CB331" s="82"/>
    </row>
    <row r="332" spans="1:80" ht="15.75" customHeight="1" x14ac:dyDescent="0.2">
      <c r="A332" s="82"/>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c r="AA332" s="82"/>
      <c r="AB332" s="82"/>
      <c r="AC332" s="82"/>
      <c r="AD332" s="82"/>
      <c r="AE332" s="82"/>
      <c r="AF332" s="82"/>
      <c r="AG332" s="82"/>
      <c r="AH332" s="82"/>
      <c r="AI332" s="82"/>
      <c r="AJ332" s="82"/>
      <c r="AK332" s="82"/>
      <c r="AL332" s="82"/>
      <c r="AM332" s="82"/>
      <c r="AN332" s="266"/>
      <c r="AO332" s="266"/>
      <c r="AP332" s="266"/>
      <c r="AQ332" s="266"/>
      <c r="AR332" s="82"/>
      <c r="AS332" s="82"/>
      <c r="AT332" s="82"/>
      <c r="AU332" s="82"/>
      <c r="AV332" s="82"/>
      <c r="AW332" s="82"/>
      <c r="AX332" s="82"/>
      <c r="AY332" s="82"/>
      <c r="AZ332" s="82"/>
      <c r="BA332" s="82"/>
      <c r="BB332" s="82"/>
      <c r="BC332" s="82"/>
      <c r="BD332" s="82"/>
      <c r="BE332" s="82"/>
      <c r="BF332" s="82"/>
      <c r="BG332" s="82"/>
      <c r="BH332" s="82"/>
      <c r="BI332" s="82"/>
      <c r="BJ332" s="82"/>
      <c r="BK332" s="82"/>
      <c r="BL332" s="82"/>
      <c r="BM332" s="82"/>
      <c r="BN332" s="82"/>
      <c r="BO332" s="82"/>
      <c r="BP332" s="82"/>
      <c r="BQ332" s="82"/>
      <c r="BR332" s="84"/>
      <c r="BS332" s="84"/>
      <c r="BT332" s="84"/>
      <c r="BU332" s="84"/>
      <c r="BV332" s="84"/>
      <c r="BW332" s="84"/>
      <c r="BX332" s="82"/>
      <c r="BY332" s="265"/>
      <c r="BZ332" s="82"/>
      <c r="CA332" s="82"/>
      <c r="CB332" s="82"/>
    </row>
    <row r="333" spans="1:80" ht="15.75" customHeight="1" x14ac:dyDescent="0.2">
      <c r="A333" s="82"/>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c r="AG333" s="82"/>
      <c r="AH333" s="82"/>
      <c r="AI333" s="82"/>
      <c r="AJ333" s="82"/>
      <c r="AK333" s="82"/>
      <c r="AL333" s="82"/>
      <c r="AM333" s="82"/>
      <c r="AN333" s="266"/>
      <c r="AO333" s="266"/>
      <c r="AP333" s="266"/>
      <c r="AQ333" s="266"/>
      <c r="AR333" s="82"/>
      <c r="AS333" s="82"/>
      <c r="AT333" s="82"/>
      <c r="AU333" s="82"/>
      <c r="AV333" s="82"/>
      <c r="AW333" s="82"/>
      <c r="AX333" s="82"/>
      <c r="AY333" s="82"/>
      <c r="AZ333" s="82"/>
      <c r="BA333" s="82"/>
      <c r="BB333" s="82"/>
      <c r="BC333" s="82"/>
      <c r="BD333" s="82"/>
      <c r="BE333" s="82"/>
      <c r="BF333" s="82"/>
      <c r="BG333" s="82"/>
      <c r="BH333" s="82"/>
      <c r="BI333" s="82"/>
      <c r="BJ333" s="82"/>
      <c r="BK333" s="82"/>
      <c r="BL333" s="82"/>
      <c r="BM333" s="82"/>
      <c r="BN333" s="82"/>
      <c r="BO333" s="82"/>
      <c r="BP333" s="82"/>
      <c r="BQ333" s="82"/>
      <c r="BR333" s="84"/>
      <c r="BS333" s="84"/>
      <c r="BT333" s="84"/>
      <c r="BU333" s="84"/>
      <c r="BV333" s="84"/>
      <c r="BW333" s="84"/>
      <c r="BX333" s="82"/>
      <c r="BY333" s="265"/>
      <c r="BZ333" s="82"/>
      <c r="CA333" s="82"/>
      <c r="CB333" s="82"/>
    </row>
    <row r="334" spans="1:80" ht="15.75" customHeight="1" x14ac:dyDescent="0.2">
      <c r="A334" s="82"/>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c r="AG334" s="82"/>
      <c r="AH334" s="82"/>
      <c r="AI334" s="82"/>
      <c r="AJ334" s="82"/>
      <c r="AK334" s="82"/>
      <c r="AL334" s="82"/>
      <c r="AM334" s="82"/>
      <c r="AN334" s="266"/>
      <c r="AO334" s="266"/>
      <c r="AP334" s="266"/>
      <c r="AQ334" s="266"/>
      <c r="AR334" s="82"/>
      <c r="AS334" s="82"/>
      <c r="AT334" s="82"/>
      <c r="AU334" s="82"/>
      <c r="AV334" s="82"/>
      <c r="AW334" s="82"/>
      <c r="AX334" s="82"/>
      <c r="AY334" s="82"/>
      <c r="AZ334" s="82"/>
      <c r="BA334" s="82"/>
      <c r="BB334" s="82"/>
      <c r="BC334" s="82"/>
      <c r="BD334" s="82"/>
      <c r="BE334" s="82"/>
      <c r="BF334" s="82"/>
      <c r="BG334" s="82"/>
      <c r="BH334" s="82"/>
      <c r="BI334" s="82"/>
      <c r="BJ334" s="82"/>
      <c r="BK334" s="82"/>
      <c r="BL334" s="82"/>
      <c r="BM334" s="82"/>
      <c r="BN334" s="82"/>
      <c r="BO334" s="82"/>
      <c r="BP334" s="82"/>
      <c r="BQ334" s="82"/>
      <c r="BR334" s="84"/>
      <c r="BS334" s="84"/>
      <c r="BT334" s="84"/>
      <c r="BU334" s="84"/>
      <c r="BV334" s="84"/>
      <c r="BW334" s="84"/>
      <c r="BX334" s="82"/>
      <c r="BY334" s="265"/>
      <c r="BZ334" s="82"/>
      <c r="CA334" s="82"/>
      <c r="CB334" s="82"/>
    </row>
    <row r="335" spans="1:80" ht="15.75" customHeight="1" x14ac:dyDescent="0.2">
      <c r="A335" s="82"/>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c r="AG335" s="82"/>
      <c r="AH335" s="82"/>
      <c r="AI335" s="82"/>
      <c r="AJ335" s="82"/>
      <c r="AK335" s="82"/>
      <c r="AL335" s="82"/>
      <c r="AM335" s="82"/>
      <c r="AN335" s="266"/>
      <c r="AO335" s="266"/>
      <c r="AP335" s="266"/>
      <c r="AQ335" s="266"/>
      <c r="AR335" s="82"/>
      <c r="AS335" s="82"/>
      <c r="AT335" s="82"/>
      <c r="AU335" s="82"/>
      <c r="AV335" s="82"/>
      <c r="AW335" s="82"/>
      <c r="AX335" s="82"/>
      <c r="AY335" s="82"/>
      <c r="AZ335" s="82"/>
      <c r="BA335" s="82"/>
      <c r="BB335" s="82"/>
      <c r="BC335" s="82"/>
      <c r="BD335" s="82"/>
      <c r="BE335" s="82"/>
      <c r="BF335" s="82"/>
      <c r="BG335" s="82"/>
      <c r="BH335" s="82"/>
      <c r="BI335" s="82"/>
      <c r="BJ335" s="82"/>
      <c r="BK335" s="82"/>
      <c r="BL335" s="82"/>
      <c r="BM335" s="82"/>
      <c r="BN335" s="82"/>
      <c r="BO335" s="82"/>
      <c r="BP335" s="82"/>
      <c r="BQ335" s="82"/>
      <c r="BR335" s="84"/>
      <c r="BS335" s="84"/>
      <c r="BT335" s="84"/>
      <c r="BU335" s="84"/>
      <c r="BV335" s="84"/>
      <c r="BW335" s="84"/>
      <c r="BX335" s="82"/>
      <c r="BY335" s="265"/>
      <c r="BZ335" s="82"/>
      <c r="CA335" s="82"/>
      <c r="CB335" s="82"/>
    </row>
    <row r="336" spans="1:80" ht="15.75" customHeight="1" x14ac:dyDescent="0.2">
      <c r="A336" s="82"/>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c r="AG336" s="82"/>
      <c r="AH336" s="82"/>
      <c r="AI336" s="82"/>
      <c r="AJ336" s="82"/>
      <c r="AK336" s="82"/>
      <c r="AL336" s="82"/>
      <c r="AM336" s="82"/>
      <c r="AN336" s="266"/>
      <c r="AO336" s="266"/>
      <c r="AP336" s="266"/>
      <c r="AQ336" s="266"/>
      <c r="AR336" s="82"/>
      <c r="AS336" s="82"/>
      <c r="AT336" s="82"/>
      <c r="AU336" s="82"/>
      <c r="AV336" s="82"/>
      <c r="AW336" s="82"/>
      <c r="AX336" s="82"/>
      <c r="AY336" s="82"/>
      <c r="AZ336" s="82"/>
      <c r="BA336" s="82"/>
      <c r="BB336" s="82"/>
      <c r="BC336" s="82"/>
      <c r="BD336" s="82"/>
      <c r="BE336" s="82"/>
      <c r="BF336" s="82"/>
      <c r="BG336" s="82"/>
      <c r="BH336" s="82"/>
      <c r="BI336" s="82"/>
      <c r="BJ336" s="82"/>
      <c r="BK336" s="82"/>
      <c r="BL336" s="82"/>
      <c r="BM336" s="82"/>
      <c r="BN336" s="82"/>
      <c r="BO336" s="82"/>
      <c r="BP336" s="82"/>
      <c r="BQ336" s="82"/>
      <c r="BR336" s="84"/>
      <c r="BS336" s="84"/>
      <c r="BT336" s="84"/>
      <c r="BU336" s="84"/>
      <c r="BV336" s="84"/>
      <c r="BW336" s="84"/>
      <c r="BX336" s="82"/>
      <c r="BY336" s="265"/>
      <c r="BZ336" s="82"/>
      <c r="CA336" s="82"/>
      <c r="CB336" s="82"/>
    </row>
    <row r="337" spans="1:80" ht="15.75" customHeight="1" x14ac:dyDescent="0.2">
      <c r="A337" s="82"/>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G337" s="82"/>
      <c r="AH337" s="82"/>
      <c r="AI337" s="82"/>
      <c r="AJ337" s="82"/>
      <c r="AK337" s="82"/>
      <c r="AL337" s="82"/>
      <c r="AM337" s="82"/>
      <c r="AN337" s="266"/>
      <c r="AO337" s="266"/>
      <c r="AP337" s="266"/>
      <c r="AQ337" s="266"/>
      <c r="AR337" s="82"/>
      <c r="AS337" s="82"/>
      <c r="AT337" s="82"/>
      <c r="AU337" s="82"/>
      <c r="AV337" s="82"/>
      <c r="AW337" s="82"/>
      <c r="AX337" s="82"/>
      <c r="AY337" s="82"/>
      <c r="AZ337" s="82"/>
      <c r="BA337" s="82"/>
      <c r="BB337" s="82"/>
      <c r="BC337" s="82"/>
      <c r="BD337" s="82"/>
      <c r="BE337" s="82"/>
      <c r="BF337" s="82"/>
      <c r="BG337" s="82"/>
      <c r="BH337" s="82"/>
      <c r="BI337" s="82"/>
      <c r="BJ337" s="82"/>
      <c r="BK337" s="82"/>
      <c r="BL337" s="82"/>
      <c r="BM337" s="82"/>
      <c r="BN337" s="82"/>
      <c r="BO337" s="82"/>
      <c r="BP337" s="82"/>
      <c r="BQ337" s="82"/>
      <c r="BR337" s="84"/>
      <c r="BS337" s="84"/>
      <c r="BT337" s="84"/>
      <c r="BU337" s="84"/>
      <c r="BV337" s="84"/>
      <c r="BW337" s="84"/>
      <c r="BX337" s="82"/>
      <c r="BY337" s="265"/>
      <c r="BZ337" s="82"/>
      <c r="CA337" s="82"/>
      <c r="CB337" s="82"/>
    </row>
    <row r="338" spans="1:80" ht="15.75" customHeight="1" x14ac:dyDescent="0.2">
      <c r="A338" s="82"/>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c r="AA338" s="82"/>
      <c r="AB338" s="82"/>
      <c r="AC338" s="82"/>
      <c r="AD338" s="82"/>
      <c r="AE338" s="82"/>
      <c r="AF338" s="82"/>
      <c r="AG338" s="82"/>
      <c r="AH338" s="82"/>
      <c r="AI338" s="82"/>
      <c r="AJ338" s="82"/>
      <c r="AK338" s="82"/>
      <c r="AL338" s="82"/>
      <c r="AM338" s="82"/>
      <c r="AN338" s="266"/>
      <c r="AO338" s="266"/>
      <c r="AP338" s="266"/>
      <c r="AQ338" s="266"/>
      <c r="AR338" s="82"/>
      <c r="AS338" s="82"/>
      <c r="AT338" s="82"/>
      <c r="AU338" s="82"/>
      <c r="AV338" s="82"/>
      <c r="AW338" s="82"/>
      <c r="AX338" s="82"/>
      <c r="AY338" s="82"/>
      <c r="AZ338" s="82"/>
      <c r="BA338" s="82"/>
      <c r="BB338" s="82"/>
      <c r="BC338" s="82"/>
      <c r="BD338" s="82"/>
      <c r="BE338" s="82"/>
      <c r="BF338" s="82"/>
      <c r="BG338" s="82"/>
      <c r="BH338" s="82"/>
      <c r="BI338" s="82"/>
      <c r="BJ338" s="82"/>
      <c r="BK338" s="82"/>
      <c r="BL338" s="82"/>
      <c r="BM338" s="82"/>
      <c r="BN338" s="82"/>
      <c r="BO338" s="82"/>
      <c r="BP338" s="82"/>
      <c r="BQ338" s="82"/>
      <c r="BR338" s="84"/>
      <c r="BS338" s="84"/>
      <c r="BT338" s="84"/>
      <c r="BU338" s="84"/>
      <c r="BV338" s="84"/>
      <c r="BW338" s="84"/>
      <c r="BX338" s="82"/>
      <c r="BY338" s="265"/>
      <c r="BZ338" s="82"/>
      <c r="CA338" s="82"/>
      <c r="CB338" s="82"/>
    </row>
    <row r="339" spans="1:80" ht="15.75" customHeight="1" x14ac:dyDescent="0.2">
      <c r="A339" s="82"/>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c r="AA339" s="82"/>
      <c r="AB339" s="82"/>
      <c r="AC339" s="82"/>
      <c r="AD339" s="82"/>
      <c r="AE339" s="82"/>
      <c r="AF339" s="82"/>
      <c r="AG339" s="82"/>
      <c r="AH339" s="82"/>
      <c r="AI339" s="82"/>
      <c r="AJ339" s="82"/>
      <c r="AK339" s="82"/>
      <c r="AL339" s="82"/>
      <c r="AM339" s="82"/>
      <c r="AN339" s="266"/>
      <c r="AO339" s="266"/>
      <c r="AP339" s="266"/>
      <c r="AQ339" s="266"/>
      <c r="AR339" s="82"/>
      <c r="AS339" s="82"/>
      <c r="AT339" s="82"/>
      <c r="AU339" s="82"/>
      <c r="AV339" s="82"/>
      <c r="AW339" s="82"/>
      <c r="AX339" s="82"/>
      <c r="AY339" s="82"/>
      <c r="AZ339" s="82"/>
      <c r="BA339" s="82"/>
      <c r="BB339" s="82"/>
      <c r="BC339" s="82"/>
      <c r="BD339" s="82"/>
      <c r="BE339" s="82"/>
      <c r="BF339" s="82"/>
      <c r="BG339" s="82"/>
      <c r="BH339" s="82"/>
      <c r="BI339" s="82"/>
      <c r="BJ339" s="82"/>
      <c r="BK339" s="82"/>
      <c r="BL339" s="82"/>
      <c r="BM339" s="82"/>
      <c r="BN339" s="82"/>
      <c r="BO339" s="82"/>
      <c r="BP339" s="82"/>
      <c r="BQ339" s="82"/>
      <c r="BR339" s="84"/>
      <c r="BS339" s="84"/>
      <c r="BT339" s="84"/>
      <c r="BU339" s="84"/>
      <c r="BV339" s="84"/>
      <c r="BW339" s="84"/>
      <c r="BX339" s="82"/>
      <c r="BY339" s="265"/>
      <c r="BZ339" s="82"/>
      <c r="CA339" s="82"/>
      <c r="CB339" s="82"/>
    </row>
    <row r="340" spans="1:80" ht="15.75" customHeight="1" x14ac:dyDescent="0.2">
      <c r="A340" s="82"/>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c r="AA340" s="82"/>
      <c r="AB340" s="82"/>
      <c r="AC340" s="82"/>
      <c r="AD340" s="82"/>
      <c r="AE340" s="82"/>
      <c r="AF340" s="82"/>
      <c r="AG340" s="82"/>
      <c r="AH340" s="82"/>
      <c r="AI340" s="82"/>
      <c r="AJ340" s="82"/>
      <c r="AK340" s="82"/>
      <c r="AL340" s="82"/>
      <c r="AM340" s="82"/>
      <c r="AN340" s="266"/>
      <c r="AO340" s="266"/>
      <c r="AP340" s="266"/>
      <c r="AQ340" s="266"/>
      <c r="AR340" s="82"/>
      <c r="AS340" s="82"/>
      <c r="AT340" s="82"/>
      <c r="AU340" s="82"/>
      <c r="AV340" s="82"/>
      <c r="AW340" s="82"/>
      <c r="AX340" s="82"/>
      <c r="AY340" s="82"/>
      <c r="AZ340" s="82"/>
      <c r="BA340" s="82"/>
      <c r="BB340" s="82"/>
      <c r="BC340" s="82"/>
      <c r="BD340" s="82"/>
      <c r="BE340" s="82"/>
      <c r="BF340" s="82"/>
      <c r="BG340" s="82"/>
      <c r="BH340" s="82"/>
      <c r="BI340" s="82"/>
      <c r="BJ340" s="82"/>
      <c r="BK340" s="82"/>
      <c r="BL340" s="82"/>
      <c r="BM340" s="82"/>
      <c r="BN340" s="82"/>
      <c r="BO340" s="82"/>
      <c r="BP340" s="82"/>
      <c r="BQ340" s="82"/>
      <c r="BR340" s="84"/>
      <c r="BS340" s="84"/>
      <c r="BT340" s="84"/>
      <c r="BU340" s="84"/>
      <c r="BV340" s="84"/>
      <c r="BW340" s="84"/>
      <c r="BX340" s="82"/>
      <c r="BY340" s="265"/>
      <c r="BZ340" s="82"/>
      <c r="CA340" s="82"/>
      <c r="CB340" s="82"/>
    </row>
    <row r="341" spans="1:80" ht="15.75" customHeight="1" x14ac:dyDescent="0.2">
      <c r="A341" s="82"/>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c r="AA341" s="82"/>
      <c r="AB341" s="82"/>
      <c r="AC341" s="82"/>
      <c r="AD341" s="82"/>
      <c r="AE341" s="82"/>
      <c r="AF341" s="82"/>
      <c r="AG341" s="82"/>
      <c r="AH341" s="82"/>
      <c r="AI341" s="82"/>
      <c r="AJ341" s="82"/>
      <c r="AK341" s="82"/>
      <c r="AL341" s="82"/>
      <c r="AM341" s="82"/>
      <c r="AN341" s="266"/>
      <c r="AO341" s="266"/>
      <c r="AP341" s="266"/>
      <c r="AQ341" s="266"/>
      <c r="AR341" s="82"/>
      <c r="AS341" s="82"/>
      <c r="AT341" s="82"/>
      <c r="AU341" s="82"/>
      <c r="AV341" s="82"/>
      <c r="AW341" s="82"/>
      <c r="AX341" s="82"/>
      <c r="AY341" s="82"/>
      <c r="AZ341" s="82"/>
      <c r="BA341" s="82"/>
      <c r="BB341" s="82"/>
      <c r="BC341" s="82"/>
      <c r="BD341" s="82"/>
      <c r="BE341" s="82"/>
      <c r="BF341" s="82"/>
      <c r="BG341" s="82"/>
      <c r="BH341" s="82"/>
      <c r="BI341" s="82"/>
      <c r="BJ341" s="82"/>
      <c r="BK341" s="82"/>
      <c r="BL341" s="82"/>
      <c r="BM341" s="82"/>
      <c r="BN341" s="82"/>
      <c r="BO341" s="82"/>
      <c r="BP341" s="82"/>
      <c r="BQ341" s="82"/>
      <c r="BR341" s="84"/>
      <c r="BS341" s="84"/>
      <c r="BT341" s="84"/>
      <c r="BU341" s="84"/>
      <c r="BV341" s="84"/>
      <c r="BW341" s="84"/>
      <c r="BX341" s="82"/>
      <c r="BY341" s="265"/>
      <c r="BZ341" s="82"/>
      <c r="CA341" s="82"/>
      <c r="CB341" s="82"/>
    </row>
    <row r="342" spans="1:80" ht="15.75" customHeight="1" x14ac:dyDescent="0.2">
      <c r="A342" s="82"/>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c r="AA342" s="82"/>
      <c r="AB342" s="82"/>
      <c r="AC342" s="82"/>
      <c r="AD342" s="82"/>
      <c r="AE342" s="82"/>
      <c r="AF342" s="82"/>
      <c r="AG342" s="82"/>
      <c r="AH342" s="82"/>
      <c r="AI342" s="82"/>
      <c r="AJ342" s="82"/>
      <c r="AK342" s="82"/>
      <c r="AL342" s="82"/>
      <c r="AM342" s="82"/>
      <c r="AN342" s="266"/>
      <c r="AO342" s="266"/>
      <c r="AP342" s="266"/>
      <c r="AQ342" s="266"/>
      <c r="AR342" s="82"/>
      <c r="AS342" s="82"/>
      <c r="AT342" s="82"/>
      <c r="AU342" s="82"/>
      <c r="AV342" s="82"/>
      <c r="AW342" s="82"/>
      <c r="AX342" s="82"/>
      <c r="AY342" s="82"/>
      <c r="AZ342" s="82"/>
      <c r="BA342" s="82"/>
      <c r="BB342" s="82"/>
      <c r="BC342" s="82"/>
      <c r="BD342" s="82"/>
      <c r="BE342" s="82"/>
      <c r="BF342" s="82"/>
      <c r="BG342" s="82"/>
      <c r="BH342" s="82"/>
      <c r="BI342" s="82"/>
      <c r="BJ342" s="82"/>
      <c r="BK342" s="82"/>
      <c r="BL342" s="82"/>
      <c r="BM342" s="82"/>
      <c r="BN342" s="82"/>
      <c r="BO342" s="82"/>
      <c r="BP342" s="82"/>
      <c r="BQ342" s="82"/>
      <c r="BR342" s="84"/>
      <c r="BS342" s="84"/>
      <c r="BT342" s="84"/>
      <c r="BU342" s="84"/>
      <c r="BV342" s="84"/>
      <c r="BW342" s="84"/>
      <c r="BX342" s="82"/>
      <c r="BY342" s="265"/>
      <c r="BZ342" s="82"/>
      <c r="CA342" s="82"/>
      <c r="CB342" s="82"/>
    </row>
    <row r="343" spans="1:80" ht="15.75" customHeight="1" x14ac:dyDescent="0.2">
      <c r="A343" s="82"/>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G343" s="82"/>
      <c r="AH343" s="82"/>
      <c r="AI343" s="82"/>
      <c r="AJ343" s="82"/>
      <c r="AK343" s="82"/>
      <c r="AL343" s="82"/>
      <c r="AM343" s="82"/>
      <c r="AN343" s="266"/>
      <c r="AO343" s="266"/>
      <c r="AP343" s="266"/>
      <c r="AQ343" s="266"/>
      <c r="AR343" s="82"/>
      <c r="AS343" s="82"/>
      <c r="AT343" s="82"/>
      <c r="AU343" s="82"/>
      <c r="AV343" s="82"/>
      <c r="AW343" s="82"/>
      <c r="AX343" s="82"/>
      <c r="AY343" s="82"/>
      <c r="AZ343" s="82"/>
      <c r="BA343" s="82"/>
      <c r="BB343" s="82"/>
      <c r="BC343" s="82"/>
      <c r="BD343" s="82"/>
      <c r="BE343" s="82"/>
      <c r="BF343" s="82"/>
      <c r="BG343" s="82"/>
      <c r="BH343" s="82"/>
      <c r="BI343" s="82"/>
      <c r="BJ343" s="82"/>
      <c r="BK343" s="82"/>
      <c r="BL343" s="82"/>
      <c r="BM343" s="82"/>
      <c r="BN343" s="82"/>
      <c r="BO343" s="82"/>
      <c r="BP343" s="82"/>
      <c r="BQ343" s="82"/>
      <c r="BR343" s="84"/>
      <c r="BS343" s="84"/>
      <c r="BT343" s="84"/>
      <c r="BU343" s="84"/>
      <c r="BV343" s="84"/>
      <c r="BW343" s="84"/>
      <c r="BX343" s="82"/>
      <c r="BY343" s="265"/>
      <c r="BZ343" s="82"/>
      <c r="CA343" s="82"/>
      <c r="CB343" s="82"/>
    </row>
    <row r="344" spans="1:80" ht="15.75" customHeight="1" x14ac:dyDescent="0.2">
      <c r="A344" s="82"/>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c r="AA344" s="82"/>
      <c r="AB344" s="82"/>
      <c r="AC344" s="82"/>
      <c r="AD344" s="82"/>
      <c r="AE344" s="82"/>
      <c r="AF344" s="82"/>
      <c r="AG344" s="82"/>
      <c r="AH344" s="82"/>
      <c r="AI344" s="82"/>
      <c r="AJ344" s="82"/>
      <c r="AK344" s="82"/>
      <c r="AL344" s="82"/>
      <c r="AM344" s="82"/>
      <c r="AN344" s="266"/>
      <c r="AO344" s="266"/>
      <c r="AP344" s="266"/>
      <c r="AQ344" s="266"/>
      <c r="AR344" s="82"/>
      <c r="AS344" s="82"/>
      <c r="AT344" s="82"/>
      <c r="AU344" s="82"/>
      <c r="AV344" s="82"/>
      <c r="AW344" s="82"/>
      <c r="AX344" s="82"/>
      <c r="AY344" s="82"/>
      <c r="AZ344" s="82"/>
      <c r="BA344" s="82"/>
      <c r="BB344" s="82"/>
      <c r="BC344" s="82"/>
      <c r="BD344" s="82"/>
      <c r="BE344" s="82"/>
      <c r="BF344" s="82"/>
      <c r="BG344" s="82"/>
      <c r="BH344" s="82"/>
      <c r="BI344" s="82"/>
      <c r="BJ344" s="82"/>
      <c r="BK344" s="82"/>
      <c r="BL344" s="82"/>
      <c r="BM344" s="82"/>
      <c r="BN344" s="82"/>
      <c r="BO344" s="82"/>
      <c r="BP344" s="82"/>
      <c r="BQ344" s="82"/>
      <c r="BR344" s="84"/>
      <c r="BS344" s="84"/>
      <c r="BT344" s="84"/>
      <c r="BU344" s="84"/>
      <c r="BV344" s="84"/>
      <c r="BW344" s="84"/>
      <c r="BX344" s="82"/>
      <c r="BY344" s="265"/>
      <c r="BZ344" s="82"/>
      <c r="CA344" s="82"/>
      <c r="CB344" s="82"/>
    </row>
    <row r="345" spans="1:80" ht="15.75" customHeight="1" x14ac:dyDescent="0.2">
      <c r="A345" s="82"/>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c r="AA345" s="82"/>
      <c r="AB345" s="82"/>
      <c r="AC345" s="82"/>
      <c r="AD345" s="82"/>
      <c r="AE345" s="82"/>
      <c r="AF345" s="82"/>
      <c r="AG345" s="82"/>
      <c r="AH345" s="82"/>
      <c r="AI345" s="82"/>
      <c r="AJ345" s="82"/>
      <c r="AK345" s="82"/>
      <c r="AL345" s="82"/>
      <c r="AM345" s="82"/>
      <c r="AN345" s="266"/>
      <c r="AO345" s="266"/>
      <c r="AP345" s="266"/>
      <c r="AQ345" s="266"/>
      <c r="AR345" s="82"/>
      <c r="AS345" s="82"/>
      <c r="AT345" s="82"/>
      <c r="AU345" s="82"/>
      <c r="AV345" s="82"/>
      <c r="AW345" s="82"/>
      <c r="AX345" s="82"/>
      <c r="AY345" s="82"/>
      <c r="AZ345" s="82"/>
      <c r="BA345" s="82"/>
      <c r="BB345" s="82"/>
      <c r="BC345" s="82"/>
      <c r="BD345" s="82"/>
      <c r="BE345" s="82"/>
      <c r="BF345" s="82"/>
      <c r="BG345" s="82"/>
      <c r="BH345" s="82"/>
      <c r="BI345" s="82"/>
      <c r="BJ345" s="82"/>
      <c r="BK345" s="82"/>
      <c r="BL345" s="82"/>
      <c r="BM345" s="82"/>
      <c r="BN345" s="82"/>
      <c r="BO345" s="82"/>
      <c r="BP345" s="82"/>
      <c r="BQ345" s="82"/>
      <c r="BR345" s="84"/>
      <c r="BS345" s="84"/>
      <c r="BT345" s="84"/>
      <c r="BU345" s="84"/>
      <c r="BV345" s="84"/>
      <c r="BW345" s="84"/>
      <c r="BX345" s="82"/>
      <c r="BY345" s="265"/>
      <c r="BZ345" s="82"/>
      <c r="CA345" s="82"/>
      <c r="CB345" s="82"/>
    </row>
    <row r="346" spans="1:80" ht="15.75" customHeight="1" x14ac:dyDescent="0.2">
      <c r="A346" s="82"/>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c r="AA346" s="82"/>
      <c r="AB346" s="82"/>
      <c r="AC346" s="82"/>
      <c r="AD346" s="82"/>
      <c r="AE346" s="82"/>
      <c r="AF346" s="82"/>
      <c r="AG346" s="82"/>
      <c r="AH346" s="82"/>
      <c r="AI346" s="82"/>
      <c r="AJ346" s="82"/>
      <c r="AK346" s="82"/>
      <c r="AL346" s="82"/>
      <c r="AM346" s="82"/>
      <c r="AN346" s="266"/>
      <c r="AO346" s="266"/>
      <c r="AP346" s="266"/>
      <c r="AQ346" s="266"/>
      <c r="AR346" s="82"/>
      <c r="AS346" s="82"/>
      <c r="AT346" s="82"/>
      <c r="AU346" s="82"/>
      <c r="AV346" s="82"/>
      <c r="AW346" s="82"/>
      <c r="AX346" s="82"/>
      <c r="AY346" s="82"/>
      <c r="AZ346" s="82"/>
      <c r="BA346" s="82"/>
      <c r="BB346" s="82"/>
      <c r="BC346" s="82"/>
      <c r="BD346" s="82"/>
      <c r="BE346" s="82"/>
      <c r="BF346" s="82"/>
      <c r="BG346" s="82"/>
      <c r="BH346" s="82"/>
      <c r="BI346" s="82"/>
      <c r="BJ346" s="82"/>
      <c r="BK346" s="82"/>
      <c r="BL346" s="82"/>
      <c r="BM346" s="82"/>
      <c r="BN346" s="82"/>
      <c r="BO346" s="82"/>
      <c r="BP346" s="82"/>
      <c r="BQ346" s="82"/>
      <c r="BR346" s="84"/>
      <c r="BS346" s="84"/>
      <c r="BT346" s="84"/>
      <c r="BU346" s="84"/>
      <c r="BV346" s="84"/>
      <c r="BW346" s="84"/>
      <c r="BX346" s="82"/>
      <c r="BY346" s="265"/>
      <c r="BZ346" s="82"/>
      <c r="CA346" s="82"/>
      <c r="CB346" s="82"/>
    </row>
    <row r="347" spans="1:80" ht="15.75" customHeight="1" x14ac:dyDescent="0.2">
      <c r="A347" s="82"/>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c r="AD347" s="82"/>
      <c r="AE347" s="82"/>
      <c r="AF347" s="82"/>
      <c r="AG347" s="82"/>
      <c r="AH347" s="82"/>
      <c r="AI347" s="82"/>
      <c r="AJ347" s="82"/>
      <c r="AK347" s="82"/>
      <c r="AL347" s="82"/>
      <c r="AM347" s="82"/>
      <c r="AN347" s="266"/>
      <c r="AO347" s="266"/>
      <c r="AP347" s="266"/>
      <c r="AQ347" s="266"/>
      <c r="AR347" s="82"/>
      <c r="AS347" s="82"/>
      <c r="AT347" s="82"/>
      <c r="AU347" s="82"/>
      <c r="AV347" s="82"/>
      <c r="AW347" s="82"/>
      <c r="AX347" s="82"/>
      <c r="AY347" s="82"/>
      <c r="AZ347" s="82"/>
      <c r="BA347" s="82"/>
      <c r="BB347" s="82"/>
      <c r="BC347" s="82"/>
      <c r="BD347" s="82"/>
      <c r="BE347" s="82"/>
      <c r="BF347" s="82"/>
      <c r="BG347" s="82"/>
      <c r="BH347" s="82"/>
      <c r="BI347" s="82"/>
      <c r="BJ347" s="82"/>
      <c r="BK347" s="82"/>
      <c r="BL347" s="82"/>
      <c r="BM347" s="82"/>
      <c r="BN347" s="82"/>
      <c r="BO347" s="82"/>
      <c r="BP347" s="82"/>
      <c r="BQ347" s="82"/>
      <c r="BR347" s="84"/>
      <c r="BS347" s="84"/>
      <c r="BT347" s="84"/>
      <c r="BU347" s="84"/>
      <c r="BV347" s="84"/>
      <c r="BW347" s="84"/>
      <c r="BX347" s="82"/>
      <c r="BY347" s="265"/>
      <c r="BZ347" s="82"/>
      <c r="CA347" s="82"/>
      <c r="CB347" s="82"/>
    </row>
    <row r="348" spans="1:80" ht="15.75" customHeight="1" x14ac:dyDescent="0.2">
      <c r="A348" s="82"/>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c r="AA348" s="82"/>
      <c r="AB348" s="82"/>
      <c r="AC348" s="82"/>
      <c r="AD348" s="82"/>
      <c r="AE348" s="82"/>
      <c r="AF348" s="82"/>
      <c r="AG348" s="82"/>
      <c r="AH348" s="82"/>
      <c r="AI348" s="82"/>
      <c r="AJ348" s="82"/>
      <c r="AK348" s="82"/>
      <c r="AL348" s="82"/>
      <c r="AM348" s="82"/>
      <c r="AN348" s="266"/>
      <c r="AO348" s="266"/>
      <c r="AP348" s="266"/>
      <c r="AQ348" s="266"/>
      <c r="AR348" s="82"/>
      <c r="AS348" s="82"/>
      <c r="AT348" s="82"/>
      <c r="AU348" s="82"/>
      <c r="AV348" s="82"/>
      <c r="AW348" s="82"/>
      <c r="AX348" s="82"/>
      <c r="AY348" s="82"/>
      <c r="AZ348" s="82"/>
      <c r="BA348" s="82"/>
      <c r="BB348" s="82"/>
      <c r="BC348" s="82"/>
      <c r="BD348" s="82"/>
      <c r="BE348" s="82"/>
      <c r="BF348" s="82"/>
      <c r="BG348" s="82"/>
      <c r="BH348" s="82"/>
      <c r="BI348" s="82"/>
      <c r="BJ348" s="82"/>
      <c r="BK348" s="82"/>
      <c r="BL348" s="82"/>
      <c r="BM348" s="82"/>
      <c r="BN348" s="82"/>
      <c r="BO348" s="82"/>
      <c r="BP348" s="82"/>
      <c r="BQ348" s="82"/>
      <c r="BR348" s="84"/>
      <c r="BS348" s="84"/>
      <c r="BT348" s="84"/>
      <c r="BU348" s="84"/>
      <c r="BV348" s="84"/>
      <c r="BW348" s="84"/>
      <c r="BX348" s="82"/>
      <c r="BY348" s="265"/>
      <c r="BZ348" s="82"/>
      <c r="CA348" s="82"/>
      <c r="CB348" s="82"/>
    </row>
    <row r="349" spans="1:80" ht="15.75" customHeight="1" x14ac:dyDescent="0.2">
      <c r="A349" s="82"/>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G349" s="82"/>
      <c r="AH349" s="82"/>
      <c r="AI349" s="82"/>
      <c r="AJ349" s="82"/>
      <c r="AK349" s="82"/>
      <c r="AL349" s="82"/>
      <c r="AM349" s="82"/>
      <c r="AN349" s="266"/>
      <c r="AO349" s="266"/>
      <c r="AP349" s="266"/>
      <c r="AQ349" s="266"/>
      <c r="AR349" s="82"/>
      <c r="AS349" s="82"/>
      <c r="AT349" s="82"/>
      <c r="AU349" s="82"/>
      <c r="AV349" s="82"/>
      <c r="AW349" s="82"/>
      <c r="AX349" s="82"/>
      <c r="AY349" s="82"/>
      <c r="AZ349" s="82"/>
      <c r="BA349" s="82"/>
      <c r="BB349" s="82"/>
      <c r="BC349" s="82"/>
      <c r="BD349" s="82"/>
      <c r="BE349" s="82"/>
      <c r="BF349" s="82"/>
      <c r="BG349" s="82"/>
      <c r="BH349" s="82"/>
      <c r="BI349" s="82"/>
      <c r="BJ349" s="82"/>
      <c r="BK349" s="82"/>
      <c r="BL349" s="82"/>
      <c r="BM349" s="82"/>
      <c r="BN349" s="82"/>
      <c r="BO349" s="82"/>
      <c r="BP349" s="82"/>
      <c r="BQ349" s="82"/>
      <c r="BR349" s="84"/>
      <c r="BS349" s="84"/>
      <c r="BT349" s="84"/>
      <c r="BU349" s="84"/>
      <c r="BV349" s="84"/>
      <c r="BW349" s="84"/>
      <c r="BX349" s="82"/>
      <c r="BY349" s="265"/>
      <c r="BZ349" s="82"/>
      <c r="CA349" s="82"/>
      <c r="CB349" s="82"/>
    </row>
    <row r="350" spans="1:80" ht="15.75" customHeight="1" x14ac:dyDescent="0.2">
      <c r="A350" s="82"/>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c r="AG350" s="82"/>
      <c r="AH350" s="82"/>
      <c r="AI350" s="82"/>
      <c r="AJ350" s="82"/>
      <c r="AK350" s="82"/>
      <c r="AL350" s="82"/>
      <c r="AM350" s="82"/>
      <c r="AN350" s="266"/>
      <c r="AO350" s="266"/>
      <c r="AP350" s="266"/>
      <c r="AQ350" s="266"/>
      <c r="AR350" s="82"/>
      <c r="AS350" s="82"/>
      <c r="AT350" s="82"/>
      <c r="AU350" s="82"/>
      <c r="AV350" s="82"/>
      <c r="AW350" s="82"/>
      <c r="AX350" s="82"/>
      <c r="AY350" s="82"/>
      <c r="AZ350" s="82"/>
      <c r="BA350" s="82"/>
      <c r="BB350" s="82"/>
      <c r="BC350" s="82"/>
      <c r="BD350" s="82"/>
      <c r="BE350" s="82"/>
      <c r="BF350" s="82"/>
      <c r="BG350" s="82"/>
      <c r="BH350" s="82"/>
      <c r="BI350" s="82"/>
      <c r="BJ350" s="82"/>
      <c r="BK350" s="82"/>
      <c r="BL350" s="82"/>
      <c r="BM350" s="82"/>
      <c r="BN350" s="82"/>
      <c r="BO350" s="82"/>
      <c r="BP350" s="82"/>
      <c r="BQ350" s="82"/>
      <c r="BR350" s="84"/>
      <c r="BS350" s="84"/>
      <c r="BT350" s="84"/>
      <c r="BU350" s="84"/>
      <c r="BV350" s="84"/>
      <c r="BW350" s="84"/>
      <c r="BX350" s="82"/>
      <c r="BY350" s="265"/>
      <c r="BZ350" s="82"/>
      <c r="CA350" s="82"/>
      <c r="CB350" s="82"/>
    </row>
    <row r="351" spans="1:80" ht="15.75" customHeight="1" x14ac:dyDescent="0.2">
      <c r="A351" s="82"/>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c r="AG351" s="82"/>
      <c r="AH351" s="82"/>
      <c r="AI351" s="82"/>
      <c r="AJ351" s="82"/>
      <c r="AK351" s="82"/>
      <c r="AL351" s="82"/>
      <c r="AM351" s="82"/>
      <c r="AN351" s="266"/>
      <c r="AO351" s="266"/>
      <c r="AP351" s="266"/>
      <c r="AQ351" s="266"/>
      <c r="AR351" s="82"/>
      <c r="AS351" s="82"/>
      <c r="AT351" s="82"/>
      <c r="AU351" s="82"/>
      <c r="AV351" s="82"/>
      <c r="AW351" s="82"/>
      <c r="AX351" s="82"/>
      <c r="AY351" s="82"/>
      <c r="AZ351" s="82"/>
      <c r="BA351" s="82"/>
      <c r="BB351" s="82"/>
      <c r="BC351" s="82"/>
      <c r="BD351" s="82"/>
      <c r="BE351" s="82"/>
      <c r="BF351" s="82"/>
      <c r="BG351" s="82"/>
      <c r="BH351" s="82"/>
      <c r="BI351" s="82"/>
      <c r="BJ351" s="82"/>
      <c r="BK351" s="82"/>
      <c r="BL351" s="82"/>
      <c r="BM351" s="82"/>
      <c r="BN351" s="82"/>
      <c r="BO351" s="82"/>
      <c r="BP351" s="82"/>
      <c r="BQ351" s="82"/>
      <c r="BR351" s="84"/>
      <c r="BS351" s="84"/>
      <c r="BT351" s="84"/>
      <c r="BU351" s="84"/>
      <c r="BV351" s="84"/>
      <c r="BW351" s="84"/>
      <c r="BX351" s="82"/>
      <c r="BY351" s="265"/>
      <c r="BZ351" s="82"/>
      <c r="CA351" s="82"/>
      <c r="CB351" s="82"/>
    </row>
    <row r="352" spans="1:80" ht="15.75" customHeight="1" x14ac:dyDescent="0.2">
      <c r="A352" s="82"/>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c r="AA352" s="82"/>
      <c r="AB352" s="82"/>
      <c r="AC352" s="82"/>
      <c r="AD352" s="82"/>
      <c r="AE352" s="82"/>
      <c r="AF352" s="82"/>
      <c r="AG352" s="82"/>
      <c r="AH352" s="82"/>
      <c r="AI352" s="82"/>
      <c r="AJ352" s="82"/>
      <c r="AK352" s="82"/>
      <c r="AL352" s="82"/>
      <c r="AM352" s="82"/>
      <c r="AN352" s="266"/>
      <c r="AO352" s="266"/>
      <c r="AP352" s="266"/>
      <c r="AQ352" s="266"/>
      <c r="AR352" s="82"/>
      <c r="AS352" s="82"/>
      <c r="AT352" s="82"/>
      <c r="AU352" s="82"/>
      <c r="AV352" s="82"/>
      <c r="AW352" s="82"/>
      <c r="AX352" s="82"/>
      <c r="AY352" s="82"/>
      <c r="AZ352" s="82"/>
      <c r="BA352" s="82"/>
      <c r="BB352" s="82"/>
      <c r="BC352" s="82"/>
      <c r="BD352" s="82"/>
      <c r="BE352" s="82"/>
      <c r="BF352" s="82"/>
      <c r="BG352" s="82"/>
      <c r="BH352" s="82"/>
      <c r="BI352" s="82"/>
      <c r="BJ352" s="82"/>
      <c r="BK352" s="82"/>
      <c r="BL352" s="82"/>
      <c r="BM352" s="82"/>
      <c r="BN352" s="82"/>
      <c r="BO352" s="82"/>
      <c r="BP352" s="82"/>
      <c r="BQ352" s="82"/>
      <c r="BR352" s="84"/>
      <c r="BS352" s="84"/>
      <c r="BT352" s="84"/>
      <c r="BU352" s="84"/>
      <c r="BV352" s="84"/>
      <c r="BW352" s="84"/>
      <c r="BX352" s="82"/>
      <c r="BY352" s="265"/>
      <c r="BZ352" s="82"/>
      <c r="CA352" s="82"/>
      <c r="CB352" s="82"/>
    </row>
    <row r="353" spans="1:80" ht="15.75" customHeight="1" x14ac:dyDescent="0.2">
      <c r="A353" s="82"/>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c r="AA353" s="82"/>
      <c r="AB353" s="82"/>
      <c r="AC353" s="82"/>
      <c r="AD353" s="82"/>
      <c r="AE353" s="82"/>
      <c r="AF353" s="82"/>
      <c r="AG353" s="82"/>
      <c r="AH353" s="82"/>
      <c r="AI353" s="82"/>
      <c r="AJ353" s="82"/>
      <c r="AK353" s="82"/>
      <c r="AL353" s="82"/>
      <c r="AM353" s="82"/>
      <c r="AN353" s="266"/>
      <c r="AO353" s="266"/>
      <c r="AP353" s="266"/>
      <c r="AQ353" s="266"/>
      <c r="AR353" s="82"/>
      <c r="AS353" s="82"/>
      <c r="AT353" s="82"/>
      <c r="AU353" s="82"/>
      <c r="AV353" s="82"/>
      <c r="AW353" s="82"/>
      <c r="AX353" s="82"/>
      <c r="AY353" s="82"/>
      <c r="AZ353" s="82"/>
      <c r="BA353" s="82"/>
      <c r="BB353" s="82"/>
      <c r="BC353" s="82"/>
      <c r="BD353" s="82"/>
      <c r="BE353" s="82"/>
      <c r="BF353" s="82"/>
      <c r="BG353" s="82"/>
      <c r="BH353" s="82"/>
      <c r="BI353" s="82"/>
      <c r="BJ353" s="82"/>
      <c r="BK353" s="82"/>
      <c r="BL353" s="82"/>
      <c r="BM353" s="82"/>
      <c r="BN353" s="82"/>
      <c r="BO353" s="82"/>
      <c r="BP353" s="82"/>
      <c r="BQ353" s="82"/>
      <c r="BR353" s="84"/>
      <c r="BS353" s="84"/>
      <c r="BT353" s="84"/>
      <c r="BU353" s="84"/>
      <c r="BV353" s="84"/>
      <c r="BW353" s="84"/>
      <c r="BX353" s="82"/>
      <c r="BY353" s="265"/>
      <c r="BZ353" s="82"/>
      <c r="CA353" s="82"/>
      <c r="CB353" s="82"/>
    </row>
    <row r="354" spans="1:80" ht="15.75" customHeight="1" x14ac:dyDescent="0.2">
      <c r="A354" s="82"/>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c r="AA354" s="82"/>
      <c r="AB354" s="82"/>
      <c r="AC354" s="82"/>
      <c r="AD354" s="82"/>
      <c r="AE354" s="82"/>
      <c r="AF354" s="82"/>
      <c r="AG354" s="82"/>
      <c r="AH354" s="82"/>
      <c r="AI354" s="82"/>
      <c r="AJ354" s="82"/>
      <c r="AK354" s="82"/>
      <c r="AL354" s="82"/>
      <c r="AM354" s="82"/>
      <c r="AN354" s="266"/>
      <c r="AO354" s="266"/>
      <c r="AP354" s="266"/>
      <c r="AQ354" s="266"/>
      <c r="AR354" s="82"/>
      <c r="AS354" s="82"/>
      <c r="AT354" s="82"/>
      <c r="AU354" s="82"/>
      <c r="AV354" s="82"/>
      <c r="AW354" s="82"/>
      <c r="AX354" s="82"/>
      <c r="AY354" s="82"/>
      <c r="AZ354" s="82"/>
      <c r="BA354" s="82"/>
      <c r="BB354" s="82"/>
      <c r="BC354" s="82"/>
      <c r="BD354" s="82"/>
      <c r="BE354" s="82"/>
      <c r="BF354" s="82"/>
      <c r="BG354" s="82"/>
      <c r="BH354" s="82"/>
      <c r="BI354" s="82"/>
      <c r="BJ354" s="82"/>
      <c r="BK354" s="82"/>
      <c r="BL354" s="82"/>
      <c r="BM354" s="82"/>
      <c r="BN354" s="82"/>
      <c r="BO354" s="82"/>
      <c r="BP354" s="82"/>
      <c r="BQ354" s="82"/>
      <c r="BR354" s="84"/>
      <c r="BS354" s="84"/>
      <c r="BT354" s="84"/>
      <c r="BU354" s="84"/>
      <c r="BV354" s="84"/>
      <c r="BW354" s="84"/>
      <c r="BX354" s="82"/>
      <c r="BY354" s="265"/>
      <c r="BZ354" s="82"/>
      <c r="CA354" s="82"/>
      <c r="CB354" s="82"/>
    </row>
    <row r="355" spans="1:80" ht="15.75" customHeight="1" x14ac:dyDescent="0.2">
      <c r="A355" s="82"/>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c r="AG355" s="82"/>
      <c r="AH355" s="82"/>
      <c r="AI355" s="82"/>
      <c r="AJ355" s="82"/>
      <c r="AK355" s="82"/>
      <c r="AL355" s="82"/>
      <c r="AM355" s="82"/>
      <c r="AN355" s="266"/>
      <c r="AO355" s="266"/>
      <c r="AP355" s="266"/>
      <c r="AQ355" s="266"/>
      <c r="AR355" s="82"/>
      <c r="AS355" s="82"/>
      <c r="AT355" s="82"/>
      <c r="AU355" s="82"/>
      <c r="AV355" s="82"/>
      <c r="AW355" s="82"/>
      <c r="AX355" s="82"/>
      <c r="AY355" s="82"/>
      <c r="AZ355" s="82"/>
      <c r="BA355" s="82"/>
      <c r="BB355" s="82"/>
      <c r="BC355" s="82"/>
      <c r="BD355" s="82"/>
      <c r="BE355" s="82"/>
      <c r="BF355" s="82"/>
      <c r="BG355" s="82"/>
      <c r="BH355" s="82"/>
      <c r="BI355" s="82"/>
      <c r="BJ355" s="82"/>
      <c r="BK355" s="82"/>
      <c r="BL355" s="82"/>
      <c r="BM355" s="82"/>
      <c r="BN355" s="82"/>
      <c r="BO355" s="82"/>
      <c r="BP355" s="82"/>
      <c r="BQ355" s="82"/>
      <c r="BR355" s="84"/>
      <c r="BS355" s="84"/>
      <c r="BT355" s="84"/>
      <c r="BU355" s="84"/>
      <c r="BV355" s="84"/>
      <c r="BW355" s="84"/>
      <c r="BX355" s="82"/>
      <c r="BY355" s="265"/>
      <c r="BZ355" s="82"/>
      <c r="CA355" s="82"/>
      <c r="CB355" s="82"/>
    </row>
    <row r="356" spans="1:80" ht="15.75" customHeight="1" x14ac:dyDescent="0.2">
      <c r="A356" s="82"/>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82"/>
      <c r="AL356" s="82"/>
      <c r="AM356" s="82"/>
      <c r="AN356" s="266"/>
      <c r="AO356" s="266"/>
      <c r="AP356" s="266"/>
      <c r="AQ356" s="266"/>
      <c r="AR356" s="82"/>
      <c r="AS356" s="82"/>
      <c r="AT356" s="82"/>
      <c r="AU356" s="82"/>
      <c r="AV356" s="82"/>
      <c r="AW356" s="82"/>
      <c r="AX356" s="82"/>
      <c r="AY356" s="82"/>
      <c r="AZ356" s="82"/>
      <c r="BA356" s="82"/>
      <c r="BB356" s="82"/>
      <c r="BC356" s="82"/>
      <c r="BD356" s="82"/>
      <c r="BE356" s="82"/>
      <c r="BF356" s="82"/>
      <c r="BG356" s="82"/>
      <c r="BH356" s="82"/>
      <c r="BI356" s="82"/>
      <c r="BJ356" s="82"/>
      <c r="BK356" s="82"/>
      <c r="BL356" s="82"/>
      <c r="BM356" s="82"/>
      <c r="BN356" s="82"/>
      <c r="BO356" s="82"/>
      <c r="BP356" s="82"/>
      <c r="BQ356" s="82"/>
      <c r="BR356" s="84"/>
      <c r="BS356" s="84"/>
      <c r="BT356" s="84"/>
      <c r="BU356" s="84"/>
      <c r="BV356" s="84"/>
      <c r="BW356" s="84"/>
      <c r="BX356" s="82"/>
      <c r="BY356" s="265"/>
      <c r="BZ356" s="82"/>
      <c r="CA356" s="82"/>
      <c r="CB356" s="82"/>
    </row>
    <row r="357" spans="1:80" ht="15.75" customHeight="1" x14ac:dyDescent="0.2">
      <c r="A357" s="82"/>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82"/>
      <c r="AL357" s="82"/>
      <c r="AM357" s="82"/>
      <c r="AN357" s="266"/>
      <c r="AO357" s="266"/>
      <c r="AP357" s="266"/>
      <c r="AQ357" s="266"/>
      <c r="AR357" s="82"/>
      <c r="AS357" s="82"/>
      <c r="AT357" s="82"/>
      <c r="AU357" s="82"/>
      <c r="AV357" s="82"/>
      <c r="AW357" s="82"/>
      <c r="AX357" s="82"/>
      <c r="AY357" s="82"/>
      <c r="AZ357" s="82"/>
      <c r="BA357" s="82"/>
      <c r="BB357" s="82"/>
      <c r="BC357" s="82"/>
      <c r="BD357" s="82"/>
      <c r="BE357" s="82"/>
      <c r="BF357" s="82"/>
      <c r="BG357" s="82"/>
      <c r="BH357" s="82"/>
      <c r="BI357" s="82"/>
      <c r="BJ357" s="82"/>
      <c r="BK357" s="82"/>
      <c r="BL357" s="82"/>
      <c r="BM357" s="82"/>
      <c r="BN357" s="82"/>
      <c r="BO357" s="82"/>
      <c r="BP357" s="82"/>
      <c r="BQ357" s="82"/>
      <c r="BR357" s="84"/>
      <c r="BS357" s="84"/>
      <c r="BT357" s="84"/>
      <c r="BU357" s="84"/>
      <c r="BV357" s="84"/>
      <c r="BW357" s="84"/>
      <c r="BX357" s="82"/>
      <c r="BY357" s="265"/>
      <c r="BZ357" s="82"/>
      <c r="CA357" s="82"/>
      <c r="CB357" s="82"/>
    </row>
    <row r="358" spans="1:80" ht="15.75" customHeight="1" x14ac:dyDescent="0.2">
      <c r="A358" s="82"/>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c r="AA358" s="82"/>
      <c r="AB358" s="82"/>
      <c r="AC358" s="82"/>
      <c r="AD358" s="82"/>
      <c r="AE358" s="82"/>
      <c r="AF358" s="82"/>
      <c r="AG358" s="82"/>
      <c r="AH358" s="82"/>
      <c r="AI358" s="82"/>
      <c r="AJ358" s="82"/>
      <c r="AK358" s="82"/>
      <c r="AL358" s="82"/>
      <c r="AM358" s="82"/>
      <c r="AN358" s="266"/>
      <c r="AO358" s="266"/>
      <c r="AP358" s="266"/>
      <c r="AQ358" s="266"/>
      <c r="AR358" s="82"/>
      <c r="AS358" s="82"/>
      <c r="AT358" s="82"/>
      <c r="AU358" s="82"/>
      <c r="AV358" s="82"/>
      <c r="AW358" s="82"/>
      <c r="AX358" s="82"/>
      <c r="AY358" s="82"/>
      <c r="AZ358" s="82"/>
      <c r="BA358" s="82"/>
      <c r="BB358" s="82"/>
      <c r="BC358" s="82"/>
      <c r="BD358" s="82"/>
      <c r="BE358" s="82"/>
      <c r="BF358" s="82"/>
      <c r="BG358" s="82"/>
      <c r="BH358" s="82"/>
      <c r="BI358" s="82"/>
      <c r="BJ358" s="82"/>
      <c r="BK358" s="82"/>
      <c r="BL358" s="82"/>
      <c r="BM358" s="82"/>
      <c r="BN358" s="82"/>
      <c r="BO358" s="82"/>
      <c r="BP358" s="82"/>
      <c r="BQ358" s="82"/>
      <c r="BR358" s="84"/>
      <c r="BS358" s="84"/>
      <c r="BT358" s="84"/>
      <c r="BU358" s="84"/>
      <c r="BV358" s="84"/>
      <c r="BW358" s="84"/>
      <c r="BX358" s="82"/>
      <c r="BY358" s="265"/>
      <c r="BZ358" s="82"/>
      <c r="CA358" s="82"/>
      <c r="CB358" s="82"/>
    </row>
    <row r="359" spans="1:80" ht="15.75" customHeight="1" x14ac:dyDescent="0.2">
      <c r="A359" s="82"/>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c r="AA359" s="82"/>
      <c r="AB359" s="82"/>
      <c r="AC359" s="82"/>
      <c r="AD359" s="82"/>
      <c r="AE359" s="82"/>
      <c r="AF359" s="82"/>
      <c r="AG359" s="82"/>
      <c r="AH359" s="82"/>
      <c r="AI359" s="82"/>
      <c r="AJ359" s="82"/>
      <c r="AK359" s="82"/>
      <c r="AL359" s="82"/>
      <c r="AM359" s="82"/>
      <c r="AN359" s="266"/>
      <c r="AO359" s="266"/>
      <c r="AP359" s="266"/>
      <c r="AQ359" s="266"/>
      <c r="AR359" s="82"/>
      <c r="AS359" s="82"/>
      <c r="AT359" s="82"/>
      <c r="AU359" s="82"/>
      <c r="AV359" s="82"/>
      <c r="AW359" s="82"/>
      <c r="AX359" s="82"/>
      <c r="AY359" s="82"/>
      <c r="AZ359" s="82"/>
      <c r="BA359" s="82"/>
      <c r="BB359" s="82"/>
      <c r="BC359" s="82"/>
      <c r="BD359" s="82"/>
      <c r="BE359" s="82"/>
      <c r="BF359" s="82"/>
      <c r="BG359" s="82"/>
      <c r="BH359" s="82"/>
      <c r="BI359" s="82"/>
      <c r="BJ359" s="82"/>
      <c r="BK359" s="82"/>
      <c r="BL359" s="82"/>
      <c r="BM359" s="82"/>
      <c r="BN359" s="82"/>
      <c r="BO359" s="82"/>
      <c r="BP359" s="82"/>
      <c r="BQ359" s="82"/>
      <c r="BR359" s="84"/>
      <c r="BS359" s="84"/>
      <c r="BT359" s="84"/>
      <c r="BU359" s="84"/>
      <c r="BV359" s="84"/>
      <c r="BW359" s="84"/>
      <c r="BX359" s="82"/>
      <c r="BY359" s="265"/>
      <c r="BZ359" s="82"/>
      <c r="CA359" s="82"/>
      <c r="CB359" s="82"/>
    </row>
    <row r="360" spans="1:80" ht="15.75" customHeight="1" x14ac:dyDescent="0.2">
      <c r="A360" s="82"/>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c r="AA360" s="82"/>
      <c r="AB360" s="82"/>
      <c r="AC360" s="82"/>
      <c r="AD360" s="82"/>
      <c r="AE360" s="82"/>
      <c r="AF360" s="82"/>
      <c r="AG360" s="82"/>
      <c r="AH360" s="82"/>
      <c r="AI360" s="82"/>
      <c r="AJ360" s="82"/>
      <c r="AK360" s="82"/>
      <c r="AL360" s="82"/>
      <c r="AM360" s="82"/>
      <c r="AN360" s="266"/>
      <c r="AO360" s="266"/>
      <c r="AP360" s="266"/>
      <c r="AQ360" s="266"/>
      <c r="AR360" s="82"/>
      <c r="AS360" s="82"/>
      <c r="AT360" s="82"/>
      <c r="AU360" s="82"/>
      <c r="AV360" s="82"/>
      <c r="AW360" s="82"/>
      <c r="AX360" s="82"/>
      <c r="AY360" s="82"/>
      <c r="AZ360" s="82"/>
      <c r="BA360" s="82"/>
      <c r="BB360" s="82"/>
      <c r="BC360" s="82"/>
      <c r="BD360" s="82"/>
      <c r="BE360" s="82"/>
      <c r="BF360" s="82"/>
      <c r="BG360" s="82"/>
      <c r="BH360" s="82"/>
      <c r="BI360" s="82"/>
      <c r="BJ360" s="82"/>
      <c r="BK360" s="82"/>
      <c r="BL360" s="82"/>
      <c r="BM360" s="82"/>
      <c r="BN360" s="82"/>
      <c r="BO360" s="82"/>
      <c r="BP360" s="82"/>
      <c r="BQ360" s="82"/>
      <c r="BR360" s="84"/>
      <c r="BS360" s="84"/>
      <c r="BT360" s="84"/>
      <c r="BU360" s="84"/>
      <c r="BV360" s="84"/>
      <c r="BW360" s="84"/>
      <c r="BX360" s="82"/>
      <c r="BY360" s="265"/>
      <c r="BZ360" s="82"/>
      <c r="CA360" s="82"/>
      <c r="CB360" s="82"/>
    </row>
    <row r="361" spans="1:80" ht="15.75" customHeight="1" x14ac:dyDescent="0.2">
      <c r="A361" s="82"/>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c r="AA361" s="82"/>
      <c r="AB361" s="82"/>
      <c r="AC361" s="82"/>
      <c r="AD361" s="82"/>
      <c r="AE361" s="82"/>
      <c r="AF361" s="82"/>
      <c r="AG361" s="82"/>
      <c r="AH361" s="82"/>
      <c r="AI361" s="82"/>
      <c r="AJ361" s="82"/>
      <c r="AK361" s="82"/>
      <c r="AL361" s="82"/>
      <c r="AM361" s="82"/>
      <c r="AN361" s="266"/>
      <c r="AO361" s="266"/>
      <c r="AP361" s="266"/>
      <c r="AQ361" s="266"/>
      <c r="AR361" s="82"/>
      <c r="AS361" s="82"/>
      <c r="AT361" s="82"/>
      <c r="AU361" s="82"/>
      <c r="AV361" s="82"/>
      <c r="AW361" s="82"/>
      <c r="AX361" s="82"/>
      <c r="AY361" s="82"/>
      <c r="AZ361" s="82"/>
      <c r="BA361" s="82"/>
      <c r="BB361" s="82"/>
      <c r="BC361" s="82"/>
      <c r="BD361" s="82"/>
      <c r="BE361" s="82"/>
      <c r="BF361" s="82"/>
      <c r="BG361" s="82"/>
      <c r="BH361" s="82"/>
      <c r="BI361" s="82"/>
      <c r="BJ361" s="82"/>
      <c r="BK361" s="82"/>
      <c r="BL361" s="82"/>
      <c r="BM361" s="82"/>
      <c r="BN361" s="82"/>
      <c r="BO361" s="82"/>
      <c r="BP361" s="82"/>
      <c r="BQ361" s="82"/>
      <c r="BR361" s="84"/>
      <c r="BS361" s="84"/>
      <c r="BT361" s="84"/>
      <c r="BU361" s="84"/>
      <c r="BV361" s="84"/>
      <c r="BW361" s="84"/>
      <c r="BX361" s="82"/>
      <c r="BY361" s="265"/>
      <c r="BZ361" s="82"/>
      <c r="CA361" s="82"/>
      <c r="CB361" s="82"/>
    </row>
    <row r="362" spans="1:80" ht="15.75" customHeight="1" x14ac:dyDescent="0.2">
      <c r="A362" s="82"/>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G362" s="82"/>
      <c r="AH362" s="82"/>
      <c r="AI362" s="82"/>
      <c r="AJ362" s="82"/>
      <c r="AK362" s="82"/>
      <c r="AL362" s="82"/>
      <c r="AM362" s="82"/>
      <c r="AN362" s="266"/>
      <c r="AO362" s="266"/>
      <c r="AP362" s="266"/>
      <c r="AQ362" s="266"/>
      <c r="AR362" s="82"/>
      <c r="AS362" s="82"/>
      <c r="AT362" s="82"/>
      <c r="AU362" s="82"/>
      <c r="AV362" s="82"/>
      <c r="AW362" s="82"/>
      <c r="AX362" s="82"/>
      <c r="AY362" s="82"/>
      <c r="AZ362" s="82"/>
      <c r="BA362" s="82"/>
      <c r="BB362" s="82"/>
      <c r="BC362" s="82"/>
      <c r="BD362" s="82"/>
      <c r="BE362" s="82"/>
      <c r="BF362" s="82"/>
      <c r="BG362" s="82"/>
      <c r="BH362" s="82"/>
      <c r="BI362" s="82"/>
      <c r="BJ362" s="82"/>
      <c r="BK362" s="82"/>
      <c r="BL362" s="82"/>
      <c r="BM362" s="82"/>
      <c r="BN362" s="82"/>
      <c r="BO362" s="82"/>
      <c r="BP362" s="82"/>
      <c r="BQ362" s="82"/>
      <c r="BR362" s="84"/>
      <c r="BS362" s="84"/>
      <c r="BT362" s="84"/>
      <c r="BU362" s="84"/>
      <c r="BV362" s="84"/>
      <c r="BW362" s="84"/>
      <c r="BX362" s="82"/>
      <c r="BY362" s="265"/>
      <c r="BZ362" s="82"/>
      <c r="CA362" s="82"/>
      <c r="CB362" s="82"/>
    </row>
    <row r="363" spans="1:80" ht="15.75" customHeight="1" x14ac:dyDescent="0.2">
      <c r="A363" s="82"/>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c r="AG363" s="82"/>
      <c r="AH363" s="82"/>
      <c r="AI363" s="82"/>
      <c r="AJ363" s="82"/>
      <c r="AK363" s="82"/>
      <c r="AL363" s="82"/>
      <c r="AM363" s="82"/>
      <c r="AN363" s="266"/>
      <c r="AO363" s="266"/>
      <c r="AP363" s="266"/>
      <c r="AQ363" s="266"/>
      <c r="AR363" s="82"/>
      <c r="AS363" s="82"/>
      <c r="AT363" s="82"/>
      <c r="AU363" s="82"/>
      <c r="AV363" s="82"/>
      <c r="AW363" s="82"/>
      <c r="AX363" s="82"/>
      <c r="AY363" s="82"/>
      <c r="AZ363" s="82"/>
      <c r="BA363" s="82"/>
      <c r="BB363" s="82"/>
      <c r="BC363" s="82"/>
      <c r="BD363" s="82"/>
      <c r="BE363" s="82"/>
      <c r="BF363" s="82"/>
      <c r="BG363" s="82"/>
      <c r="BH363" s="82"/>
      <c r="BI363" s="82"/>
      <c r="BJ363" s="82"/>
      <c r="BK363" s="82"/>
      <c r="BL363" s="82"/>
      <c r="BM363" s="82"/>
      <c r="BN363" s="82"/>
      <c r="BO363" s="82"/>
      <c r="BP363" s="82"/>
      <c r="BQ363" s="82"/>
      <c r="BR363" s="84"/>
      <c r="BS363" s="84"/>
      <c r="BT363" s="84"/>
      <c r="BU363" s="84"/>
      <c r="BV363" s="84"/>
      <c r="BW363" s="84"/>
      <c r="BX363" s="82"/>
      <c r="BY363" s="265"/>
      <c r="BZ363" s="82"/>
      <c r="CA363" s="82"/>
      <c r="CB363" s="82"/>
    </row>
    <row r="364" spans="1:80" ht="15.75" customHeight="1" x14ac:dyDescent="0.2">
      <c r="A364" s="82"/>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c r="AA364" s="82"/>
      <c r="AB364" s="82"/>
      <c r="AC364" s="82"/>
      <c r="AD364" s="82"/>
      <c r="AE364" s="82"/>
      <c r="AF364" s="82"/>
      <c r="AG364" s="82"/>
      <c r="AH364" s="82"/>
      <c r="AI364" s="82"/>
      <c r="AJ364" s="82"/>
      <c r="AK364" s="82"/>
      <c r="AL364" s="82"/>
      <c r="AM364" s="82"/>
      <c r="AN364" s="266"/>
      <c r="AO364" s="266"/>
      <c r="AP364" s="266"/>
      <c r="AQ364" s="266"/>
      <c r="AR364" s="82"/>
      <c r="AS364" s="82"/>
      <c r="AT364" s="82"/>
      <c r="AU364" s="82"/>
      <c r="AV364" s="82"/>
      <c r="AW364" s="82"/>
      <c r="AX364" s="82"/>
      <c r="AY364" s="82"/>
      <c r="AZ364" s="82"/>
      <c r="BA364" s="82"/>
      <c r="BB364" s="82"/>
      <c r="BC364" s="82"/>
      <c r="BD364" s="82"/>
      <c r="BE364" s="82"/>
      <c r="BF364" s="82"/>
      <c r="BG364" s="82"/>
      <c r="BH364" s="82"/>
      <c r="BI364" s="82"/>
      <c r="BJ364" s="82"/>
      <c r="BK364" s="82"/>
      <c r="BL364" s="82"/>
      <c r="BM364" s="82"/>
      <c r="BN364" s="82"/>
      <c r="BO364" s="82"/>
      <c r="BP364" s="82"/>
      <c r="BQ364" s="82"/>
      <c r="BR364" s="84"/>
      <c r="BS364" s="84"/>
      <c r="BT364" s="84"/>
      <c r="BU364" s="84"/>
      <c r="BV364" s="84"/>
      <c r="BW364" s="84"/>
      <c r="BX364" s="82"/>
      <c r="BY364" s="265"/>
      <c r="BZ364" s="82"/>
      <c r="CA364" s="82"/>
      <c r="CB364" s="82"/>
    </row>
    <row r="365" spans="1:80" ht="15.75" customHeight="1" x14ac:dyDescent="0.2">
      <c r="A365" s="82"/>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c r="AG365" s="82"/>
      <c r="AH365" s="82"/>
      <c r="AI365" s="82"/>
      <c r="AJ365" s="82"/>
      <c r="AK365" s="82"/>
      <c r="AL365" s="82"/>
      <c r="AM365" s="82"/>
      <c r="AN365" s="266"/>
      <c r="AO365" s="266"/>
      <c r="AP365" s="266"/>
      <c r="AQ365" s="266"/>
      <c r="AR365" s="82"/>
      <c r="AS365" s="82"/>
      <c r="AT365" s="82"/>
      <c r="AU365" s="82"/>
      <c r="AV365" s="82"/>
      <c r="AW365" s="82"/>
      <c r="AX365" s="82"/>
      <c r="AY365" s="82"/>
      <c r="AZ365" s="82"/>
      <c r="BA365" s="82"/>
      <c r="BB365" s="82"/>
      <c r="BC365" s="82"/>
      <c r="BD365" s="82"/>
      <c r="BE365" s="82"/>
      <c r="BF365" s="82"/>
      <c r="BG365" s="82"/>
      <c r="BH365" s="82"/>
      <c r="BI365" s="82"/>
      <c r="BJ365" s="82"/>
      <c r="BK365" s="82"/>
      <c r="BL365" s="82"/>
      <c r="BM365" s="82"/>
      <c r="BN365" s="82"/>
      <c r="BO365" s="82"/>
      <c r="BP365" s="82"/>
      <c r="BQ365" s="82"/>
      <c r="BR365" s="84"/>
      <c r="BS365" s="84"/>
      <c r="BT365" s="84"/>
      <c r="BU365" s="84"/>
      <c r="BV365" s="84"/>
      <c r="BW365" s="84"/>
      <c r="BX365" s="82"/>
      <c r="BY365" s="265"/>
      <c r="BZ365" s="82"/>
      <c r="CA365" s="82"/>
      <c r="CB365" s="82"/>
    </row>
    <row r="366" spans="1:80" ht="15.75" customHeight="1" x14ac:dyDescent="0.2">
      <c r="A366" s="82"/>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c r="AA366" s="82"/>
      <c r="AB366" s="82"/>
      <c r="AC366" s="82"/>
      <c r="AD366" s="82"/>
      <c r="AE366" s="82"/>
      <c r="AF366" s="82"/>
      <c r="AG366" s="82"/>
      <c r="AH366" s="82"/>
      <c r="AI366" s="82"/>
      <c r="AJ366" s="82"/>
      <c r="AK366" s="82"/>
      <c r="AL366" s="82"/>
      <c r="AM366" s="82"/>
      <c r="AN366" s="266"/>
      <c r="AO366" s="266"/>
      <c r="AP366" s="266"/>
      <c r="AQ366" s="266"/>
      <c r="AR366" s="82"/>
      <c r="AS366" s="82"/>
      <c r="AT366" s="82"/>
      <c r="AU366" s="82"/>
      <c r="AV366" s="82"/>
      <c r="AW366" s="82"/>
      <c r="AX366" s="82"/>
      <c r="AY366" s="82"/>
      <c r="AZ366" s="82"/>
      <c r="BA366" s="82"/>
      <c r="BB366" s="82"/>
      <c r="BC366" s="82"/>
      <c r="BD366" s="82"/>
      <c r="BE366" s="82"/>
      <c r="BF366" s="82"/>
      <c r="BG366" s="82"/>
      <c r="BH366" s="82"/>
      <c r="BI366" s="82"/>
      <c r="BJ366" s="82"/>
      <c r="BK366" s="82"/>
      <c r="BL366" s="82"/>
      <c r="BM366" s="82"/>
      <c r="BN366" s="82"/>
      <c r="BO366" s="82"/>
      <c r="BP366" s="82"/>
      <c r="BQ366" s="82"/>
      <c r="BR366" s="84"/>
      <c r="BS366" s="84"/>
      <c r="BT366" s="84"/>
      <c r="BU366" s="84"/>
      <c r="BV366" s="84"/>
      <c r="BW366" s="84"/>
      <c r="BX366" s="82"/>
      <c r="BY366" s="265"/>
      <c r="BZ366" s="82"/>
      <c r="CA366" s="82"/>
      <c r="CB366" s="82"/>
    </row>
    <row r="367" spans="1:80" ht="15.75" customHeight="1" x14ac:dyDescent="0.2">
      <c r="A367" s="82"/>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c r="AA367" s="82"/>
      <c r="AB367" s="82"/>
      <c r="AC367" s="82"/>
      <c r="AD367" s="82"/>
      <c r="AE367" s="82"/>
      <c r="AF367" s="82"/>
      <c r="AG367" s="82"/>
      <c r="AH367" s="82"/>
      <c r="AI367" s="82"/>
      <c r="AJ367" s="82"/>
      <c r="AK367" s="82"/>
      <c r="AL367" s="82"/>
      <c r="AM367" s="82"/>
      <c r="AN367" s="266"/>
      <c r="AO367" s="266"/>
      <c r="AP367" s="266"/>
      <c r="AQ367" s="266"/>
      <c r="AR367" s="82"/>
      <c r="AS367" s="82"/>
      <c r="AT367" s="82"/>
      <c r="AU367" s="82"/>
      <c r="AV367" s="82"/>
      <c r="AW367" s="82"/>
      <c r="AX367" s="82"/>
      <c r="AY367" s="82"/>
      <c r="AZ367" s="82"/>
      <c r="BA367" s="82"/>
      <c r="BB367" s="82"/>
      <c r="BC367" s="82"/>
      <c r="BD367" s="82"/>
      <c r="BE367" s="82"/>
      <c r="BF367" s="82"/>
      <c r="BG367" s="82"/>
      <c r="BH367" s="82"/>
      <c r="BI367" s="82"/>
      <c r="BJ367" s="82"/>
      <c r="BK367" s="82"/>
      <c r="BL367" s="82"/>
      <c r="BM367" s="82"/>
      <c r="BN367" s="82"/>
      <c r="BO367" s="82"/>
      <c r="BP367" s="82"/>
      <c r="BQ367" s="82"/>
      <c r="BR367" s="84"/>
      <c r="BS367" s="84"/>
      <c r="BT367" s="84"/>
      <c r="BU367" s="84"/>
      <c r="BV367" s="84"/>
      <c r="BW367" s="84"/>
      <c r="BX367" s="82"/>
      <c r="BY367" s="265"/>
      <c r="BZ367" s="82"/>
      <c r="CA367" s="82"/>
      <c r="CB367" s="82"/>
    </row>
    <row r="368" spans="1:80" ht="15.75" customHeight="1" x14ac:dyDescent="0.2">
      <c r="A368" s="82"/>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G368" s="82"/>
      <c r="AH368" s="82"/>
      <c r="AI368" s="82"/>
      <c r="AJ368" s="82"/>
      <c r="AK368" s="82"/>
      <c r="AL368" s="82"/>
      <c r="AM368" s="82"/>
      <c r="AN368" s="266"/>
      <c r="AO368" s="266"/>
      <c r="AP368" s="266"/>
      <c r="AQ368" s="266"/>
      <c r="AR368" s="82"/>
      <c r="AS368" s="82"/>
      <c r="AT368" s="82"/>
      <c r="AU368" s="82"/>
      <c r="AV368" s="82"/>
      <c r="AW368" s="82"/>
      <c r="AX368" s="82"/>
      <c r="AY368" s="82"/>
      <c r="AZ368" s="82"/>
      <c r="BA368" s="82"/>
      <c r="BB368" s="82"/>
      <c r="BC368" s="82"/>
      <c r="BD368" s="82"/>
      <c r="BE368" s="82"/>
      <c r="BF368" s="82"/>
      <c r="BG368" s="82"/>
      <c r="BH368" s="82"/>
      <c r="BI368" s="82"/>
      <c r="BJ368" s="82"/>
      <c r="BK368" s="82"/>
      <c r="BL368" s="82"/>
      <c r="BM368" s="82"/>
      <c r="BN368" s="82"/>
      <c r="BO368" s="82"/>
      <c r="BP368" s="82"/>
      <c r="BQ368" s="82"/>
      <c r="BR368" s="84"/>
      <c r="BS368" s="84"/>
      <c r="BT368" s="84"/>
      <c r="BU368" s="84"/>
      <c r="BV368" s="84"/>
      <c r="BW368" s="84"/>
      <c r="BX368" s="82"/>
      <c r="BY368" s="265"/>
      <c r="BZ368" s="82"/>
      <c r="CA368" s="82"/>
      <c r="CB368" s="82"/>
    </row>
    <row r="369" spans="1:80" ht="15.75" customHeight="1" x14ac:dyDescent="0.2">
      <c r="A369" s="82"/>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c r="AA369" s="82"/>
      <c r="AB369" s="82"/>
      <c r="AC369" s="82"/>
      <c r="AD369" s="82"/>
      <c r="AE369" s="82"/>
      <c r="AF369" s="82"/>
      <c r="AG369" s="82"/>
      <c r="AH369" s="82"/>
      <c r="AI369" s="82"/>
      <c r="AJ369" s="82"/>
      <c r="AK369" s="82"/>
      <c r="AL369" s="82"/>
      <c r="AM369" s="82"/>
      <c r="AN369" s="266"/>
      <c r="AO369" s="266"/>
      <c r="AP369" s="266"/>
      <c r="AQ369" s="266"/>
      <c r="AR369" s="82"/>
      <c r="AS369" s="82"/>
      <c r="AT369" s="82"/>
      <c r="AU369" s="82"/>
      <c r="AV369" s="82"/>
      <c r="AW369" s="82"/>
      <c r="AX369" s="82"/>
      <c r="AY369" s="82"/>
      <c r="AZ369" s="82"/>
      <c r="BA369" s="82"/>
      <c r="BB369" s="82"/>
      <c r="BC369" s="82"/>
      <c r="BD369" s="82"/>
      <c r="BE369" s="82"/>
      <c r="BF369" s="82"/>
      <c r="BG369" s="82"/>
      <c r="BH369" s="82"/>
      <c r="BI369" s="82"/>
      <c r="BJ369" s="82"/>
      <c r="BK369" s="82"/>
      <c r="BL369" s="82"/>
      <c r="BM369" s="82"/>
      <c r="BN369" s="82"/>
      <c r="BO369" s="82"/>
      <c r="BP369" s="82"/>
      <c r="BQ369" s="82"/>
      <c r="BR369" s="84"/>
      <c r="BS369" s="84"/>
      <c r="BT369" s="84"/>
      <c r="BU369" s="84"/>
      <c r="BV369" s="84"/>
      <c r="BW369" s="84"/>
      <c r="BX369" s="82"/>
      <c r="BY369" s="265"/>
      <c r="BZ369" s="82"/>
      <c r="CA369" s="82"/>
      <c r="CB369" s="82"/>
    </row>
    <row r="370" spans="1:80" ht="15.75" customHeight="1" x14ac:dyDescent="0.2">
      <c r="A370" s="82"/>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c r="AA370" s="82"/>
      <c r="AB370" s="82"/>
      <c r="AC370" s="82"/>
      <c r="AD370" s="82"/>
      <c r="AE370" s="82"/>
      <c r="AF370" s="82"/>
      <c r="AG370" s="82"/>
      <c r="AH370" s="82"/>
      <c r="AI370" s="82"/>
      <c r="AJ370" s="82"/>
      <c r="AK370" s="82"/>
      <c r="AL370" s="82"/>
      <c r="AM370" s="82"/>
      <c r="AN370" s="266"/>
      <c r="AO370" s="266"/>
      <c r="AP370" s="266"/>
      <c r="AQ370" s="266"/>
      <c r="AR370" s="82"/>
      <c r="AS370" s="82"/>
      <c r="AT370" s="82"/>
      <c r="AU370" s="82"/>
      <c r="AV370" s="82"/>
      <c r="AW370" s="82"/>
      <c r="AX370" s="82"/>
      <c r="AY370" s="82"/>
      <c r="AZ370" s="82"/>
      <c r="BA370" s="82"/>
      <c r="BB370" s="82"/>
      <c r="BC370" s="82"/>
      <c r="BD370" s="82"/>
      <c r="BE370" s="82"/>
      <c r="BF370" s="82"/>
      <c r="BG370" s="82"/>
      <c r="BH370" s="82"/>
      <c r="BI370" s="82"/>
      <c r="BJ370" s="82"/>
      <c r="BK370" s="82"/>
      <c r="BL370" s="82"/>
      <c r="BM370" s="82"/>
      <c r="BN370" s="82"/>
      <c r="BO370" s="82"/>
      <c r="BP370" s="82"/>
      <c r="BQ370" s="82"/>
      <c r="BR370" s="84"/>
      <c r="BS370" s="84"/>
      <c r="BT370" s="84"/>
      <c r="BU370" s="84"/>
      <c r="BV370" s="84"/>
      <c r="BW370" s="84"/>
      <c r="BX370" s="82"/>
      <c r="BY370" s="265"/>
      <c r="BZ370" s="82"/>
      <c r="CA370" s="82"/>
      <c r="CB370" s="82"/>
    </row>
    <row r="371" spans="1:80" ht="15.75" customHeight="1" x14ac:dyDescent="0.2">
      <c r="A371" s="82"/>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c r="AA371" s="82"/>
      <c r="AB371" s="82"/>
      <c r="AC371" s="82"/>
      <c r="AD371" s="82"/>
      <c r="AE371" s="82"/>
      <c r="AF371" s="82"/>
      <c r="AG371" s="82"/>
      <c r="AH371" s="82"/>
      <c r="AI371" s="82"/>
      <c r="AJ371" s="82"/>
      <c r="AK371" s="82"/>
      <c r="AL371" s="82"/>
      <c r="AM371" s="82"/>
      <c r="AN371" s="266"/>
      <c r="AO371" s="266"/>
      <c r="AP371" s="266"/>
      <c r="AQ371" s="266"/>
      <c r="AR371" s="82"/>
      <c r="AS371" s="82"/>
      <c r="AT371" s="82"/>
      <c r="AU371" s="82"/>
      <c r="AV371" s="82"/>
      <c r="AW371" s="82"/>
      <c r="AX371" s="82"/>
      <c r="AY371" s="82"/>
      <c r="AZ371" s="82"/>
      <c r="BA371" s="82"/>
      <c r="BB371" s="82"/>
      <c r="BC371" s="82"/>
      <c r="BD371" s="82"/>
      <c r="BE371" s="82"/>
      <c r="BF371" s="82"/>
      <c r="BG371" s="82"/>
      <c r="BH371" s="82"/>
      <c r="BI371" s="82"/>
      <c r="BJ371" s="82"/>
      <c r="BK371" s="82"/>
      <c r="BL371" s="82"/>
      <c r="BM371" s="82"/>
      <c r="BN371" s="82"/>
      <c r="BO371" s="82"/>
      <c r="BP371" s="82"/>
      <c r="BQ371" s="82"/>
      <c r="BR371" s="84"/>
      <c r="BS371" s="84"/>
      <c r="BT371" s="84"/>
      <c r="BU371" s="84"/>
      <c r="BV371" s="84"/>
      <c r="BW371" s="84"/>
      <c r="BX371" s="82"/>
      <c r="BY371" s="265"/>
      <c r="BZ371" s="82"/>
      <c r="CA371" s="82"/>
      <c r="CB371" s="82"/>
    </row>
    <row r="372" spans="1:80" ht="15.75" customHeight="1" x14ac:dyDescent="0.2">
      <c r="A372" s="82"/>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c r="AA372" s="82"/>
      <c r="AB372" s="82"/>
      <c r="AC372" s="82"/>
      <c r="AD372" s="82"/>
      <c r="AE372" s="82"/>
      <c r="AF372" s="82"/>
      <c r="AG372" s="82"/>
      <c r="AH372" s="82"/>
      <c r="AI372" s="82"/>
      <c r="AJ372" s="82"/>
      <c r="AK372" s="82"/>
      <c r="AL372" s="82"/>
      <c r="AM372" s="82"/>
      <c r="AN372" s="266"/>
      <c r="AO372" s="266"/>
      <c r="AP372" s="266"/>
      <c r="AQ372" s="266"/>
      <c r="AR372" s="82"/>
      <c r="AS372" s="82"/>
      <c r="AT372" s="82"/>
      <c r="AU372" s="82"/>
      <c r="AV372" s="82"/>
      <c r="AW372" s="82"/>
      <c r="AX372" s="82"/>
      <c r="AY372" s="82"/>
      <c r="AZ372" s="82"/>
      <c r="BA372" s="82"/>
      <c r="BB372" s="82"/>
      <c r="BC372" s="82"/>
      <c r="BD372" s="82"/>
      <c r="BE372" s="82"/>
      <c r="BF372" s="82"/>
      <c r="BG372" s="82"/>
      <c r="BH372" s="82"/>
      <c r="BI372" s="82"/>
      <c r="BJ372" s="82"/>
      <c r="BK372" s="82"/>
      <c r="BL372" s="82"/>
      <c r="BM372" s="82"/>
      <c r="BN372" s="82"/>
      <c r="BO372" s="82"/>
      <c r="BP372" s="82"/>
      <c r="BQ372" s="82"/>
      <c r="BR372" s="84"/>
      <c r="BS372" s="84"/>
      <c r="BT372" s="84"/>
      <c r="BU372" s="84"/>
      <c r="BV372" s="84"/>
      <c r="BW372" s="84"/>
      <c r="BX372" s="82"/>
      <c r="BY372" s="265"/>
      <c r="BZ372" s="82"/>
      <c r="CA372" s="82"/>
      <c r="CB372" s="82"/>
    </row>
    <row r="373" spans="1:80" ht="15.75" customHeight="1" x14ac:dyDescent="0.2">
      <c r="A373" s="82"/>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c r="AA373" s="82"/>
      <c r="AB373" s="82"/>
      <c r="AC373" s="82"/>
      <c r="AD373" s="82"/>
      <c r="AE373" s="82"/>
      <c r="AF373" s="82"/>
      <c r="AG373" s="82"/>
      <c r="AH373" s="82"/>
      <c r="AI373" s="82"/>
      <c r="AJ373" s="82"/>
      <c r="AK373" s="82"/>
      <c r="AL373" s="82"/>
      <c r="AM373" s="82"/>
      <c r="AN373" s="266"/>
      <c r="AO373" s="266"/>
      <c r="AP373" s="266"/>
      <c r="AQ373" s="266"/>
      <c r="AR373" s="82"/>
      <c r="AS373" s="82"/>
      <c r="AT373" s="82"/>
      <c r="AU373" s="82"/>
      <c r="AV373" s="82"/>
      <c r="AW373" s="82"/>
      <c r="AX373" s="82"/>
      <c r="AY373" s="82"/>
      <c r="AZ373" s="82"/>
      <c r="BA373" s="82"/>
      <c r="BB373" s="82"/>
      <c r="BC373" s="82"/>
      <c r="BD373" s="82"/>
      <c r="BE373" s="82"/>
      <c r="BF373" s="82"/>
      <c r="BG373" s="82"/>
      <c r="BH373" s="82"/>
      <c r="BI373" s="82"/>
      <c r="BJ373" s="82"/>
      <c r="BK373" s="82"/>
      <c r="BL373" s="82"/>
      <c r="BM373" s="82"/>
      <c r="BN373" s="82"/>
      <c r="BO373" s="82"/>
      <c r="BP373" s="82"/>
      <c r="BQ373" s="82"/>
      <c r="BR373" s="84"/>
      <c r="BS373" s="84"/>
      <c r="BT373" s="84"/>
      <c r="BU373" s="84"/>
      <c r="BV373" s="84"/>
      <c r="BW373" s="84"/>
      <c r="BX373" s="82"/>
      <c r="BY373" s="265"/>
      <c r="BZ373" s="82"/>
      <c r="CA373" s="82"/>
      <c r="CB373" s="82"/>
    </row>
    <row r="374" spans="1:80" ht="15.75" customHeight="1" x14ac:dyDescent="0.2">
      <c r="A374" s="82"/>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G374" s="82"/>
      <c r="AH374" s="82"/>
      <c r="AI374" s="82"/>
      <c r="AJ374" s="82"/>
      <c r="AK374" s="82"/>
      <c r="AL374" s="82"/>
      <c r="AM374" s="82"/>
      <c r="AN374" s="266"/>
      <c r="AO374" s="266"/>
      <c r="AP374" s="266"/>
      <c r="AQ374" s="266"/>
      <c r="AR374" s="82"/>
      <c r="AS374" s="82"/>
      <c r="AT374" s="82"/>
      <c r="AU374" s="82"/>
      <c r="AV374" s="82"/>
      <c r="AW374" s="82"/>
      <c r="AX374" s="82"/>
      <c r="AY374" s="82"/>
      <c r="AZ374" s="82"/>
      <c r="BA374" s="82"/>
      <c r="BB374" s="82"/>
      <c r="BC374" s="82"/>
      <c r="BD374" s="82"/>
      <c r="BE374" s="82"/>
      <c r="BF374" s="82"/>
      <c r="BG374" s="82"/>
      <c r="BH374" s="82"/>
      <c r="BI374" s="82"/>
      <c r="BJ374" s="82"/>
      <c r="BK374" s="82"/>
      <c r="BL374" s="82"/>
      <c r="BM374" s="82"/>
      <c r="BN374" s="82"/>
      <c r="BO374" s="82"/>
      <c r="BP374" s="82"/>
      <c r="BQ374" s="82"/>
      <c r="BR374" s="84"/>
      <c r="BS374" s="84"/>
      <c r="BT374" s="84"/>
      <c r="BU374" s="84"/>
      <c r="BV374" s="84"/>
      <c r="BW374" s="84"/>
      <c r="BX374" s="82"/>
      <c r="BY374" s="265"/>
      <c r="BZ374" s="82"/>
      <c r="CA374" s="82"/>
      <c r="CB374" s="82"/>
    </row>
    <row r="375" spans="1:80" ht="15.75" customHeight="1" x14ac:dyDescent="0.2">
      <c r="A375" s="82"/>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c r="AA375" s="82"/>
      <c r="AB375" s="82"/>
      <c r="AC375" s="82"/>
      <c r="AD375" s="82"/>
      <c r="AE375" s="82"/>
      <c r="AF375" s="82"/>
      <c r="AG375" s="82"/>
      <c r="AH375" s="82"/>
      <c r="AI375" s="82"/>
      <c r="AJ375" s="82"/>
      <c r="AK375" s="82"/>
      <c r="AL375" s="82"/>
      <c r="AM375" s="82"/>
      <c r="AN375" s="266"/>
      <c r="AO375" s="266"/>
      <c r="AP375" s="266"/>
      <c r="AQ375" s="266"/>
      <c r="AR375" s="82"/>
      <c r="AS375" s="82"/>
      <c r="AT375" s="82"/>
      <c r="AU375" s="82"/>
      <c r="AV375" s="82"/>
      <c r="AW375" s="82"/>
      <c r="AX375" s="82"/>
      <c r="AY375" s="82"/>
      <c r="AZ375" s="82"/>
      <c r="BA375" s="82"/>
      <c r="BB375" s="82"/>
      <c r="BC375" s="82"/>
      <c r="BD375" s="82"/>
      <c r="BE375" s="82"/>
      <c r="BF375" s="82"/>
      <c r="BG375" s="82"/>
      <c r="BH375" s="82"/>
      <c r="BI375" s="82"/>
      <c r="BJ375" s="82"/>
      <c r="BK375" s="82"/>
      <c r="BL375" s="82"/>
      <c r="BM375" s="82"/>
      <c r="BN375" s="82"/>
      <c r="BO375" s="82"/>
      <c r="BP375" s="82"/>
      <c r="BQ375" s="82"/>
      <c r="BR375" s="84"/>
      <c r="BS375" s="84"/>
      <c r="BT375" s="84"/>
      <c r="BU375" s="84"/>
      <c r="BV375" s="84"/>
      <c r="BW375" s="84"/>
      <c r="BX375" s="82"/>
      <c r="BY375" s="265"/>
      <c r="BZ375" s="82"/>
      <c r="CA375" s="82"/>
      <c r="CB375" s="82"/>
    </row>
    <row r="376" spans="1:80" ht="15.75" customHeight="1" x14ac:dyDescent="0.2">
      <c r="A376" s="82"/>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c r="AA376" s="82"/>
      <c r="AB376" s="82"/>
      <c r="AC376" s="82"/>
      <c r="AD376" s="82"/>
      <c r="AE376" s="82"/>
      <c r="AF376" s="82"/>
      <c r="AG376" s="82"/>
      <c r="AH376" s="82"/>
      <c r="AI376" s="82"/>
      <c r="AJ376" s="82"/>
      <c r="AK376" s="82"/>
      <c r="AL376" s="82"/>
      <c r="AM376" s="82"/>
      <c r="AN376" s="266"/>
      <c r="AO376" s="266"/>
      <c r="AP376" s="266"/>
      <c r="AQ376" s="266"/>
      <c r="AR376" s="82"/>
      <c r="AS376" s="82"/>
      <c r="AT376" s="82"/>
      <c r="AU376" s="82"/>
      <c r="AV376" s="82"/>
      <c r="AW376" s="82"/>
      <c r="AX376" s="82"/>
      <c r="AY376" s="82"/>
      <c r="AZ376" s="82"/>
      <c r="BA376" s="82"/>
      <c r="BB376" s="82"/>
      <c r="BC376" s="82"/>
      <c r="BD376" s="82"/>
      <c r="BE376" s="82"/>
      <c r="BF376" s="82"/>
      <c r="BG376" s="82"/>
      <c r="BH376" s="82"/>
      <c r="BI376" s="82"/>
      <c r="BJ376" s="82"/>
      <c r="BK376" s="82"/>
      <c r="BL376" s="82"/>
      <c r="BM376" s="82"/>
      <c r="BN376" s="82"/>
      <c r="BO376" s="82"/>
      <c r="BP376" s="82"/>
      <c r="BQ376" s="82"/>
      <c r="BR376" s="84"/>
      <c r="BS376" s="84"/>
      <c r="BT376" s="84"/>
      <c r="BU376" s="84"/>
      <c r="BV376" s="84"/>
      <c r="BW376" s="84"/>
      <c r="BX376" s="82"/>
      <c r="BY376" s="265"/>
      <c r="BZ376" s="82"/>
      <c r="CA376" s="82"/>
      <c r="CB376" s="82"/>
    </row>
    <row r="377" spans="1:80" ht="15.75" customHeight="1" x14ac:dyDescent="0.2">
      <c r="A377" s="82"/>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c r="AJ377" s="82"/>
      <c r="AK377" s="82"/>
      <c r="AL377" s="82"/>
      <c r="AM377" s="82"/>
      <c r="AN377" s="266"/>
      <c r="AO377" s="266"/>
      <c r="AP377" s="266"/>
      <c r="AQ377" s="266"/>
      <c r="AR377" s="82"/>
      <c r="AS377" s="82"/>
      <c r="AT377" s="82"/>
      <c r="AU377" s="82"/>
      <c r="AV377" s="82"/>
      <c r="AW377" s="82"/>
      <c r="AX377" s="82"/>
      <c r="AY377" s="82"/>
      <c r="AZ377" s="82"/>
      <c r="BA377" s="82"/>
      <c r="BB377" s="82"/>
      <c r="BC377" s="82"/>
      <c r="BD377" s="82"/>
      <c r="BE377" s="82"/>
      <c r="BF377" s="82"/>
      <c r="BG377" s="82"/>
      <c r="BH377" s="82"/>
      <c r="BI377" s="82"/>
      <c r="BJ377" s="82"/>
      <c r="BK377" s="82"/>
      <c r="BL377" s="82"/>
      <c r="BM377" s="82"/>
      <c r="BN377" s="82"/>
      <c r="BO377" s="82"/>
      <c r="BP377" s="82"/>
      <c r="BQ377" s="82"/>
      <c r="BR377" s="84"/>
      <c r="BS377" s="84"/>
      <c r="BT377" s="84"/>
      <c r="BU377" s="84"/>
      <c r="BV377" s="84"/>
      <c r="BW377" s="84"/>
      <c r="BX377" s="82"/>
      <c r="BY377" s="265"/>
      <c r="BZ377" s="82"/>
      <c r="CA377" s="82"/>
      <c r="CB377" s="82"/>
    </row>
    <row r="378" spans="1:80" ht="15.75" customHeight="1" x14ac:dyDescent="0.2">
      <c r="A378" s="82"/>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c r="AJ378" s="82"/>
      <c r="AK378" s="82"/>
      <c r="AL378" s="82"/>
      <c r="AM378" s="82"/>
      <c r="AN378" s="266"/>
      <c r="AO378" s="266"/>
      <c r="AP378" s="266"/>
      <c r="AQ378" s="266"/>
      <c r="AR378" s="82"/>
      <c r="AS378" s="82"/>
      <c r="AT378" s="82"/>
      <c r="AU378" s="82"/>
      <c r="AV378" s="82"/>
      <c r="AW378" s="82"/>
      <c r="AX378" s="82"/>
      <c r="AY378" s="82"/>
      <c r="AZ378" s="82"/>
      <c r="BA378" s="82"/>
      <c r="BB378" s="82"/>
      <c r="BC378" s="82"/>
      <c r="BD378" s="82"/>
      <c r="BE378" s="82"/>
      <c r="BF378" s="82"/>
      <c r="BG378" s="82"/>
      <c r="BH378" s="82"/>
      <c r="BI378" s="82"/>
      <c r="BJ378" s="82"/>
      <c r="BK378" s="82"/>
      <c r="BL378" s="82"/>
      <c r="BM378" s="82"/>
      <c r="BN378" s="82"/>
      <c r="BO378" s="82"/>
      <c r="BP378" s="82"/>
      <c r="BQ378" s="82"/>
      <c r="BR378" s="84"/>
      <c r="BS378" s="84"/>
      <c r="BT378" s="84"/>
      <c r="BU378" s="84"/>
      <c r="BV378" s="84"/>
      <c r="BW378" s="84"/>
      <c r="BX378" s="82"/>
      <c r="BY378" s="265"/>
      <c r="BZ378" s="82"/>
      <c r="CA378" s="82"/>
      <c r="CB378" s="82"/>
    </row>
    <row r="379" spans="1:80" ht="15.75" customHeight="1" x14ac:dyDescent="0.2">
      <c r="A379" s="82"/>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c r="AJ379" s="82"/>
      <c r="AK379" s="82"/>
      <c r="AL379" s="82"/>
      <c r="AM379" s="82"/>
      <c r="AN379" s="266"/>
      <c r="AO379" s="266"/>
      <c r="AP379" s="266"/>
      <c r="AQ379" s="266"/>
      <c r="AR379" s="82"/>
      <c r="AS379" s="82"/>
      <c r="AT379" s="82"/>
      <c r="AU379" s="82"/>
      <c r="AV379" s="82"/>
      <c r="AW379" s="82"/>
      <c r="AX379" s="82"/>
      <c r="AY379" s="82"/>
      <c r="AZ379" s="82"/>
      <c r="BA379" s="82"/>
      <c r="BB379" s="82"/>
      <c r="BC379" s="82"/>
      <c r="BD379" s="82"/>
      <c r="BE379" s="82"/>
      <c r="BF379" s="82"/>
      <c r="BG379" s="82"/>
      <c r="BH379" s="82"/>
      <c r="BI379" s="82"/>
      <c r="BJ379" s="82"/>
      <c r="BK379" s="82"/>
      <c r="BL379" s="82"/>
      <c r="BM379" s="82"/>
      <c r="BN379" s="82"/>
      <c r="BO379" s="82"/>
      <c r="BP379" s="82"/>
      <c r="BQ379" s="82"/>
      <c r="BR379" s="84"/>
      <c r="BS379" s="84"/>
      <c r="BT379" s="84"/>
      <c r="BU379" s="84"/>
      <c r="BV379" s="84"/>
      <c r="BW379" s="84"/>
      <c r="BX379" s="82"/>
      <c r="BY379" s="265"/>
      <c r="BZ379" s="82"/>
      <c r="CA379" s="82"/>
      <c r="CB379" s="82"/>
    </row>
    <row r="380" spans="1:80" ht="15.75" customHeight="1" x14ac:dyDescent="0.2">
      <c r="A380" s="82"/>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c r="AJ380" s="82"/>
      <c r="AK380" s="82"/>
      <c r="AL380" s="82"/>
      <c r="AM380" s="82"/>
      <c r="AN380" s="266"/>
      <c r="AO380" s="266"/>
      <c r="AP380" s="266"/>
      <c r="AQ380" s="266"/>
      <c r="AR380" s="82"/>
      <c r="AS380" s="82"/>
      <c r="AT380" s="82"/>
      <c r="AU380" s="82"/>
      <c r="AV380" s="82"/>
      <c r="AW380" s="82"/>
      <c r="AX380" s="82"/>
      <c r="AY380" s="82"/>
      <c r="AZ380" s="82"/>
      <c r="BA380" s="82"/>
      <c r="BB380" s="82"/>
      <c r="BC380" s="82"/>
      <c r="BD380" s="82"/>
      <c r="BE380" s="82"/>
      <c r="BF380" s="82"/>
      <c r="BG380" s="82"/>
      <c r="BH380" s="82"/>
      <c r="BI380" s="82"/>
      <c r="BJ380" s="82"/>
      <c r="BK380" s="82"/>
      <c r="BL380" s="82"/>
      <c r="BM380" s="82"/>
      <c r="BN380" s="82"/>
      <c r="BO380" s="82"/>
      <c r="BP380" s="82"/>
      <c r="BQ380" s="82"/>
      <c r="BR380" s="84"/>
      <c r="BS380" s="84"/>
      <c r="BT380" s="84"/>
      <c r="BU380" s="84"/>
      <c r="BV380" s="84"/>
      <c r="BW380" s="84"/>
      <c r="BX380" s="82"/>
      <c r="BY380" s="265"/>
      <c r="BZ380" s="82"/>
      <c r="CA380" s="82"/>
      <c r="CB380" s="82"/>
    </row>
    <row r="381" spans="1:80" ht="15.75" customHeight="1" x14ac:dyDescent="0.2">
      <c r="A381" s="82"/>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c r="AJ381" s="82"/>
      <c r="AK381" s="82"/>
      <c r="AL381" s="82"/>
      <c r="AM381" s="82"/>
      <c r="AN381" s="266"/>
      <c r="AO381" s="266"/>
      <c r="AP381" s="266"/>
      <c r="AQ381" s="266"/>
      <c r="AR381" s="82"/>
      <c r="AS381" s="82"/>
      <c r="AT381" s="82"/>
      <c r="AU381" s="82"/>
      <c r="AV381" s="82"/>
      <c r="AW381" s="82"/>
      <c r="AX381" s="82"/>
      <c r="AY381" s="82"/>
      <c r="AZ381" s="82"/>
      <c r="BA381" s="82"/>
      <c r="BB381" s="82"/>
      <c r="BC381" s="82"/>
      <c r="BD381" s="82"/>
      <c r="BE381" s="82"/>
      <c r="BF381" s="82"/>
      <c r="BG381" s="82"/>
      <c r="BH381" s="82"/>
      <c r="BI381" s="82"/>
      <c r="BJ381" s="82"/>
      <c r="BK381" s="82"/>
      <c r="BL381" s="82"/>
      <c r="BM381" s="82"/>
      <c r="BN381" s="82"/>
      <c r="BO381" s="82"/>
      <c r="BP381" s="82"/>
      <c r="BQ381" s="82"/>
      <c r="BR381" s="84"/>
      <c r="BS381" s="84"/>
      <c r="BT381" s="84"/>
      <c r="BU381" s="84"/>
      <c r="BV381" s="84"/>
      <c r="BW381" s="84"/>
      <c r="BX381" s="82"/>
      <c r="BY381" s="265"/>
      <c r="BZ381" s="82"/>
      <c r="CA381" s="82"/>
      <c r="CB381" s="82"/>
    </row>
    <row r="382" spans="1:80" ht="15.75" customHeight="1" x14ac:dyDescent="0.2">
      <c r="A382" s="82"/>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c r="AJ382" s="82"/>
      <c r="AK382" s="82"/>
      <c r="AL382" s="82"/>
      <c r="AM382" s="82"/>
      <c r="AN382" s="266"/>
      <c r="AO382" s="266"/>
      <c r="AP382" s="266"/>
      <c r="AQ382" s="266"/>
      <c r="AR382" s="82"/>
      <c r="AS382" s="82"/>
      <c r="AT382" s="82"/>
      <c r="AU382" s="82"/>
      <c r="AV382" s="82"/>
      <c r="AW382" s="82"/>
      <c r="AX382" s="82"/>
      <c r="AY382" s="82"/>
      <c r="AZ382" s="82"/>
      <c r="BA382" s="82"/>
      <c r="BB382" s="82"/>
      <c r="BC382" s="82"/>
      <c r="BD382" s="82"/>
      <c r="BE382" s="82"/>
      <c r="BF382" s="82"/>
      <c r="BG382" s="82"/>
      <c r="BH382" s="82"/>
      <c r="BI382" s="82"/>
      <c r="BJ382" s="82"/>
      <c r="BK382" s="82"/>
      <c r="BL382" s="82"/>
      <c r="BM382" s="82"/>
      <c r="BN382" s="82"/>
      <c r="BO382" s="82"/>
      <c r="BP382" s="82"/>
      <c r="BQ382" s="82"/>
      <c r="BR382" s="84"/>
      <c r="BS382" s="84"/>
      <c r="BT382" s="84"/>
      <c r="BU382" s="84"/>
      <c r="BV382" s="84"/>
      <c r="BW382" s="84"/>
      <c r="BX382" s="82"/>
      <c r="BY382" s="265"/>
      <c r="BZ382" s="82"/>
      <c r="CA382" s="82"/>
      <c r="CB382" s="82"/>
    </row>
    <row r="383" spans="1:80" ht="15.75" customHeight="1" x14ac:dyDescent="0.2">
      <c r="A383" s="82"/>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c r="AJ383" s="82"/>
      <c r="AK383" s="82"/>
      <c r="AL383" s="82"/>
      <c r="AM383" s="82"/>
      <c r="AN383" s="266"/>
      <c r="AO383" s="266"/>
      <c r="AP383" s="266"/>
      <c r="AQ383" s="266"/>
      <c r="AR383" s="82"/>
      <c r="AS383" s="82"/>
      <c r="AT383" s="82"/>
      <c r="AU383" s="82"/>
      <c r="AV383" s="82"/>
      <c r="AW383" s="82"/>
      <c r="AX383" s="82"/>
      <c r="AY383" s="82"/>
      <c r="AZ383" s="82"/>
      <c r="BA383" s="82"/>
      <c r="BB383" s="82"/>
      <c r="BC383" s="82"/>
      <c r="BD383" s="82"/>
      <c r="BE383" s="82"/>
      <c r="BF383" s="82"/>
      <c r="BG383" s="82"/>
      <c r="BH383" s="82"/>
      <c r="BI383" s="82"/>
      <c r="BJ383" s="82"/>
      <c r="BK383" s="82"/>
      <c r="BL383" s="82"/>
      <c r="BM383" s="82"/>
      <c r="BN383" s="82"/>
      <c r="BO383" s="82"/>
      <c r="BP383" s="82"/>
      <c r="BQ383" s="82"/>
      <c r="BR383" s="84"/>
      <c r="BS383" s="84"/>
      <c r="BT383" s="84"/>
      <c r="BU383" s="84"/>
      <c r="BV383" s="84"/>
      <c r="BW383" s="84"/>
      <c r="BX383" s="82"/>
      <c r="BY383" s="265"/>
      <c r="BZ383" s="82"/>
      <c r="CA383" s="82"/>
      <c r="CB383" s="82"/>
    </row>
    <row r="384" spans="1:80" ht="15.75" customHeight="1" x14ac:dyDescent="0.2">
      <c r="A384" s="82"/>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c r="AJ384" s="82"/>
      <c r="AK384" s="82"/>
      <c r="AL384" s="82"/>
      <c r="AM384" s="82"/>
      <c r="AN384" s="266"/>
      <c r="AO384" s="266"/>
      <c r="AP384" s="266"/>
      <c r="AQ384" s="266"/>
      <c r="AR384" s="82"/>
      <c r="AS384" s="82"/>
      <c r="AT384" s="82"/>
      <c r="AU384" s="82"/>
      <c r="AV384" s="82"/>
      <c r="AW384" s="82"/>
      <c r="AX384" s="82"/>
      <c r="AY384" s="82"/>
      <c r="AZ384" s="82"/>
      <c r="BA384" s="82"/>
      <c r="BB384" s="82"/>
      <c r="BC384" s="82"/>
      <c r="BD384" s="82"/>
      <c r="BE384" s="82"/>
      <c r="BF384" s="82"/>
      <c r="BG384" s="82"/>
      <c r="BH384" s="82"/>
      <c r="BI384" s="82"/>
      <c r="BJ384" s="82"/>
      <c r="BK384" s="82"/>
      <c r="BL384" s="82"/>
      <c r="BM384" s="82"/>
      <c r="BN384" s="82"/>
      <c r="BO384" s="82"/>
      <c r="BP384" s="82"/>
      <c r="BQ384" s="82"/>
      <c r="BR384" s="84"/>
      <c r="BS384" s="84"/>
      <c r="BT384" s="84"/>
      <c r="BU384" s="84"/>
      <c r="BV384" s="84"/>
      <c r="BW384" s="84"/>
      <c r="BX384" s="82"/>
      <c r="BY384" s="265"/>
      <c r="BZ384" s="82"/>
      <c r="CA384" s="82"/>
      <c r="CB384" s="82"/>
    </row>
    <row r="385" spans="1:80" ht="15.75" customHeight="1" x14ac:dyDescent="0.2">
      <c r="A385" s="82"/>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c r="AJ385" s="82"/>
      <c r="AK385" s="82"/>
      <c r="AL385" s="82"/>
      <c r="AM385" s="82"/>
      <c r="AN385" s="266"/>
      <c r="AO385" s="266"/>
      <c r="AP385" s="266"/>
      <c r="AQ385" s="266"/>
      <c r="AR385" s="82"/>
      <c r="AS385" s="82"/>
      <c r="AT385" s="82"/>
      <c r="AU385" s="82"/>
      <c r="AV385" s="82"/>
      <c r="AW385" s="82"/>
      <c r="AX385" s="82"/>
      <c r="AY385" s="82"/>
      <c r="AZ385" s="82"/>
      <c r="BA385" s="82"/>
      <c r="BB385" s="82"/>
      <c r="BC385" s="82"/>
      <c r="BD385" s="82"/>
      <c r="BE385" s="82"/>
      <c r="BF385" s="82"/>
      <c r="BG385" s="82"/>
      <c r="BH385" s="82"/>
      <c r="BI385" s="82"/>
      <c r="BJ385" s="82"/>
      <c r="BK385" s="82"/>
      <c r="BL385" s="82"/>
      <c r="BM385" s="82"/>
      <c r="BN385" s="82"/>
      <c r="BO385" s="82"/>
      <c r="BP385" s="82"/>
      <c r="BQ385" s="82"/>
      <c r="BR385" s="84"/>
      <c r="BS385" s="84"/>
      <c r="BT385" s="84"/>
      <c r="BU385" s="84"/>
      <c r="BV385" s="84"/>
      <c r="BW385" s="84"/>
      <c r="BX385" s="82"/>
      <c r="BY385" s="265"/>
      <c r="BZ385" s="82"/>
      <c r="CA385" s="82"/>
      <c r="CB385" s="82"/>
    </row>
    <row r="386" spans="1:80" ht="15.75" customHeight="1" x14ac:dyDescent="0.2">
      <c r="A386" s="82"/>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c r="AJ386" s="82"/>
      <c r="AK386" s="82"/>
      <c r="AL386" s="82"/>
      <c r="AM386" s="82"/>
      <c r="AN386" s="266"/>
      <c r="AO386" s="266"/>
      <c r="AP386" s="266"/>
      <c r="AQ386" s="266"/>
      <c r="AR386" s="82"/>
      <c r="AS386" s="82"/>
      <c r="AT386" s="82"/>
      <c r="AU386" s="82"/>
      <c r="AV386" s="82"/>
      <c r="AW386" s="82"/>
      <c r="AX386" s="82"/>
      <c r="AY386" s="82"/>
      <c r="AZ386" s="82"/>
      <c r="BA386" s="82"/>
      <c r="BB386" s="82"/>
      <c r="BC386" s="82"/>
      <c r="BD386" s="82"/>
      <c r="BE386" s="82"/>
      <c r="BF386" s="82"/>
      <c r="BG386" s="82"/>
      <c r="BH386" s="82"/>
      <c r="BI386" s="82"/>
      <c r="BJ386" s="82"/>
      <c r="BK386" s="82"/>
      <c r="BL386" s="82"/>
      <c r="BM386" s="82"/>
      <c r="BN386" s="82"/>
      <c r="BO386" s="82"/>
      <c r="BP386" s="82"/>
      <c r="BQ386" s="82"/>
      <c r="BR386" s="84"/>
      <c r="BS386" s="84"/>
      <c r="BT386" s="84"/>
      <c r="BU386" s="84"/>
      <c r="BV386" s="84"/>
      <c r="BW386" s="84"/>
      <c r="BX386" s="82"/>
      <c r="BY386" s="265"/>
      <c r="BZ386" s="82"/>
      <c r="CA386" s="82"/>
      <c r="CB386" s="82"/>
    </row>
    <row r="387" spans="1:80" ht="15.75" customHeight="1" x14ac:dyDescent="0.2">
      <c r="A387" s="82"/>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c r="AJ387" s="82"/>
      <c r="AK387" s="82"/>
      <c r="AL387" s="82"/>
      <c r="AM387" s="82"/>
      <c r="AN387" s="266"/>
      <c r="AO387" s="266"/>
      <c r="AP387" s="266"/>
      <c r="AQ387" s="266"/>
      <c r="AR387" s="82"/>
      <c r="AS387" s="82"/>
      <c r="AT387" s="82"/>
      <c r="AU387" s="82"/>
      <c r="AV387" s="82"/>
      <c r="AW387" s="82"/>
      <c r="AX387" s="82"/>
      <c r="AY387" s="82"/>
      <c r="AZ387" s="82"/>
      <c r="BA387" s="82"/>
      <c r="BB387" s="82"/>
      <c r="BC387" s="82"/>
      <c r="BD387" s="82"/>
      <c r="BE387" s="82"/>
      <c r="BF387" s="82"/>
      <c r="BG387" s="82"/>
      <c r="BH387" s="82"/>
      <c r="BI387" s="82"/>
      <c r="BJ387" s="82"/>
      <c r="BK387" s="82"/>
      <c r="BL387" s="82"/>
      <c r="BM387" s="82"/>
      <c r="BN387" s="82"/>
      <c r="BO387" s="82"/>
      <c r="BP387" s="82"/>
      <c r="BQ387" s="82"/>
      <c r="BR387" s="84"/>
      <c r="BS387" s="84"/>
      <c r="BT387" s="84"/>
      <c r="BU387" s="84"/>
      <c r="BV387" s="84"/>
      <c r="BW387" s="84"/>
      <c r="BX387" s="82"/>
      <c r="BY387" s="265"/>
      <c r="BZ387" s="82"/>
      <c r="CA387" s="82"/>
      <c r="CB387" s="82"/>
    </row>
    <row r="388" spans="1:80" ht="15.75" customHeight="1" x14ac:dyDescent="0.2">
      <c r="A388" s="82"/>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266"/>
      <c r="AO388" s="266"/>
      <c r="AP388" s="266"/>
      <c r="AQ388" s="266"/>
      <c r="AR388" s="82"/>
      <c r="AS388" s="82"/>
      <c r="AT388" s="82"/>
      <c r="AU388" s="82"/>
      <c r="AV388" s="82"/>
      <c r="AW388" s="82"/>
      <c r="AX388" s="82"/>
      <c r="AY388" s="82"/>
      <c r="AZ388" s="82"/>
      <c r="BA388" s="82"/>
      <c r="BB388" s="82"/>
      <c r="BC388" s="82"/>
      <c r="BD388" s="82"/>
      <c r="BE388" s="82"/>
      <c r="BF388" s="82"/>
      <c r="BG388" s="82"/>
      <c r="BH388" s="82"/>
      <c r="BI388" s="82"/>
      <c r="BJ388" s="82"/>
      <c r="BK388" s="82"/>
      <c r="BL388" s="82"/>
      <c r="BM388" s="82"/>
      <c r="BN388" s="82"/>
      <c r="BO388" s="82"/>
      <c r="BP388" s="82"/>
      <c r="BQ388" s="82"/>
      <c r="BR388" s="84"/>
      <c r="BS388" s="84"/>
      <c r="BT388" s="84"/>
      <c r="BU388" s="84"/>
      <c r="BV388" s="84"/>
      <c r="BW388" s="84"/>
      <c r="BX388" s="82"/>
      <c r="BY388" s="265"/>
      <c r="BZ388" s="82"/>
      <c r="CA388" s="82"/>
      <c r="CB388" s="82"/>
    </row>
    <row r="389" spans="1:80" ht="15.75" customHeight="1" x14ac:dyDescent="0.2">
      <c r="A389" s="82"/>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c r="AJ389" s="82"/>
      <c r="AK389" s="82"/>
      <c r="AL389" s="82"/>
      <c r="AM389" s="82"/>
      <c r="AN389" s="266"/>
      <c r="AO389" s="266"/>
      <c r="AP389" s="266"/>
      <c r="AQ389" s="266"/>
      <c r="AR389" s="82"/>
      <c r="AS389" s="82"/>
      <c r="AT389" s="82"/>
      <c r="AU389" s="82"/>
      <c r="AV389" s="82"/>
      <c r="AW389" s="82"/>
      <c r="AX389" s="82"/>
      <c r="AY389" s="82"/>
      <c r="AZ389" s="82"/>
      <c r="BA389" s="82"/>
      <c r="BB389" s="82"/>
      <c r="BC389" s="82"/>
      <c r="BD389" s="82"/>
      <c r="BE389" s="82"/>
      <c r="BF389" s="82"/>
      <c r="BG389" s="82"/>
      <c r="BH389" s="82"/>
      <c r="BI389" s="82"/>
      <c r="BJ389" s="82"/>
      <c r="BK389" s="82"/>
      <c r="BL389" s="82"/>
      <c r="BM389" s="82"/>
      <c r="BN389" s="82"/>
      <c r="BO389" s="82"/>
      <c r="BP389" s="82"/>
      <c r="BQ389" s="82"/>
      <c r="BR389" s="84"/>
      <c r="BS389" s="84"/>
      <c r="BT389" s="84"/>
      <c r="BU389" s="84"/>
      <c r="BV389" s="84"/>
      <c r="BW389" s="84"/>
      <c r="BX389" s="82"/>
      <c r="BY389" s="265"/>
      <c r="BZ389" s="82"/>
      <c r="CA389" s="82"/>
      <c r="CB389" s="82"/>
    </row>
    <row r="390" spans="1:80" ht="15.75" customHeight="1" x14ac:dyDescent="0.2">
      <c r="A390" s="82"/>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c r="AJ390" s="82"/>
      <c r="AK390" s="82"/>
      <c r="AL390" s="82"/>
      <c r="AM390" s="82"/>
      <c r="AN390" s="266"/>
      <c r="AO390" s="266"/>
      <c r="AP390" s="266"/>
      <c r="AQ390" s="266"/>
      <c r="AR390" s="82"/>
      <c r="AS390" s="82"/>
      <c r="AT390" s="82"/>
      <c r="AU390" s="82"/>
      <c r="AV390" s="82"/>
      <c r="AW390" s="82"/>
      <c r="AX390" s="82"/>
      <c r="AY390" s="82"/>
      <c r="AZ390" s="82"/>
      <c r="BA390" s="82"/>
      <c r="BB390" s="82"/>
      <c r="BC390" s="82"/>
      <c r="BD390" s="82"/>
      <c r="BE390" s="82"/>
      <c r="BF390" s="82"/>
      <c r="BG390" s="82"/>
      <c r="BH390" s="82"/>
      <c r="BI390" s="82"/>
      <c r="BJ390" s="82"/>
      <c r="BK390" s="82"/>
      <c r="BL390" s="82"/>
      <c r="BM390" s="82"/>
      <c r="BN390" s="82"/>
      <c r="BO390" s="82"/>
      <c r="BP390" s="82"/>
      <c r="BQ390" s="82"/>
      <c r="BR390" s="84"/>
      <c r="BS390" s="84"/>
      <c r="BT390" s="84"/>
      <c r="BU390" s="84"/>
      <c r="BV390" s="84"/>
      <c r="BW390" s="84"/>
      <c r="BX390" s="82"/>
      <c r="BY390" s="265"/>
      <c r="BZ390" s="82"/>
      <c r="CA390" s="82"/>
      <c r="CB390" s="82"/>
    </row>
    <row r="391" spans="1:80" ht="15.75" customHeight="1" x14ac:dyDescent="0.2">
      <c r="A391" s="82"/>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c r="AJ391" s="82"/>
      <c r="AK391" s="82"/>
      <c r="AL391" s="82"/>
      <c r="AM391" s="82"/>
      <c r="AN391" s="266"/>
      <c r="AO391" s="266"/>
      <c r="AP391" s="266"/>
      <c r="AQ391" s="266"/>
      <c r="AR391" s="82"/>
      <c r="AS391" s="82"/>
      <c r="AT391" s="82"/>
      <c r="AU391" s="82"/>
      <c r="AV391" s="82"/>
      <c r="AW391" s="82"/>
      <c r="AX391" s="82"/>
      <c r="AY391" s="82"/>
      <c r="AZ391" s="82"/>
      <c r="BA391" s="82"/>
      <c r="BB391" s="82"/>
      <c r="BC391" s="82"/>
      <c r="BD391" s="82"/>
      <c r="BE391" s="82"/>
      <c r="BF391" s="82"/>
      <c r="BG391" s="82"/>
      <c r="BH391" s="82"/>
      <c r="BI391" s="82"/>
      <c r="BJ391" s="82"/>
      <c r="BK391" s="82"/>
      <c r="BL391" s="82"/>
      <c r="BM391" s="82"/>
      <c r="BN391" s="82"/>
      <c r="BO391" s="82"/>
      <c r="BP391" s="82"/>
      <c r="BQ391" s="82"/>
      <c r="BR391" s="84"/>
      <c r="BS391" s="84"/>
      <c r="BT391" s="84"/>
      <c r="BU391" s="84"/>
      <c r="BV391" s="84"/>
      <c r="BW391" s="84"/>
      <c r="BX391" s="82"/>
      <c r="BY391" s="265"/>
      <c r="BZ391" s="82"/>
      <c r="CA391" s="82"/>
      <c r="CB391" s="82"/>
    </row>
    <row r="392" spans="1:80" ht="15.75" customHeight="1" x14ac:dyDescent="0.2">
      <c r="A392" s="82"/>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c r="AJ392" s="82"/>
      <c r="AK392" s="82"/>
      <c r="AL392" s="82"/>
      <c r="AM392" s="82"/>
      <c r="AN392" s="266"/>
      <c r="AO392" s="266"/>
      <c r="AP392" s="266"/>
      <c r="AQ392" s="266"/>
      <c r="AR392" s="82"/>
      <c r="AS392" s="82"/>
      <c r="AT392" s="82"/>
      <c r="AU392" s="82"/>
      <c r="AV392" s="82"/>
      <c r="AW392" s="82"/>
      <c r="AX392" s="82"/>
      <c r="AY392" s="82"/>
      <c r="AZ392" s="82"/>
      <c r="BA392" s="82"/>
      <c r="BB392" s="82"/>
      <c r="BC392" s="82"/>
      <c r="BD392" s="82"/>
      <c r="BE392" s="82"/>
      <c r="BF392" s="82"/>
      <c r="BG392" s="82"/>
      <c r="BH392" s="82"/>
      <c r="BI392" s="82"/>
      <c r="BJ392" s="82"/>
      <c r="BK392" s="82"/>
      <c r="BL392" s="82"/>
      <c r="BM392" s="82"/>
      <c r="BN392" s="82"/>
      <c r="BO392" s="82"/>
      <c r="BP392" s="82"/>
      <c r="BQ392" s="82"/>
      <c r="BR392" s="84"/>
      <c r="BS392" s="84"/>
      <c r="BT392" s="84"/>
      <c r="BU392" s="84"/>
      <c r="BV392" s="84"/>
      <c r="BW392" s="84"/>
      <c r="BX392" s="82"/>
      <c r="BY392" s="265"/>
      <c r="BZ392" s="82"/>
      <c r="CA392" s="82"/>
      <c r="CB392" s="82"/>
    </row>
    <row r="393" spans="1:80" ht="15.75" customHeight="1" x14ac:dyDescent="0.2">
      <c r="A393" s="82"/>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c r="AJ393" s="82"/>
      <c r="AK393" s="82"/>
      <c r="AL393" s="82"/>
      <c r="AM393" s="82"/>
      <c r="AN393" s="266"/>
      <c r="AO393" s="266"/>
      <c r="AP393" s="266"/>
      <c r="AQ393" s="266"/>
      <c r="AR393" s="82"/>
      <c r="AS393" s="82"/>
      <c r="AT393" s="82"/>
      <c r="AU393" s="82"/>
      <c r="AV393" s="82"/>
      <c r="AW393" s="82"/>
      <c r="AX393" s="82"/>
      <c r="AY393" s="82"/>
      <c r="AZ393" s="82"/>
      <c r="BA393" s="82"/>
      <c r="BB393" s="82"/>
      <c r="BC393" s="82"/>
      <c r="BD393" s="82"/>
      <c r="BE393" s="82"/>
      <c r="BF393" s="82"/>
      <c r="BG393" s="82"/>
      <c r="BH393" s="82"/>
      <c r="BI393" s="82"/>
      <c r="BJ393" s="82"/>
      <c r="BK393" s="82"/>
      <c r="BL393" s="82"/>
      <c r="BM393" s="82"/>
      <c r="BN393" s="82"/>
      <c r="BO393" s="82"/>
      <c r="BP393" s="82"/>
      <c r="BQ393" s="82"/>
      <c r="BR393" s="84"/>
      <c r="BS393" s="84"/>
      <c r="BT393" s="84"/>
      <c r="BU393" s="84"/>
      <c r="BV393" s="84"/>
      <c r="BW393" s="84"/>
      <c r="BX393" s="82"/>
      <c r="BY393" s="265"/>
      <c r="BZ393" s="82"/>
      <c r="CA393" s="82"/>
      <c r="CB393" s="82"/>
    </row>
    <row r="394" spans="1:80" ht="15.75" customHeight="1" x14ac:dyDescent="0.2">
      <c r="A394" s="82"/>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266"/>
      <c r="AO394" s="266"/>
      <c r="AP394" s="266"/>
      <c r="AQ394" s="266"/>
      <c r="AR394" s="82"/>
      <c r="AS394" s="82"/>
      <c r="AT394" s="82"/>
      <c r="AU394" s="82"/>
      <c r="AV394" s="82"/>
      <c r="AW394" s="82"/>
      <c r="AX394" s="82"/>
      <c r="AY394" s="82"/>
      <c r="AZ394" s="82"/>
      <c r="BA394" s="82"/>
      <c r="BB394" s="82"/>
      <c r="BC394" s="82"/>
      <c r="BD394" s="82"/>
      <c r="BE394" s="82"/>
      <c r="BF394" s="82"/>
      <c r="BG394" s="82"/>
      <c r="BH394" s="82"/>
      <c r="BI394" s="82"/>
      <c r="BJ394" s="82"/>
      <c r="BK394" s="82"/>
      <c r="BL394" s="82"/>
      <c r="BM394" s="82"/>
      <c r="BN394" s="82"/>
      <c r="BO394" s="82"/>
      <c r="BP394" s="82"/>
      <c r="BQ394" s="82"/>
      <c r="BR394" s="84"/>
      <c r="BS394" s="84"/>
      <c r="BT394" s="84"/>
      <c r="BU394" s="84"/>
      <c r="BV394" s="84"/>
      <c r="BW394" s="84"/>
      <c r="BX394" s="82"/>
      <c r="BY394" s="265"/>
      <c r="BZ394" s="82"/>
      <c r="CA394" s="82"/>
      <c r="CB394" s="82"/>
    </row>
    <row r="395" spans="1:80" ht="15.75" customHeight="1" x14ac:dyDescent="0.2">
      <c r="A395" s="82"/>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266"/>
      <c r="AO395" s="266"/>
      <c r="AP395" s="266"/>
      <c r="AQ395" s="266"/>
      <c r="AR395" s="82"/>
      <c r="AS395" s="82"/>
      <c r="AT395" s="82"/>
      <c r="AU395" s="82"/>
      <c r="AV395" s="82"/>
      <c r="AW395" s="82"/>
      <c r="AX395" s="82"/>
      <c r="AY395" s="82"/>
      <c r="AZ395" s="82"/>
      <c r="BA395" s="82"/>
      <c r="BB395" s="82"/>
      <c r="BC395" s="82"/>
      <c r="BD395" s="82"/>
      <c r="BE395" s="82"/>
      <c r="BF395" s="82"/>
      <c r="BG395" s="82"/>
      <c r="BH395" s="82"/>
      <c r="BI395" s="82"/>
      <c r="BJ395" s="82"/>
      <c r="BK395" s="82"/>
      <c r="BL395" s="82"/>
      <c r="BM395" s="82"/>
      <c r="BN395" s="82"/>
      <c r="BO395" s="82"/>
      <c r="BP395" s="82"/>
      <c r="BQ395" s="82"/>
      <c r="BR395" s="84"/>
      <c r="BS395" s="84"/>
      <c r="BT395" s="84"/>
      <c r="BU395" s="84"/>
      <c r="BV395" s="84"/>
      <c r="BW395" s="84"/>
      <c r="BX395" s="82"/>
      <c r="BY395" s="265"/>
      <c r="BZ395" s="82"/>
      <c r="CA395" s="82"/>
      <c r="CB395" s="82"/>
    </row>
    <row r="396" spans="1:80" ht="15.75" customHeight="1" x14ac:dyDescent="0.2">
      <c r="A396" s="82"/>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266"/>
      <c r="AO396" s="266"/>
      <c r="AP396" s="266"/>
      <c r="AQ396" s="266"/>
      <c r="AR396" s="82"/>
      <c r="AS396" s="82"/>
      <c r="AT396" s="82"/>
      <c r="AU396" s="82"/>
      <c r="AV396" s="82"/>
      <c r="AW396" s="82"/>
      <c r="AX396" s="82"/>
      <c r="AY396" s="82"/>
      <c r="AZ396" s="82"/>
      <c r="BA396" s="82"/>
      <c r="BB396" s="82"/>
      <c r="BC396" s="82"/>
      <c r="BD396" s="82"/>
      <c r="BE396" s="82"/>
      <c r="BF396" s="82"/>
      <c r="BG396" s="82"/>
      <c r="BH396" s="82"/>
      <c r="BI396" s="82"/>
      <c r="BJ396" s="82"/>
      <c r="BK396" s="82"/>
      <c r="BL396" s="82"/>
      <c r="BM396" s="82"/>
      <c r="BN396" s="82"/>
      <c r="BO396" s="82"/>
      <c r="BP396" s="82"/>
      <c r="BQ396" s="82"/>
      <c r="BR396" s="84"/>
      <c r="BS396" s="84"/>
      <c r="BT396" s="84"/>
      <c r="BU396" s="84"/>
      <c r="BV396" s="84"/>
      <c r="BW396" s="84"/>
      <c r="BX396" s="82"/>
      <c r="BY396" s="265"/>
      <c r="BZ396" s="82"/>
      <c r="CA396" s="82"/>
      <c r="CB396" s="82"/>
    </row>
    <row r="397" spans="1:80" ht="15.75" customHeight="1" x14ac:dyDescent="0.2">
      <c r="A397" s="82"/>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266"/>
      <c r="AO397" s="266"/>
      <c r="AP397" s="266"/>
      <c r="AQ397" s="266"/>
      <c r="AR397" s="82"/>
      <c r="AS397" s="82"/>
      <c r="AT397" s="82"/>
      <c r="AU397" s="82"/>
      <c r="AV397" s="82"/>
      <c r="AW397" s="82"/>
      <c r="AX397" s="82"/>
      <c r="AY397" s="82"/>
      <c r="AZ397" s="82"/>
      <c r="BA397" s="82"/>
      <c r="BB397" s="82"/>
      <c r="BC397" s="82"/>
      <c r="BD397" s="82"/>
      <c r="BE397" s="82"/>
      <c r="BF397" s="82"/>
      <c r="BG397" s="82"/>
      <c r="BH397" s="82"/>
      <c r="BI397" s="82"/>
      <c r="BJ397" s="82"/>
      <c r="BK397" s="82"/>
      <c r="BL397" s="82"/>
      <c r="BM397" s="82"/>
      <c r="BN397" s="82"/>
      <c r="BO397" s="82"/>
      <c r="BP397" s="82"/>
      <c r="BQ397" s="82"/>
      <c r="BR397" s="84"/>
      <c r="BS397" s="84"/>
      <c r="BT397" s="84"/>
      <c r="BU397" s="84"/>
      <c r="BV397" s="84"/>
      <c r="BW397" s="84"/>
      <c r="BX397" s="82"/>
      <c r="BY397" s="265"/>
      <c r="BZ397" s="82"/>
      <c r="CA397" s="82"/>
      <c r="CB397" s="82"/>
    </row>
    <row r="398" spans="1:80" ht="15.75" customHeight="1" x14ac:dyDescent="0.2">
      <c r="A398" s="82"/>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c r="AJ398" s="82"/>
      <c r="AK398" s="82"/>
      <c r="AL398" s="82"/>
      <c r="AM398" s="82"/>
      <c r="AN398" s="266"/>
      <c r="AO398" s="266"/>
      <c r="AP398" s="266"/>
      <c r="AQ398" s="266"/>
      <c r="AR398" s="82"/>
      <c r="AS398" s="82"/>
      <c r="AT398" s="82"/>
      <c r="AU398" s="82"/>
      <c r="AV398" s="82"/>
      <c r="AW398" s="82"/>
      <c r="AX398" s="82"/>
      <c r="AY398" s="82"/>
      <c r="AZ398" s="82"/>
      <c r="BA398" s="82"/>
      <c r="BB398" s="82"/>
      <c r="BC398" s="82"/>
      <c r="BD398" s="82"/>
      <c r="BE398" s="82"/>
      <c r="BF398" s="82"/>
      <c r="BG398" s="82"/>
      <c r="BH398" s="82"/>
      <c r="BI398" s="82"/>
      <c r="BJ398" s="82"/>
      <c r="BK398" s="82"/>
      <c r="BL398" s="82"/>
      <c r="BM398" s="82"/>
      <c r="BN398" s="82"/>
      <c r="BO398" s="82"/>
      <c r="BP398" s="82"/>
      <c r="BQ398" s="82"/>
      <c r="BR398" s="84"/>
      <c r="BS398" s="84"/>
      <c r="BT398" s="84"/>
      <c r="BU398" s="84"/>
      <c r="BV398" s="84"/>
      <c r="BW398" s="84"/>
      <c r="BX398" s="82"/>
      <c r="BY398" s="265"/>
      <c r="BZ398" s="82"/>
      <c r="CA398" s="82"/>
      <c r="CB398" s="82"/>
    </row>
    <row r="399" spans="1:80" ht="15.75" customHeight="1" x14ac:dyDescent="0.2">
      <c r="A399" s="82"/>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c r="AJ399" s="82"/>
      <c r="AK399" s="82"/>
      <c r="AL399" s="82"/>
      <c r="AM399" s="82"/>
      <c r="AN399" s="266"/>
      <c r="AO399" s="266"/>
      <c r="AP399" s="266"/>
      <c r="AQ399" s="266"/>
      <c r="AR399" s="82"/>
      <c r="AS399" s="82"/>
      <c r="AT399" s="82"/>
      <c r="AU399" s="82"/>
      <c r="AV399" s="82"/>
      <c r="AW399" s="82"/>
      <c r="AX399" s="82"/>
      <c r="AY399" s="82"/>
      <c r="AZ399" s="82"/>
      <c r="BA399" s="82"/>
      <c r="BB399" s="82"/>
      <c r="BC399" s="82"/>
      <c r="BD399" s="82"/>
      <c r="BE399" s="82"/>
      <c r="BF399" s="82"/>
      <c r="BG399" s="82"/>
      <c r="BH399" s="82"/>
      <c r="BI399" s="82"/>
      <c r="BJ399" s="82"/>
      <c r="BK399" s="82"/>
      <c r="BL399" s="82"/>
      <c r="BM399" s="82"/>
      <c r="BN399" s="82"/>
      <c r="BO399" s="82"/>
      <c r="BP399" s="82"/>
      <c r="BQ399" s="82"/>
      <c r="BR399" s="84"/>
      <c r="BS399" s="84"/>
      <c r="BT399" s="84"/>
      <c r="BU399" s="84"/>
      <c r="BV399" s="84"/>
      <c r="BW399" s="84"/>
      <c r="BX399" s="82"/>
      <c r="BY399" s="265"/>
      <c r="BZ399" s="82"/>
      <c r="CA399" s="82"/>
      <c r="CB399" s="82"/>
    </row>
    <row r="400" spans="1:80" ht="15.75" customHeight="1" x14ac:dyDescent="0.2">
      <c r="A400" s="82"/>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266"/>
      <c r="AO400" s="266"/>
      <c r="AP400" s="266"/>
      <c r="AQ400" s="266"/>
      <c r="AR400" s="82"/>
      <c r="AS400" s="82"/>
      <c r="AT400" s="82"/>
      <c r="AU400" s="82"/>
      <c r="AV400" s="82"/>
      <c r="AW400" s="82"/>
      <c r="AX400" s="82"/>
      <c r="AY400" s="82"/>
      <c r="AZ400" s="82"/>
      <c r="BA400" s="82"/>
      <c r="BB400" s="82"/>
      <c r="BC400" s="82"/>
      <c r="BD400" s="82"/>
      <c r="BE400" s="82"/>
      <c r="BF400" s="82"/>
      <c r="BG400" s="82"/>
      <c r="BH400" s="82"/>
      <c r="BI400" s="82"/>
      <c r="BJ400" s="82"/>
      <c r="BK400" s="82"/>
      <c r="BL400" s="82"/>
      <c r="BM400" s="82"/>
      <c r="BN400" s="82"/>
      <c r="BO400" s="82"/>
      <c r="BP400" s="82"/>
      <c r="BQ400" s="82"/>
      <c r="BR400" s="84"/>
      <c r="BS400" s="84"/>
      <c r="BT400" s="84"/>
      <c r="BU400" s="84"/>
      <c r="BV400" s="84"/>
      <c r="BW400" s="84"/>
      <c r="BX400" s="82"/>
      <c r="BY400" s="265"/>
      <c r="BZ400" s="82"/>
      <c r="CA400" s="82"/>
      <c r="CB400" s="82"/>
    </row>
    <row r="401" spans="1:80" ht="15.75" customHeight="1" x14ac:dyDescent="0.2">
      <c r="A401" s="82"/>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266"/>
      <c r="AO401" s="266"/>
      <c r="AP401" s="266"/>
      <c r="AQ401" s="266"/>
      <c r="AR401" s="82"/>
      <c r="AS401" s="82"/>
      <c r="AT401" s="82"/>
      <c r="AU401" s="82"/>
      <c r="AV401" s="82"/>
      <c r="AW401" s="82"/>
      <c r="AX401" s="82"/>
      <c r="AY401" s="82"/>
      <c r="AZ401" s="82"/>
      <c r="BA401" s="82"/>
      <c r="BB401" s="82"/>
      <c r="BC401" s="82"/>
      <c r="BD401" s="82"/>
      <c r="BE401" s="82"/>
      <c r="BF401" s="82"/>
      <c r="BG401" s="82"/>
      <c r="BH401" s="82"/>
      <c r="BI401" s="82"/>
      <c r="BJ401" s="82"/>
      <c r="BK401" s="82"/>
      <c r="BL401" s="82"/>
      <c r="BM401" s="82"/>
      <c r="BN401" s="82"/>
      <c r="BO401" s="82"/>
      <c r="BP401" s="82"/>
      <c r="BQ401" s="82"/>
      <c r="BR401" s="84"/>
      <c r="BS401" s="84"/>
      <c r="BT401" s="84"/>
      <c r="BU401" s="84"/>
      <c r="BV401" s="84"/>
      <c r="BW401" s="84"/>
      <c r="BX401" s="82"/>
      <c r="BY401" s="265"/>
      <c r="BZ401" s="82"/>
      <c r="CA401" s="82"/>
      <c r="CB401" s="82"/>
    </row>
    <row r="402" spans="1:80" ht="15.75" customHeight="1" x14ac:dyDescent="0.2">
      <c r="A402" s="82"/>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2"/>
      <c r="AL402" s="82"/>
      <c r="AM402" s="82"/>
      <c r="AN402" s="266"/>
      <c r="AO402" s="266"/>
      <c r="AP402" s="266"/>
      <c r="AQ402" s="266"/>
      <c r="AR402" s="82"/>
      <c r="AS402" s="82"/>
      <c r="AT402" s="82"/>
      <c r="AU402" s="82"/>
      <c r="AV402" s="82"/>
      <c r="AW402" s="82"/>
      <c r="AX402" s="82"/>
      <c r="AY402" s="82"/>
      <c r="AZ402" s="82"/>
      <c r="BA402" s="82"/>
      <c r="BB402" s="82"/>
      <c r="BC402" s="82"/>
      <c r="BD402" s="82"/>
      <c r="BE402" s="82"/>
      <c r="BF402" s="82"/>
      <c r="BG402" s="82"/>
      <c r="BH402" s="82"/>
      <c r="BI402" s="82"/>
      <c r="BJ402" s="82"/>
      <c r="BK402" s="82"/>
      <c r="BL402" s="82"/>
      <c r="BM402" s="82"/>
      <c r="BN402" s="82"/>
      <c r="BO402" s="82"/>
      <c r="BP402" s="82"/>
      <c r="BQ402" s="82"/>
      <c r="BR402" s="84"/>
      <c r="BS402" s="84"/>
      <c r="BT402" s="84"/>
      <c r="BU402" s="84"/>
      <c r="BV402" s="84"/>
      <c r="BW402" s="84"/>
      <c r="BX402" s="82"/>
      <c r="BY402" s="265"/>
      <c r="BZ402" s="82"/>
      <c r="CA402" s="82"/>
      <c r="CB402" s="82"/>
    </row>
    <row r="403" spans="1:80" ht="15.75" customHeight="1" x14ac:dyDescent="0.2">
      <c r="A403" s="82"/>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c r="AJ403" s="82"/>
      <c r="AK403" s="82"/>
      <c r="AL403" s="82"/>
      <c r="AM403" s="82"/>
      <c r="AN403" s="266"/>
      <c r="AO403" s="266"/>
      <c r="AP403" s="266"/>
      <c r="AQ403" s="266"/>
      <c r="AR403" s="82"/>
      <c r="AS403" s="82"/>
      <c r="AT403" s="82"/>
      <c r="AU403" s="82"/>
      <c r="AV403" s="82"/>
      <c r="AW403" s="82"/>
      <c r="AX403" s="82"/>
      <c r="AY403" s="82"/>
      <c r="AZ403" s="82"/>
      <c r="BA403" s="82"/>
      <c r="BB403" s="82"/>
      <c r="BC403" s="82"/>
      <c r="BD403" s="82"/>
      <c r="BE403" s="82"/>
      <c r="BF403" s="82"/>
      <c r="BG403" s="82"/>
      <c r="BH403" s="82"/>
      <c r="BI403" s="82"/>
      <c r="BJ403" s="82"/>
      <c r="BK403" s="82"/>
      <c r="BL403" s="82"/>
      <c r="BM403" s="82"/>
      <c r="BN403" s="82"/>
      <c r="BO403" s="82"/>
      <c r="BP403" s="82"/>
      <c r="BQ403" s="82"/>
      <c r="BR403" s="84"/>
      <c r="BS403" s="84"/>
      <c r="BT403" s="84"/>
      <c r="BU403" s="84"/>
      <c r="BV403" s="84"/>
      <c r="BW403" s="84"/>
      <c r="BX403" s="82"/>
      <c r="BY403" s="265"/>
      <c r="BZ403" s="82"/>
      <c r="CA403" s="82"/>
      <c r="CB403" s="82"/>
    </row>
    <row r="404" spans="1:80" ht="15.75" customHeight="1" x14ac:dyDescent="0.2">
      <c r="A404" s="82"/>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c r="AJ404" s="82"/>
      <c r="AK404" s="82"/>
      <c r="AL404" s="82"/>
      <c r="AM404" s="82"/>
      <c r="AN404" s="266"/>
      <c r="AO404" s="266"/>
      <c r="AP404" s="266"/>
      <c r="AQ404" s="266"/>
      <c r="AR404" s="82"/>
      <c r="AS404" s="82"/>
      <c r="AT404" s="82"/>
      <c r="AU404" s="82"/>
      <c r="AV404" s="82"/>
      <c r="AW404" s="82"/>
      <c r="AX404" s="82"/>
      <c r="AY404" s="82"/>
      <c r="AZ404" s="82"/>
      <c r="BA404" s="82"/>
      <c r="BB404" s="82"/>
      <c r="BC404" s="82"/>
      <c r="BD404" s="82"/>
      <c r="BE404" s="82"/>
      <c r="BF404" s="82"/>
      <c r="BG404" s="82"/>
      <c r="BH404" s="82"/>
      <c r="BI404" s="82"/>
      <c r="BJ404" s="82"/>
      <c r="BK404" s="82"/>
      <c r="BL404" s="82"/>
      <c r="BM404" s="82"/>
      <c r="BN404" s="82"/>
      <c r="BO404" s="82"/>
      <c r="BP404" s="82"/>
      <c r="BQ404" s="82"/>
      <c r="BR404" s="84"/>
      <c r="BS404" s="84"/>
      <c r="BT404" s="84"/>
      <c r="BU404" s="84"/>
      <c r="BV404" s="84"/>
      <c r="BW404" s="84"/>
      <c r="BX404" s="82"/>
      <c r="BY404" s="265"/>
      <c r="BZ404" s="82"/>
      <c r="CA404" s="82"/>
      <c r="CB404" s="82"/>
    </row>
    <row r="405" spans="1:80" ht="15.75" customHeight="1" x14ac:dyDescent="0.2">
      <c r="A405" s="82"/>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82"/>
      <c r="AL405" s="82"/>
      <c r="AM405" s="82"/>
      <c r="AN405" s="266"/>
      <c r="AO405" s="266"/>
      <c r="AP405" s="266"/>
      <c r="AQ405" s="266"/>
      <c r="AR405" s="82"/>
      <c r="AS405" s="82"/>
      <c r="AT405" s="82"/>
      <c r="AU405" s="82"/>
      <c r="AV405" s="82"/>
      <c r="AW405" s="82"/>
      <c r="AX405" s="82"/>
      <c r="AY405" s="82"/>
      <c r="AZ405" s="82"/>
      <c r="BA405" s="82"/>
      <c r="BB405" s="82"/>
      <c r="BC405" s="82"/>
      <c r="BD405" s="82"/>
      <c r="BE405" s="82"/>
      <c r="BF405" s="82"/>
      <c r="BG405" s="82"/>
      <c r="BH405" s="82"/>
      <c r="BI405" s="82"/>
      <c r="BJ405" s="82"/>
      <c r="BK405" s="82"/>
      <c r="BL405" s="82"/>
      <c r="BM405" s="82"/>
      <c r="BN405" s="82"/>
      <c r="BO405" s="82"/>
      <c r="BP405" s="82"/>
      <c r="BQ405" s="82"/>
      <c r="BR405" s="84"/>
      <c r="BS405" s="84"/>
      <c r="BT405" s="84"/>
      <c r="BU405" s="84"/>
      <c r="BV405" s="84"/>
      <c r="BW405" s="84"/>
      <c r="BX405" s="82"/>
      <c r="BY405" s="265"/>
      <c r="BZ405" s="82"/>
      <c r="CA405" s="82"/>
      <c r="CB405" s="82"/>
    </row>
    <row r="406" spans="1:80" ht="15.75" customHeight="1" x14ac:dyDescent="0.2">
      <c r="A406" s="82"/>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266"/>
      <c r="AO406" s="266"/>
      <c r="AP406" s="266"/>
      <c r="AQ406" s="266"/>
      <c r="AR406" s="82"/>
      <c r="AS406" s="82"/>
      <c r="AT406" s="82"/>
      <c r="AU406" s="82"/>
      <c r="AV406" s="82"/>
      <c r="AW406" s="82"/>
      <c r="AX406" s="82"/>
      <c r="AY406" s="82"/>
      <c r="AZ406" s="82"/>
      <c r="BA406" s="82"/>
      <c r="BB406" s="82"/>
      <c r="BC406" s="82"/>
      <c r="BD406" s="82"/>
      <c r="BE406" s="82"/>
      <c r="BF406" s="82"/>
      <c r="BG406" s="82"/>
      <c r="BH406" s="82"/>
      <c r="BI406" s="82"/>
      <c r="BJ406" s="82"/>
      <c r="BK406" s="82"/>
      <c r="BL406" s="82"/>
      <c r="BM406" s="82"/>
      <c r="BN406" s="82"/>
      <c r="BO406" s="82"/>
      <c r="BP406" s="82"/>
      <c r="BQ406" s="82"/>
      <c r="BR406" s="84"/>
      <c r="BS406" s="84"/>
      <c r="BT406" s="84"/>
      <c r="BU406" s="84"/>
      <c r="BV406" s="84"/>
      <c r="BW406" s="84"/>
      <c r="BX406" s="82"/>
      <c r="BY406" s="265"/>
      <c r="BZ406" s="82"/>
      <c r="CA406" s="82"/>
      <c r="CB406" s="82"/>
    </row>
    <row r="407" spans="1:80" ht="15.75" customHeight="1" x14ac:dyDescent="0.2">
      <c r="A407" s="82"/>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c r="AJ407" s="82"/>
      <c r="AK407" s="82"/>
      <c r="AL407" s="82"/>
      <c r="AM407" s="82"/>
      <c r="AN407" s="266"/>
      <c r="AO407" s="266"/>
      <c r="AP407" s="266"/>
      <c r="AQ407" s="266"/>
      <c r="AR407" s="82"/>
      <c r="AS407" s="82"/>
      <c r="AT407" s="82"/>
      <c r="AU407" s="82"/>
      <c r="AV407" s="82"/>
      <c r="AW407" s="82"/>
      <c r="AX407" s="82"/>
      <c r="AY407" s="82"/>
      <c r="AZ407" s="82"/>
      <c r="BA407" s="82"/>
      <c r="BB407" s="82"/>
      <c r="BC407" s="82"/>
      <c r="BD407" s="82"/>
      <c r="BE407" s="82"/>
      <c r="BF407" s="82"/>
      <c r="BG407" s="82"/>
      <c r="BH407" s="82"/>
      <c r="BI407" s="82"/>
      <c r="BJ407" s="82"/>
      <c r="BK407" s="82"/>
      <c r="BL407" s="82"/>
      <c r="BM407" s="82"/>
      <c r="BN407" s="82"/>
      <c r="BO407" s="82"/>
      <c r="BP407" s="82"/>
      <c r="BQ407" s="82"/>
      <c r="BR407" s="84"/>
      <c r="BS407" s="84"/>
      <c r="BT407" s="84"/>
      <c r="BU407" s="84"/>
      <c r="BV407" s="84"/>
      <c r="BW407" s="84"/>
      <c r="BX407" s="82"/>
      <c r="BY407" s="265"/>
      <c r="BZ407" s="82"/>
      <c r="CA407" s="82"/>
      <c r="CB407" s="82"/>
    </row>
    <row r="408" spans="1:80" ht="15.75" customHeight="1" x14ac:dyDescent="0.2">
      <c r="A408" s="82"/>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c r="AJ408" s="82"/>
      <c r="AK408" s="82"/>
      <c r="AL408" s="82"/>
      <c r="AM408" s="82"/>
      <c r="AN408" s="266"/>
      <c r="AO408" s="266"/>
      <c r="AP408" s="266"/>
      <c r="AQ408" s="266"/>
      <c r="AR408" s="82"/>
      <c r="AS408" s="82"/>
      <c r="AT408" s="82"/>
      <c r="AU408" s="82"/>
      <c r="AV408" s="82"/>
      <c r="AW408" s="82"/>
      <c r="AX408" s="82"/>
      <c r="AY408" s="82"/>
      <c r="AZ408" s="82"/>
      <c r="BA408" s="82"/>
      <c r="BB408" s="82"/>
      <c r="BC408" s="82"/>
      <c r="BD408" s="82"/>
      <c r="BE408" s="82"/>
      <c r="BF408" s="82"/>
      <c r="BG408" s="82"/>
      <c r="BH408" s="82"/>
      <c r="BI408" s="82"/>
      <c r="BJ408" s="82"/>
      <c r="BK408" s="82"/>
      <c r="BL408" s="82"/>
      <c r="BM408" s="82"/>
      <c r="BN408" s="82"/>
      <c r="BO408" s="82"/>
      <c r="BP408" s="82"/>
      <c r="BQ408" s="82"/>
      <c r="BR408" s="84"/>
      <c r="BS408" s="84"/>
      <c r="BT408" s="84"/>
      <c r="BU408" s="84"/>
      <c r="BV408" s="84"/>
      <c r="BW408" s="84"/>
      <c r="BX408" s="82"/>
      <c r="BY408" s="265"/>
      <c r="BZ408" s="82"/>
      <c r="CA408" s="82"/>
      <c r="CB408" s="82"/>
    </row>
    <row r="409" spans="1:80" ht="15.75" customHeight="1" x14ac:dyDescent="0.2">
      <c r="A409" s="82"/>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266"/>
      <c r="AO409" s="266"/>
      <c r="AP409" s="266"/>
      <c r="AQ409" s="266"/>
      <c r="AR409" s="82"/>
      <c r="AS409" s="82"/>
      <c r="AT409" s="82"/>
      <c r="AU409" s="82"/>
      <c r="AV409" s="82"/>
      <c r="AW409" s="82"/>
      <c r="AX409" s="82"/>
      <c r="AY409" s="82"/>
      <c r="AZ409" s="82"/>
      <c r="BA409" s="82"/>
      <c r="BB409" s="82"/>
      <c r="BC409" s="82"/>
      <c r="BD409" s="82"/>
      <c r="BE409" s="82"/>
      <c r="BF409" s="82"/>
      <c r="BG409" s="82"/>
      <c r="BH409" s="82"/>
      <c r="BI409" s="82"/>
      <c r="BJ409" s="82"/>
      <c r="BK409" s="82"/>
      <c r="BL409" s="82"/>
      <c r="BM409" s="82"/>
      <c r="BN409" s="82"/>
      <c r="BO409" s="82"/>
      <c r="BP409" s="82"/>
      <c r="BQ409" s="82"/>
      <c r="BR409" s="84"/>
      <c r="BS409" s="84"/>
      <c r="BT409" s="84"/>
      <c r="BU409" s="84"/>
      <c r="BV409" s="84"/>
      <c r="BW409" s="84"/>
      <c r="BX409" s="82"/>
      <c r="BY409" s="265"/>
      <c r="BZ409" s="82"/>
      <c r="CA409" s="82"/>
      <c r="CB409" s="82"/>
    </row>
    <row r="410" spans="1:80" ht="15.75" customHeight="1" x14ac:dyDescent="0.2">
      <c r="A410" s="82"/>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c r="AJ410" s="82"/>
      <c r="AK410" s="82"/>
      <c r="AL410" s="82"/>
      <c r="AM410" s="82"/>
      <c r="AN410" s="266"/>
      <c r="AO410" s="266"/>
      <c r="AP410" s="266"/>
      <c r="AQ410" s="266"/>
      <c r="AR410" s="82"/>
      <c r="AS410" s="82"/>
      <c r="AT410" s="82"/>
      <c r="AU410" s="82"/>
      <c r="AV410" s="82"/>
      <c r="AW410" s="82"/>
      <c r="AX410" s="82"/>
      <c r="AY410" s="82"/>
      <c r="AZ410" s="82"/>
      <c r="BA410" s="82"/>
      <c r="BB410" s="82"/>
      <c r="BC410" s="82"/>
      <c r="BD410" s="82"/>
      <c r="BE410" s="82"/>
      <c r="BF410" s="82"/>
      <c r="BG410" s="82"/>
      <c r="BH410" s="82"/>
      <c r="BI410" s="82"/>
      <c r="BJ410" s="82"/>
      <c r="BK410" s="82"/>
      <c r="BL410" s="82"/>
      <c r="BM410" s="82"/>
      <c r="BN410" s="82"/>
      <c r="BO410" s="82"/>
      <c r="BP410" s="82"/>
      <c r="BQ410" s="82"/>
      <c r="BR410" s="84"/>
      <c r="BS410" s="84"/>
      <c r="BT410" s="84"/>
      <c r="BU410" s="84"/>
      <c r="BV410" s="84"/>
      <c r="BW410" s="84"/>
      <c r="BX410" s="82"/>
      <c r="BY410" s="265"/>
      <c r="BZ410" s="82"/>
      <c r="CA410" s="82"/>
      <c r="CB410" s="82"/>
    </row>
    <row r="411" spans="1:80" ht="15.75" customHeight="1" x14ac:dyDescent="0.2">
      <c r="A411" s="82"/>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c r="AJ411" s="82"/>
      <c r="AK411" s="82"/>
      <c r="AL411" s="82"/>
      <c r="AM411" s="82"/>
      <c r="AN411" s="266"/>
      <c r="AO411" s="266"/>
      <c r="AP411" s="266"/>
      <c r="AQ411" s="266"/>
      <c r="AR411" s="82"/>
      <c r="AS411" s="82"/>
      <c r="AT411" s="82"/>
      <c r="AU411" s="82"/>
      <c r="AV411" s="82"/>
      <c r="AW411" s="82"/>
      <c r="AX411" s="82"/>
      <c r="AY411" s="82"/>
      <c r="AZ411" s="82"/>
      <c r="BA411" s="82"/>
      <c r="BB411" s="82"/>
      <c r="BC411" s="82"/>
      <c r="BD411" s="82"/>
      <c r="BE411" s="82"/>
      <c r="BF411" s="82"/>
      <c r="BG411" s="82"/>
      <c r="BH411" s="82"/>
      <c r="BI411" s="82"/>
      <c r="BJ411" s="82"/>
      <c r="BK411" s="82"/>
      <c r="BL411" s="82"/>
      <c r="BM411" s="82"/>
      <c r="BN411" s="82"/>
      <c r="BO411" s="82"/>
      <c r="BP411" s="82"/>
      <c r="BQ411" s="82"/>
      <c r="BR411" s="84"/>
      <c r="BS411" s="84"/>
      <c r="BT411" s="84"/>
      <c r="BU411" s="84"/>
      <c r="BV411" s="84"/>
      <c r="BW411" s="84"/>
      <c r="BX411" s="82"/>
      <c r="BY411" s="265"/>
      <c r="BZ411" s="82"/>
      <c r="CA411" s="82"/>
      <c r="CB411" s="82"/>
    </row>
    <row r="412" spans="1:80" ht="15.75" customHeight="1" x14ac:dyDescent="0.2">
      <c r="A412" s="82"/>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c r="AJ412" s="82"/>
      <c r="AK412" s="82"/>
      <c r="AL412" s="82"/>
      <c r="AM412" s="82"/>
      <c r="AN412" s="266"/>
      <c r="AO412" s="266"/>
      <c r="AP412" s="266"/>
      <c r="AQ412" s="266"/>
      <c r="AR412" s="82"/>
      <c r="AS412" s="82"/>
      <c r="AT412" s="82"/>
      <c r="AU412" s="82"/>
      <c r="AV412" s="82"/>
      <c r="AW412" s="82"/>
      <c r="AX412" s="82"/>
      <c r="AY412" s="82"/>
      <c r="AZ412" s="82"/>
      <c r="BA412" s="82"/>
      <c r="BB412" s="82"/>
      <c r="BC412" s="82"/>
      <c r="BD412" s="82"/>
      <c r="BE412" s="82"/>
      <c r="BF412" s="82"/>
      <c r="BG412" s="82"/>
      <c r="BH412" s="82"/>
      <c r="BI412" s="82"/>
      <c r="BJ412" s="82"/>
      <c r="BK412" s="82"/>
      <c r="BL412" s="82"/>
      <c r="BM412" s="82"/>
      <c r="BN412" s="82"/>
      <c r="BO412" s="82"/>
      <c r="BP412" s="82"/>
      <c r="BQ412" s="82"/>
      <c r="BR412" s="84"/>
      <c r="BS412" s="84"/>
      <c r="BT412" s="84"/>
      <c r="BU412" s="84"/>
      <c r="BV412" s="84"/>
      <c r="BW412" s="84"/>
      <c r="BX412" s="82"/>
      <c r="BY412" s="265"/>
      <c r="BZ412" s="82"/>
      <c r="CA412" s="82"/>
      <c r="CB412" s="82"/>
    </row>
    <row r="413" spans="1:80" ht="15.75" customHeight="1" x14ac:dyDescent="0.2">
      <c r="A413" s="82"/>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266"/>
      <c r="AO413" s="266"/>
      <c r="AP413" s="266"/>
      <c r="AQ413" s="266"/>
      <c r="AR413" s="82"/>
      <c r="AS413" s="82"/>
      <c r="AT413" s="82"/>
      <c r="AU413" s="82"/>
      <c r="AV413" s="82"/>
      <c r="AW413" s="82"/>
      <c r="AX413" s="82"/>
      <c r="AY413" s="82"/>
      <c r="AZ413" s="82"/>
      <c r="BA413" s="82"/>
      <c r="BB413" s="82"/>
      <c r="BC413" s="82"/>
      <c r="BD413" s="82"/>
      <c r="BE413" s="82"/>
      <c r="BF413" s="82"/>
      <c r="BG413" s="82"/>
      <c r="BH413" s="82"/>
      <c r="BI413" s="82"/>
      <c r="BJ413" s="82"/>
      <c r="BK413" s="82"/>
      <c r="BL413" s="82"/>
      <c r="BM413" s="82"/>
      <c r="BN413" s="82"/>
      <c r="BO413" s="82"/>
      <c r="BP413" s="82"/>
      <c r="BQ413" s="82"/>
      <c r="BR413" s="84"/>
      <c r="BS413" s="84"/>
      <c r="BT413" s="84"/>
      <c r="BU413" s="84"/>
      <c r="BV413" s="84"/>
      <c r="BW413" s="84"/>
      <c r="BX413" s="82"/>
      <c r="BY413" s="265"/>
      <c r="BZ413" s="82"/>
      <c r="CA413" s="82"/>
      <c r="CB413" s="82"/>
    </row>
    <row r="414" spans="1:80" ht="15.75" customHeight="1" x14ac:dyDescent="0.2">
      <c r="A414" s="82"/>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c r="AJ414" s="82"/>
      <c r="AK414" s="82"/>
      <c r="AL414" s="82"/>
      <c r="AM414" s="82"/>
      <c r="AN414" s="266"/>
      <c r="AO414" s="266"/>
      <c r="AP414" s="266"/>
      <c r="AQ414" s="266"/>
      <c r="AR414" s="82"/>
      <c r="AS414" s="82"/>
      <c r="AT414" s="82"/>
      <c r="AU414" s="82"/>
      <c r="AV414" s="82"/>
      <c r="AW414" s="82"/>
      <c r="AX414" s="82"/>
      <c r="AY414" s="82"/>
      <c r="AZ414" s="82"/>
      <c r="BA414" s="82"/>
      <c r="BB414" s="82"/>
      <c r="BC414" s="82"/>
      <c r="BD414" s="82"/>
      <c r="BE414" s="82"/>
      <c r="BF414" s="82"/>
      <c r="BG414" s="82"/>
      <c r="BH414" s="82"/>
      <c r="BI414" s="82"/>
      <c r="BJ414" s="82"/>
      <c r="BK414" s="82"/>
      <c r="BL414" s="82"/>
      <c r="BM414" s="82"/>
      <c r="BN414" s="82"/>
      <c r="BO414" s="82"/>
      <c r="BP414" s="82"/>
      <c r="BQ414" s="82"/>
      <c r="BR414" s="84"/>
      <c r="BS414" s="84"/>
      <c r="BT414" s="84"/>
      <c r="BU414" s="84"/>
      <c r="BV414" s="84"/>
      <c r="BW414" s="84"/>
      <c r="BX414" s="82"/>
      <c r="BY414" s="265"/>
      <c r="BZ414" s="82"/>
      <c r="CA414" s="82"/>
      <c r="CB414" s="82"/>
    </row>
    <row r="415" spans="1:80" ht="15.75" customHeight="1" x14ac:dyDescent="0.2">
      <c r="A415" s="82"/>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c r="AJ415" s="82"/>
      <c r="AK415" s="82"/>
      <c r="AL415" s="82"/>
      <c r="AM415" s="82"/>
      <c r="AN415" s="266"/>
      <c r="AO415" s="266"/>
      <c r="AP415" s="266"/>
      <c r="AQ415" s="266"/>
      <c r="AR415" s="82"/>
      <c r="AS415" s="82"/>
      <c r="AT415" s="82"/>
      <c r="AU415" s="82"/>
      <c r="AV415" s="82"/>
      <c r="AW415" s="82"/>
      <c r="AX415" s="82"/>
      <c r="AY415" s="82"/>
      <c r="AZ415" s="82"/>
      <c r="BA415" s="82"/>
      <c r="BB415" s="82"/>
      <c r="BC415" s="82"/>
      <c r="BD415" s="82"/>
      <c r="BE415" s="82"/>
      <c r="BF415" s="82"/>
      <c r="BG415" s="82"/>
      <c r="BH415" s="82"/>
      <c r="BI415" s="82"/>
      <c r="BJ415" s="82"/>
      <c r="BK415" s="82"/>
      <c r="BL415" s="82"/>
      <c r="BM415" s="82"/>
      <c r="BN415" s="82"/>
      <c r="BO415" s="82"/>
      <c r="BP415" s="82"/>
      <c r="BQ415" s="82"/>
      <c r="BR415" s="84"/>
      <c r="BS415" s="84"/>
      <c r="BT415" s="84"/>
      <c r="BU415" s="84"/>
      <c r="BV415" s="84"/>
      <c r="BW415" s="84"/>
      <c r="BX415" s="82"/>
      <c r="BY415" s="265"/>
      <c r="BZ415" s="82"/>
      <c r="CA415" s="82"/>
      <c r="CB415" s="82"/>
    </row>
    <row r="416" spans="1:80" ht="15.75" customHeight="1" x14ac:dyDescent="0.2">
      <c r="A416" s="82"/>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c r="AJ416" s="82"/>
      <c r="AK416" s="82"/>
      <c r="AL416" s="82"/>
      <c r="AM416" s="82"/>
      <c r="AN416" s="266"/>
      <c r="AO416" s="266"/>
      <c r="AP416" s="266"/>
      <c r="AQ416" s="266"/>
      <c r="AR416" s="82"/>
      <c r="AS416" s="82"/>
      <c r="AT416" s="82"/>
      <c r="AU416" s="82"/>
      <c r="AV416" s="82"/>
      <c r="AW416" s="82"/>
      <c r="AX416" s="82"/>
      <c r="AY416" s="82"/>
      <c r="AZ416" s="82"/>
      <c r="BA416" s="82"/>
      <c r="BB416" s="82"/>
      <c r="BC416" s="82"/>
      <c r="BD416" s="82"/>
      <c r="BE416" s="82"/>
      <c r="BF416" s="82"/>
      <c r="BG416" s="82"/>
      <c r="BH416" s="82"/>
      <c r="BI416" s="82"/>
      <c r="BJ416" s="82"/>
      <c r="BK416" s="82"/>
      <c r="BL416" s="82"/>
      <c r="BM416" s="82"/>
      <c r="BN416" s="82"/>
      <c r="BO416" s="82"/>
      <c r="BP416" s="82"/>
      <c r="BQ416" s="82"/>
      <c r="BR416" s="84"/>
      <c r="BS416" s="84"/>
      <c r="BT416" s="84"/>
      <c r="BU416" s="84"/>
      <c r="BV416" s="84"/>
      <c r="BW416" s="84"/>
      <c r="BX416" s="82"/>
      <c r="BY416" s="265"/>
      <c r="BZ416" s="82"/>
      <c r="CA416" s="82"/>
      <c r="CB416" s="82"/>
    </row>
    <row r="417" spans="1:80" ht="15.75" customHeight="1" x14ac:dyDescent="0.2">
      <c r="A417" s="82"/>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c r="AJ417" s="82"/>
      <c r="AK417" s="82"/>
      <c r="AL417" s="82"/>
      <c r="AM417" s="82"/>
      <c r="AN417" s="266"/>
      <c r="AO417" s="266"/>
      <c r="AP417" s="266"/>
      <c r="AQ417" s="266"/>
      <c r="AR417" s="82"/>
      <c r="AS417" s="82"/>
      <c r="AT417" s="82"/>
      <c r="AU417" s="82"/>
      <c r="AV417" s="82"/>
      <c r="AW417" s="82"/>
      <c r="AX417" s="82"/>
      <c r="AY417" s="82"/>
      <c r="AZ417" s="82"/>
      <c r="BA417" s="82"/>
      <c r="BB417" s="82"/>
      <c r="BC417" s="82"/>
      <c r="BD417" s="82"/>
      <c r="BE417" s="82"/>
      <c r="BF417" s="82"/>
      <c r="BG417" s="82"/>
      <c r="BH417" s="82"/>
      <c r="BI417" s="82"/>
      <c r="BJ417" s="82"/>
      <c r="BK417" s="82"/>
      <c r="BL417" s="82"/>
      <c r="BM417" s="82"/>
      <c r="BN417" s="82"/>
      <c r="BO417" s="82"/>
      <c r="BP417" s="82"/>
      <c r="BQ417" s="82"/>
      <c r="BR417" s="84"/>
      <c r="BS417" s="84"/>
      <c r="BT417" s="84"/>
      <c r="BU417" s="84"/>
      <c r="BV417" s="84"/>
      <c r="BW417" s="84"/>
      <c r="BX417" s="82"/>
      <c r="BY417" s="265"/>
      <c r="BZ417" s="82"/>
      <c r="CA417" s="82"/>
      <c r="CB417" s="82"/>
    </row>
    <row r="418" spans="1:80" ht="15.75" customHeight="1" x14ac:dyDescent="0.2">
      <c r="A418" s="82"/>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c r="AJ418" s="82"/>
      <c r="AK418" s="82"/>
      <c r="AL418" s="82"/>
      <c r="AM418" s="82"/>
      <c r="AN418" s="266"/>
      <c r="AO418" s="266"/>
      <c r="AP418" s="266"/>
      <c r="AQ418" s="266"/>
      <c r="AR418" s="82"/>
      <c r="AS418" s="82"/>
      <c r="AT418" s="82"/>
      <c r="AU418" s="82"/>
      <c r="AV418" s="82"/>
      <c r="AW418" s="82"/>
      <c r="AX418" s="82"/>
      <c r="AY418" s="82"/>
      <c r="AZ418" s="82"/>
      <c r="BA418" s="82"/>
      <c r="BB418" s="82"/>
      <c r="BC418" s="82"/>
      <c r="BD418" s="82"/>
      <c r="BE418" s="82"/>
      <c r="BF418" s="82"/>
      <c r="BG418" s="82"/>
      <c r="BH418" s="82"/>
      <c r="BI418" s="82"/>
      <c r="BJ418" s="82"/>
      <c r="BK418" s="82"/>
      <c r="BL418" s="82"/>
      <c r="BM418" s="82"/>
      <c r="BN418" s="82"/>
      <c r="BO418" s="82"/>
      <c r="BP418" s="82"/>
      <c r="BQ418" s="82"/>
      <c r="BR418" s="84"/>
      <c r="BS418" s="84"/>
      <c r="BT418" s="84"/>
      <c r="BU418" s="84"/>
      <c r="BV418" s="84"/>
      <c r="BW418" s="84"/>
      <c r="BX418" s="82"/>
      <c r="BY418" s="265"/>
      <c r="BZ418" s="82"/>
      <c r="CA418" s="82"/>
      <c r="CB418" s="82"/>
    </row>
    <row r="419" spans="1:80" ht="15.75" customHeight="1" x14ac:dyDescent="0.2">
      <c r="A419" s="82"/>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266"/>
      <c r="AO419" s="266"/>
      <c r="AP419" s="266"/>
      <c r="AQ419" s="266"/>
      <c r="AR419" s="82"/>
      <c r="AS419" s="82"/>
      <c r="AT419" s="82"/>
      <c r="AU419" s="82"/>
      <c r="AV419" s="82"/>
      <c r="AW419" s="82"/>
      <c r="AX419" s="82"/>
      <c r="AY419" s="82"/>
      <c r="AZ419" s="82"/>
      <c r="BA419" s="82"/>
      <c r="BB419" s="82"/>
      <c r="BC419" s="82"/>
      <c r="BD419" s="82"/>
      <c r="BE419" s="82"/>
      <c r="BF419" s="82"/>
      <c r="BG419" s="82"/>
      <c r="BH419" s="82"/>
      <c r="BI419" s="82"/>
      <c r="BJ419" s="82"/>
      <c r="BK419" s="82"/>
      <c r="BL419" s="82"/>
      <c r="BM419" s="82"/>
      <c r="BN419" s="82"/>
      <c r="BO419" s="82"/>
      <c r="BP419" s="82"/>
      <c r="BQ419" s="82"/>
      <c r="BR419" s="84"/>
      <c r="BS419" s="84"/>
      <c r="BT419" s="84"/>
      <c r="BU419" s="84"/>
      <c r="BV419" s="84"/>
      <c r="BW419" s="84"/>
      <c r="BX419" s="82"/>
      <c r="BY419" s="265"/>
      <c r="BZ419" s="82"/>
      <c r="CA419" s="82"/>
      <c r="CB419" s="82"/>
    </row>
    <row r="420" spans="1:80" ht="15.75" customHeight="1" x14ac:dyDescent="0.2">
      <c r="A420" s="82"/>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c r="AJ420" s="82"/>
      <c r="AK420" s="82"/>
      <c r="AL420" s="82"/>
      <c r="AM420" s="82"/>
      <c r="AN420" s="266"/>
      <c r="AO420" s="266"/>
      <c r="AP420" s="266"/>
      <c r="AQ420" s="266"/>
      <c r="AR420" s="82"/>
      <c r="AS420" s="82"/>
      <c r="AT420" s="82"/>
      <c r="AU420" s="82"/>
      <c r="AV420" s="82"/>
      <c r="AW420" s="82"/>
      <c r="AX420" s="82"/>
      <c r="AY420" s="82"/>
      <c r="AZ420" s="82"/>
      <c r="BA420" s="82"/>
      <c r="BB420" s="82"/>
      <c r="BC420" s="82"/>
      <c r="BD420" s="82"/>
      <c r="BE420" s="82"/>
      <c r="BF420" s="82"/>
      <c r="BG420" s="82"/>
      <c r="BH420" s="82"/>
      <c r="BI420" s="82"/>
      <c r="BJ420" s="82"/>
      <c r="BK420" s="82"/>
      <c r="BL420" s="82"/>
      <c r="BM420" s="82"/>
      <c r="BN420" s="82"/>
      <c r="BO420" s="82"/>
      <c r="BP420" s="82"/>
      <c r="BQ420" s="82"/>
      <c r="BR420" s="84"/>
      <c r="BS420" s="84"/>
      <c r="BT420" s="84"/>
      <c r="BU420" s="84"/>
      <c r="BV420" s="84"/>
      <c r="BW420" s="84"/>
      <c r="BX420" s="82"/>
      <c r="BY420" s="265"/>
      <c r="BZ420" s="82"/>
      <c r="CA420" s="82"/>
      <c r="CB420" s="82"/>
    </row>
    <row r="421" spans="1:80" ht="15.75" customHeight="1" x14ac:dyDescent="0.2">
      <c r="A421" s="82"/>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c r="AJ421" s="82"/>
      <c r="AK421" s="82"/>
      <c r="AL421" s="82"/>
      <c r="AM421" s="82"/>
      <c r="AN421" s="266"/>
      <c r="AO421" s="266"/>
      <c r="AP421" s="266"/>
      <c r="AQ421" s="266"/>
      <c r="AR421" s="82"/>
      <c r="AS421" s="82"/>
      <c r="AT421" s="82"/>
      <c r="AU421" s="82"/>
      <c r="AV421" s="82"/>
      <c r="AW421" s="82"/>
      <c r="AX421" s="82"/>
      <c r="AY421" s="82"/>
      <c r="AZ421" s="82"/>
      <c r="BA421" s="82"/>
      <c r="BB421" s="82"/>
      <c r="BC421" s="82"/>
      <c r="BD421" s="82"/>
      <c r="BE421" s="82"/>
      <c r="BF421" s="82"/>
      <c r="BG421" s="82"/>
      <c r="BH421" s="82"/>
      <c r="BI421" s="82"/>
      <c r="BJ421" s="82"/>
      <c r="BK421" s="82"/>
      <c r="BL421" s="82"/>
      <c r="BM421" s="82"/>
      <c r="BN421" s="82"/>
      <c r="BO421" s="82"/>
      <c r="BP421" s="82"/>
      <c r="BQ421" s="82"/>
      <c r="BR421" s="84"/>
      <c r="BS421" s="84"/>
      <c r="BT421" s="84"/>
      <c r="BU421" s="84"/>
      <c r="BV421" s="84"/>
      <c r="BW421" s="84"/>
      <c r="BX421" s="82"/>
      <c r="BY421" s="265"/>
      <c r="BZ421" s="82"/>
      <c r="CA421" s="82"/>
      <c r="CB421" s="82"/>
    </row>
    <row r="422" spans="1:80" ht="15.75" customHeight="1" x14ac:dyDescent="0.2">
      <c r="A422" s="82"/>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c r="AJ422" s="82"/>
      <c r="AK422" s="82"/>
      <c r="AL422" s="82"/>
      <c r="AM422" s="82"/>
      <c r="AN422" s="266"/>
      <c r="AO422" s="266"/>
      <c r="AP422" s="266"/>
      <c r="AQ422" s="266"/>
      <c r="AR422" s="82"/>
      <c r="AS422" s="82"/>
      <c r="AT422" s="82"/>
      <c r="AU422" s="82"/>
      <c r="AV422" s="82"/>
      <c r="AW422" s="82"/>
      <c r="AX422" s="82"/>
      <c r="AY422" s="82"/>
      <c r="AZ422" s="82"/>
      <c r="BA422" s="82"/>
      <c r="BB422" s="82"/>
      <c r="BC422" s="82"/>
      <c r="BD422" s="82"/>
      <c r="BE422" s="82"/>
      <c r="BF422" s="82"/>
      <c r="BG422" s="82"/>
      <c r="BH422" s="82"/>
      <c r="BI422" s="82"/>
      <c r="BJ422" s="82"/>
      <c r="BK422" s="82"/>
      <c r="BL422" s="82"/>
      <c r="BM422" s="82"/>
      <c r="BN422" s="82"/>
      <c r="BO422" s="82"/>
      <c r="BP422" s="82"/>
      <c r="BQ422" s="82"/>
      <c r="BR422" s="84"/>
      <c r="BS422" s="84"/>
      <c r="BT422" s="84"/>
      <c r="BU422" s="84"/>
      <c r="BV422" s="84"/>
      <c r="BW422" s="84"/>
      <c r="BX422" s="82"/>
      <c r="BY422" s="265"/>
      <c r="BZ422" s="82"/>
      <c r="CA422" s="82"/>
      <c r="CB422" s="82"/>
    </row>
    <row r="423" spans="1:80" ht="15.75" customHeight="1" x14ac:dyDescent="0.2">
      <c r="A423" s="82"/>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c r="AJ423" s="82"/>
      <c r="AK423" s="82"/>
      <c r="AL423" s="82"/>
      <c r="AM423" s="82"/>
      <c r="AN423" s="266"/>
      <c r="AO423" s="266"/>
      <c r="AP423" s="266"/>
      <c r="AQ423" s="266"/>
      <c r="AR423" s="82"/>
      <c r="AS423" s="82"/>
      <c r="AT423" s="82"/>
      <c r="AU423" s="82"/>
      <c r="AV423" s="82"/>
      <c r="AW423" s="82"/>
      <c r="AX423" s="82"/>
      <c r="AY423" s="82"/>
      <c r="AZ423" s="82"/>
      <c r="BA423" s="82"/>
      <c r="BB423" s="82"/>
      <c r="BC423" s="82"/>
      <c r="BD423" s="82"/>
      <c r="BE423" s="82"/>
      <c r="BF423" s="82"/>
      <c r="BG423" s="82"/>
      <c r="BH423" s="82"/>
      <c r="BI423" s="82"/>
      <c r="BJ423" s="82"/>
      <c r="BK423" s="82"/>
      <c r="BL423" s="82"/>
      <c r="BM423" s="82"/>
      <c r="BN423" s="82"/>
      <c r="BO423" s="82"/>
      <c r="BP423" s="82"/>
      <c r="BQ423" s="82"/>
      <c r="BR423" s="84"/>
      <c r="BS423" s="84"/>
      <c r="BT423" s="84"/>
      <c r="BU423" s="84"/>
      <c r="BV423" s="84"/>
      <c r="BW423" s="84"/>
      <c r="BX423" s="82"/>
      <c r="BY423" s="265"/>
      <c r="BZ423" s="82"/>
      <c r="CA423" s="82"/>
      <c r="CB423" s="82"/>
    </row>
    <row r="424" spans="1:80" ht="15.75" customHeight="1" x14ac:dyDescent="0.2">
      <c r="A424" s="82"/>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c r="AJ424" s="82"/>
      <c r="AK424" s="82"/>
      <c r="AL424" s="82"/>
      <c r="AM424" s="82"/>
      <c r="AN424" s="266"/>
      <c r="AO424" s="266"/>
      <c r="AP424" s="266"/>
      <c r="AQ424" s="266"/>
      <c r="AR424" s="82"/>
      <c r="AS424" s="82"/>
      <c r="AT424" s="82"/>
      <c r="AU424" s="82"/>
      <c r="AV424" s="82"/>
      <c r="AW424" s="82"/>
      <c r="AX424" s="82"/>
      <c r="AY424" s="82"/>
      <c r="AZ424" s="82"/>
      <c r="BA424" s="82"/>
      <c r="BB424" s="82"/>
      <c r="BC424" s="82"/>
      <c r="BD424" s="82"/>
      <c r="BE424" s="82"/>
      <c r="BF424" s="82"/>
      <c r="BG424" s="82"/>
      <c r="BH424" s="82"/>
      <c r="BI424" s="82"/>
      <c r="BJ424" s="82"/>
      <c r="BK424" s="82"/>
      <c r="BL424" s="82"/>
      <c r="BM424" s="82"/>
      <c r="BN424" s="82"/>
      <c r="BO424" s="82"/>
      <c r="BP424" s="82"/>
      <c r="BQ424" s="82"/>
      <c r="BR424" s="84"/>
      <c r="BS424" s="84"/>
      <c r="BT424" s="84"/>
      <c r="BU424" s="84"/>
      <c r="BV424" s="84"/>
      <c r="BW424" s="84"/>
      <c r="BX424" s="82"/>
      <c r="BY424" s="265"/>
      <c r="BZ424" s="82"/>
      <c r="CA424" s="82"/>
      <c r="CB424" s="82"/>
    </row>
    <row r="425" spans="1:80" ht="15.75" customHeight="1" x14ac:dyDescent="0.2">
      <c r="A425" s="82"/>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c r="AJ425" s="82"/>
      <c r="AK425" s="82"/>
      <c r="AL425" s="82"/>
      <c r="AM425" s="82"/>
      <c r="AN425" s="266"/>
      <c r="AO425" s="266"/>
      <c r="AP425" s="266"/>
      <c r="AQ425" s="266"/>
      <c r="AR425" s="82"/>
      <c r="AS425" s="82"/>
      <c r="AT425" s="82"/>
      <c r="AU425" s="82"/>
      <c r="AV425" s="82"/>
      <c r="AW425" s="82"/>
      <c r="AX425" s="82"/>
      <c r="AY425" s="82"/>
      <c r="AZ425" s="82"/>
      <c r="BA425" s="82"/>
      <c r="BB425" s="82"/>
      <c r="BC425" s="82"/>
      <c r="BD425" s="82"/>
      <c r="BE425" s="82"/>
      <c r="BF425" s="82"/>
      <c r="BG425" s="82"/>
      <c r="BH425" s="82"/>
      <c r="BI425" s="82"/>
      <c r="BJ425" s="82"/>
      <c r="BK425" s="82"/>
      <c r="BL425" s="82"/>
      <c r="BM425" s="82"/>
      <c r="BN425" s="82"/>
      <c r="BO425" s="82"/>
      <c r="BP425" s="82"/>
      <c r="BQ425" s="82"/>
      <c r="BR425" s="84"/>
      <c r="BS425" s="84"/>
      <c r="BT425" s="84"/>
      <c r="BU425" s="84"/>
      <c r="BV425" s="84"/>
      <c r="BW425" s="84"/>
      <c r="BX425" s="82"/>
      <c r="BY425" s="265"/>
      <c r="BZ425" s="82"/>
      <c r="CA425" s="82"/>
      <c r="CB425" s="82"/>
    </row>
    <row r="426" spans="1:80" ht="15.75" customHeight="1" x14ac:dyDescent="0.2">
      <c r="A426" s="82"/>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266"/>
      <c r="AO426" s="266"/>
      <c r="AP426" s="266"/>
      <c r="AQ426" s="266"/>
      <c r="AR426" s="82"/>
      <c r="AS426" s="82"/>
      <c r="AT426" s="82"/>
      <c r="AU426" s="82"/>
      <c r="AV426" s="82"/>
      <c r="AW426" s="82"/>
      <c r="AX426" s="82"/>
      <c r="AY426" s="82"/>
      <c r="AZ426" s="82"/>
      <c r="BA426" s="82"/>
      <c r="BB426" s="82"/>
      <c r="BC426" s="82"/>
      <c r="BD426" s="82"/>
      <c r="BE426" s="82"/>
      <c r="BF426" s="82"/>
      <c r="BG426" s="82"/>
      <c r="BH426" s="82"/>
      <c r="BI426" s="82"/>
      <c r="BJ426" s="82"/>
      <c r="BK426" s="82"/>
      <c r="BL426" s="82"/>
      <c r="BM426" s="82"/>
      <c r="BN426" s="82"/>
      <c r="BO426" s="82"/>
      <c r="BP426" s="82"/>
      <c r="BQ426" s="82"/>
      <c r="BR426" s="84"/>
      <c r="BS426" s="84"/>
      <c r="BT426" s="84"/>
      <c r="BU426" s="84"/>
      <c r="BV426" s="84"/>
      <c r="BW426" s="84"/>
      <c r="BX426" s="82"/>
      <c r="BY426" s="265"/>
      <c r="BZ426" s="82"/>
      <c r="CA426" s="82"/>
      <c r="CB426" s="82"/>
    </row>
    <row r="427" spans="1:80" ht="15.75" customHeight="1" x14ac:dyDescent="0.2">
      <c r="A427" s="82"/>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c r="AJ427" s="82"/>
      <c r="AK427" s="82"/>
      <c r="AL427" s="82"/>
      <c r="AM427" s="82"/>
      <c r="AN427" s="266"/>
      <c r="AO427" s="266"/>
      <c r="AP427" s="266"/>
      <c r="AQ427" s="266"/>
      <c r="AR427" s="82"/>
      <c r="AS427" s="82"/>
      <c r="AT427" s="82"/>
      <c r="AU427" s="82"/>
      <c r="AV427" s="82"/>
      <c r="AW427" s="82"/>
      <c r="AX427" s="82"/>
      <c r="AY427" s="82"/>
      <c r="AZ427" s="82"/>
      <c r="BA427" s="82"/>
      <c r="BB427" s="82"/>
      <c r="BC427" s="82"/>
      <c r="BD427" s="82"/>
      <c r="BE427" s="82"/>
      <c r="BF427" s="82"/>
      <c r="BG427" s="82"/>
      <c r="BH427" s="82"/>
      <c r="BI427" s="82"/>
      <c r="BJ427" s="82"/>
      <c r="BK427" s="82"/>
      <c r="BL427" s="82"/>
      <c r="BM427" s="82"/>
      <c r="BN427" s="82"/>
      <c r="BO427" s="82"/>
      <c r="BP427" s="82"/>
      <c r="BQ427" s="82"/>
      <c r="BR427" s="84"/>
      <c r="BS427" s="84"/>
      <c r="BT427" s="84"/>
      <c r="BU427" s="84"/>
      <c r="BV427" s="84"/>
      <c r="BW427" s="84"/>
      <c r="BX427" s="82"/>
      <c r="BY427" s="265"/>
      <c r="BZ427" s="82"/>
      <c r="CA427" s="82"/>
      <c r="CB427" s="82"/>
    </row>
    <row r="428" spans="1:80" ht="15.75" customHeight="1" x14ac:dyDescent="0.2">
      <c r="A428" s="82"/>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c r="AJ428" s="82"/>
      <c r="AK428" s="82"/>
      <c r="AL428" s="82"/>
      <c r="AM428" s="82"/>
      <c r="AN428" s="266"/>
      <c r="AO428" s="266"/>
      <c r="AP428" s="266"/>
      <c r="AQ428" s="266"/>
      <c r="AR428" s="82"/>
      <c r="AS428" s="82"/>
      <c r="AT428" s="82"/>
      <c r="AU428" s="82"/>
      <c r="AV428" s="82"/>
      <c r="AW428" s="82"/>
      <c r="AX428" s="82"/>
      <c r="AY428" s="82"/>
      <c r="AZ428" s="82"/>
      <c r="BA428" s="82"/>
      <c r="BB428" s="82"/>
      <c r="BC428" s="82"/>
      <c r="BD428" s="82"/>
      <c r="BE428" s="82"/>
      <c r="BF428" s="82"/>
      <c r="BG428" s="82"/>
      <c r="BH428" s="82"/>
      <c r="BI428" s="82"/>
      <c r="BJ428" s="82"/>
      <c r="BK428" s="82"/>
      <c r="BL428" s="82"/>
      <c r="BM428" s="82"/>
      <c r="BN428" s="82"/>
      <c r="BO428" s="82"/>
      <c r="BP428" s="82"/>
      <c r="BQ428" s="82"/>
      <c r="BR428" s="84"/>
      <c r="BS428" s="84"/>
      <c r="BT428" s="84"/>
      <c r="BU428" s="84"/>
      <c r="BV428" s="84"/>
      <c r="BW428" s="84"/>
      <c r="BX428" s="82"/>
      <c r="BY428" s="265"/>
      <c r="BZ428" s="82"/>
      <c r="CA428" s="82"/>
      <c r="CB428" s="82"/>
    </row>
    <row r="429" spans="1:80" ht="15.75" customHeight="1" x14ac:dyDescent="0.2">
      <c r="A429" s="82"/>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c r="AJ429" s="82"/>
      <c r="AK429" s="82"/>
      <c r="AL429" s="82"/>
      <c r="AM429" s="82"/>
      <c r="AN429" s="266"/>
      <c r="AO429" s="266"/>
      <c r="AP429" s="266"/>
      <c r="AQ429" s="266"/>
      <c r="AR429" s="82"/>
      <c r="AS429" s="82"/>
      <c r="AT429" s="82"/>
      <c r="AU429" s="82"/>
      <c r="AV429" s="82"/>
      <c r="AW429" s="82"/>
      <c r="AX429" s="82"/>
      <c r="AY429" s="82"/>
      <c r="AZ429" s="82"/>
      <c r="BA429" s="82"/>
      <c r="BB429" s="82"/>
      <c r="BC429" s="82"/>
      <c r="BD429" s="82"/>
      <c r="BE429" s="82"/>
      <c r="BF429" s="82"/>
      <c r="BG429" s="82"/>
      <c r="BH429" s="82"/>
      <c r="BI429" s="82"/>
      <c r="BJ429" s="82"/>
      <c r="BK429" s="82"/>
      <c r="BL429" s="82"/>
      <c r="BM429" s="82"/>
      <c r="BN429" s="82"/>
      <c r="BO429" s="82"/>
      <c r="BP429" s="82"/>
      <c r="BQ429" s="82"/>
      <c r="BR429" s="84"/>
      <c r="BS429" s="84"/>
      <c r="BT429" s="84"/>
      <c r="BU429" s="84"/>
      <c r="BV429" s="84"/>
      <c r="BW429" s="84"/>
      <c r="BX429" s="82"/>
      <c r="BY429" s="265"/>
      <c r="BZ429" s="82"/>
      <c r="CA429" s="82"/>
      <c r="CB429" s="82"/>
    </row>
    <row r="430" spans="1:80" ht="15.75" customHeight="1" x14ac:dyDescent="0.2">
      <c r="A430" s="82"/>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c r="AJ430" s="82"/>
      <c r="AK430" s="82"/>
      <c r="AL430" s="82"/>
      <c r="AM430" s="82"/>
      <c r="AN430" s="266"/>
      <c r="AO430" s="266"/>
      <c r="AP430" s="266"/>
      <c r="AQ430" s="266"/>
      <c r="AR430" s="82"/>
      <c r="AS430" s="82"/>
      <c r="AT430" s="82"/>
      <c r="AU430" s="82"/>
      <c r="AV430" s="82"/>
      <c r="AW430" s="82"/>
      <c r="AX430" s="82"/>
      <c r="AY430" s="82"/>
      <c r="AZ430" s="82"/>
      <c r="BA430" s="82"/>
      <c r="BB430" s="82"/>
      <c r="BC430" s="82"/>
      <c r="BD430" s="82"/>
      <c r="BE430" s="82"/>
      <c r="BF430" s="82"/>
      <c r="BG430" s="82"/>
      <c r="BH430" s="82"/>
      <c r="BI430" s="82"/>
      <c r="BJ430" s="82"/>
      <c r="BK430" s="82"/>
      <c r="BL430" s="82"/>
      <c r="BM430" s="82"/>
      <c r="BN430" s="82"/>
      <c r="BO430" s="82"/>
      <c r="BP430" s="82"/>
      <c r="BQ430" s="82"/>
      <c r="BR430" s="84"/>
      <c r="BS430" s="84"/>
      <c r="BT430" s="84"/>
      <c r="BU430" s="84"/>
      <c r="BV430" s="84"/>
      <c r="BW430" s="84"/>
      <c r="BX430" s="82"/>
      <c r="BY430" s="265"/>
      <c r="BZ430" s="82"/>
      <c r="CA430" s="82"/>
      <c r="CB430" s="82"/>
    </row>
    <row r="431" spans="1:80" ht="15.75" customHeight="1" x14ac:dyDescent="0.2">
      <c r="A431" s="82"/>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266"/>
      <c r="AO431" s="266"/>
      <c r="AP431" s="266"/>
      <c r="AQ431" s="266"/>
      <c r="AR431" s="82"/>
      <c r="AS431" s="82"/>
      <c r="AT431" s="82"/>
      <c r="AU431" s="82"/>
      <c r="AV431" s="82"/>
      <c r="AW431" s="82"/>
      <c r="AX431" s="82"/>
      <c r="AY431" s="82"/>
      <c r="AZ431" s="82"/>
      <c r="BA431" s="82"/>
      <c r="BB431" s="82"/>
      <c r="BC431" s="82"/>
      <c r="BD431" s="82"/>
      <c r="BE431" s="82"/>
      <c r="BF431" s="82"/>
      <c r="BG431" s="82"/>
      <c r="BH431" s="82"/>
      <c r="BI431" s="82"/>
      <c r="BJ431" s="82"/>
      <c r="BK431" s="82"/>
      <c r="BL431" s="82"/>
      <c r="BM431" s="82"/>
      <c r="BN431" s="82"/>
      <c r="BO431" s="82"/>
      <c r="BP431" s="82"/>
      <c r="BQ431" s="82"/>
      <c r="BR431" s="84"/>
      <c r="BS431" s="84"/>
      <c r="BT431" s="84"/>
      <c r="BU431" s="84"/>
      <c r="BV431" s="84"/>
      <c r="BW431" s="84"/>
      <c r="BX431" s="82"/>
      <c r="BY431" s="265"/>
      <c r="BZ431" s="82"/>
      <c r="CA431" s="82"/>
      <c r="CB431" s="82"/>
    </row>
    <row r="432" spans="1:80" ht="15.75" customHeight="1" x14ac:dyDescent="0.2">
      <c r="A432" s="82"/>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c r="AJ432" s="82"/>
      <c r="AK432" s="82"/>
      <c r="AL432" s="82"/>
      <c r="AM432" s="82"/>
      <c r="AN432" s="266"/>
      <c r="AO432" s="266"/>
      <c r="AP432" s="266"/>
      <c r="AQ432" s="266"/>
      <c r="AR432" s="82"/>
      <c r="AS432" s="82"/>
      <c r="AT432" s="82"/>
      <c r="AU432" s="82"/>
      <c r="AV432" s="82"/>
      <c r="AW432" s="82"/>
      <c r="AX432" s="82"/>
      <c r="AY432" s="82"/>
      <c r="AZ432" s="82"/>
      <c r="BA432" s="82"/>
      <c r="BB432" s="82"/>
      <c r="BC432" s="82"/>
      <c r="BD432" s="82"/>
      <c r="BE432" s="82"/>
      <c r="BF432" s="82"/>
      <c r="BG432" s="82"/>
      <c r="BH432" s="82"/>
      <c r="BI432" s="82"/>
      <c r="BJ432" s="82"/>
      <c r="BK432" s="82"/>
      <c r="BL432" s="82"/>
      <c r="BM432" s="82"/>
      <c r="BN432" s="82"/>
      <c r="BO432" s="82"/>
      <c r="BP432" s="82"/>
      <c r="BQ432" s="82"/>
      <c r="BR432" s="84"/>
      <c r="BS432" s="84"/>
      <c r="BT432" s="84"/>
      <c r="BU432" s="84"/>
      <c r="BV432" s="84"/>
      <c r="BW432" s="84"/>
      <c r="BX432" s="82"/>
      <c r="BY432" s="265"/>
      <c r="BZ432" s="82"/>
      <c r="CA432" s="82"/>
      <c r="CB432" s="82"/>
    </row>
    <row r="433" spans="1:80" ht="15.75" customHeight="1" x14ac:dyDescent="0.2">
      <c r="A433" s="82"/>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266"/>
      <c r="AO433" s="266"/>
      <c r="AP433" s="266"/>
      <c r="AQ433" s="266"/>
      <c r="AR433" s="82"/>
      <c r="AS433" s="82"/>
      <c r="AT433" s="82"/>
      <c r="AU433" s="82"/>
      <c r="AV433" s="82"/>
      <c r="AW433" s="82"/>
      <c r="AX433" s="82"/>
      <c r="AY433" s="82"/>
      <c r="AZ433" s="82"/>
      <c r="BA433" s="82"/>
      <c r="BB433" s="82"/>
      <c r="BC433" s="82"/>
      <c r="BD433" s="82"/>
      <c r="BE433" s="82"/>
      <c r="BF433" s="82"/>
      <c r="BG433" s="82"/>
      <c r="BH433" s="82"/>
      <c r="BI433" s="82"/>
      <c r="BJ433" s="82"/>
      <c r="BK433" s="82"/>
      <c r="BL433" s="82"/>
      <c r="BM433" s="82"/>
      <c r="BN433" s="82"/>
      <c r="BO433" s="82"/>
      <c r="BP433" s="82"/>
      <c r="BQ433" s="82"/>
      <c r="BR433" s="84"/>
      <c r="BS433" s="84"/>
      <c r="BT433" s="84"/>
      <c r="BU433" s="84"/>
      <c r="BV433" s="84"/>
      <c r="BW433" s="84"/>
      <c r="BX433" s="82"/>
      <c r="BY433" s="265"/>
      <c r="BZ433" s="82"/>
      <c r="CA433" s="82"/>
      <c r="CB433" s="82"/>
    </row>
    <row r="434" spans="1:80" ht="15.75" customHeight="1" x14ac:dyDescent="0.2">
      <c r="A434" s="82"/>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c r="AJ434" s="82"/>
      <c r="AK434" s="82"/>
      <c r="AL434" s="82"/>
      <c r="AM434" s="82"/>
      <c r="AN434" s="266"/>
      <c r="AO434" s="266"/>
      <c r="AP434" s="266"/>
      <c r="AQ434" s="266"/>
      <c r="AR434" s="82"/>
      <c r="AS434" s="82"/>
      <c r="AT434" s="82"/>
      <c r="AU434" s="82"/>
      <c r="AV434" s="82"/>
      <c r="AW434" s="82"/>
      <c r="AX434" s="82"/>
      <c r="AY434" s="82"/>
      <c r="AZ434" s="82"/>
      <c r="BA434" s="82"/>
      <c r="BB434" s="82"/>
      <c r="BC434" s="82"/>
      <c r="BD434" s="82"/>
      <c r="BE434" s="82"/>
      <c r="BF434" s="82"/>
      <c r="BG434" s="82"/>
      <c r="BH434" s="82"/>
      <c r="BI434" s="82"/>
      <c r="BJ434" s="82"/>
      <c r="BK434" s="82"/>
      <c r="BL434" s="82"/>
      <c r="BM434" s="82"/>
      <c r="BN434" s="82"/>
      <c r="BO434" s="82"/>
      <c r="BP434" s="82"/>
      <c r="BQ434" s="82"/>
      <c r="BR434" s="84"/>
      <c r="BS434" s="84"/>
      <c r="BT434" s="84"/>
      <c r="BU434" s="84"/>
      <c r="BV434" s="84"/>
      <c r="BW434" s="84"/>
      <c r="BX434" s="82"/>
      <c r="BY434" s="265"/>
      <c r="BZ434" s="82"/>
      <c r="CA434" s="82"/>
      <c r="CB434" s="82"/>
    </row>
    <row r="435" spans="1:80" ht="15.75" customHeight="1" x14ac:dyDescent="0.2">
      <c r="A435" s="82"/>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2"/>
      <c r="AL435" s="82"/>
      <c r="AM435" s="82"/>
      <c r="AN435" s="266"/>
      <c r="AO435" s="266"/>
      <c r="AP435" s="266"/>
      <c r="AQ435" s="266"/>
      <c r="AR435" s="82"/>
      <c r="AS435" s="82"/>
      <c r="AT435" s="82"/>
      <c r="AU435" s="82"/>
      <c r="AV435" s="82"/>
      <c r="AW435" s="82"/>
      <c r="AX435" s="82"/>
      <c r="AY435" s="82"/>
      <c r="AZ435" s="82"/>
      <c r="BA435" s="82"/>
      <c r="BB435" s="82"/>
      <c r="BC435" s="82"/>
      <c r="BD435" s="82"/>
      <c r="BE435" s="82"/>
      <c r="BF435" s="82"/>
      <c r="BG435" s="82"/>
      <c r="BH435" s="82"/>
      <c r="BI435" s="82"/>
      <c r="BJ435" s="82"/>
      <c r="BK435" s="82"/>
      <c r="BL435" s="82"/>
      <c r="BM435" s="82"/>
      <c r="BN435" s="82"/>
      <c r="BO435" s="82"/>
      <c r="BP435" s="82"/>
      <c r="BQ435" s="82"/>
      <c r="BR435" s="84"/>
      <c r="BS435" s="84"/>
      <c r="BT435" s="84"/>
      <c r="BU435" s="84"/>
      <c r="BV435" s="84"/>
      <c r="BW435" s="84"/>
      <c r="BX435" s="82"/>
      <c r="BY435" s="265"/>
      <c r="BZ435" s="82"/>
      <c r="CA435" s="82"/>
      <c r="CB435" s="82"/>
    </row>
    <row r="436" spans="1:80" ht="15.75" customHeight="1" x14ac:dyDescent="0.2">
      <c r="A436" s="82"/>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c r="AJ436" s="82"/>
      <c r="AK436" s="82"/>
      <c r="AL436" s="82"/>
      <c r="AM436" s="82"/>
      <c r="AN436" s="266"/>
      <c r="AO436" s="266"/>
      <c r="AP436" s="266"/>
      <c r="AQ436" s="266"/>
      <c r="AR436" s="82"/>
      <c r="AS436" s="82"/>
      <c r="AT436" s="82"/>
      <c r="AU436" s="82"/>
      <c r="AV436" s="82"/>
      <c r="AW436" s="82"/>
      <c r="AX436" s="82"/>
      <c r="AY436" s="82"/>
      <c r="AZ436" s="82"/>
      <c r="BA436" s="82"/>
      <c r="BB436" s="82"/>
      <c r="BC436" s="82"/>
      <c r="BD436" s="82"/>
      <c r="BE436" s="82"/>
      <c r="BF436" s="82"/>
      <c r="BG436" s="82"/>
      <c r="BH436" s="82"/>
      <c r="BI436" s="82"/>
      <c r="BJ436" s="82"/>
      <c r="BK436" s="82"/>
      <c r="BL436" s="82"/>
      <c r="BM436" s="82"/>
      <c r="BN436" s="82"/>
      <c r="BO436" s="82"/>
      <c r="BP436" s="82"/>
      <c r="BQ436" s="82"/>
      <c r="BR436" s="84"/>
      <c r="BS436" s="84"/>
      <c r="BT436" s="84"/>
      <c r="BU436" s="84"/>
      <c r="BV436" s="84"/>
      <c r="BW436" s="84"/>
      <c r="BX436" s="82"/>
      <c r="BY436" s="265"/>
      <c r="BZ436" s="82"/>
      <c r="CA436" s="82"/>
      <c r="CB436" s="82"/>
    </row>
    <row r="437" spans="1:80" ht="15.75" customHeight="1" x14ac:dyDescent="0.2">
      <c r="A437" s="82"/>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c r="AJ437" s="82"/>
      <c r="AK437" s="82"/>
      <c r="AL437" s="82"/>
      <c r="AM437" s="82"/>
      <c r="AN437" s="266"/>
      <c r="AO437" s="266"/>
      <c r="AP437" s="266"/>
      <c r="AQ437" s="266"/>
      <c r="AR437" s="82"/>
      <c r="AS437" s="82"/>
      <c r="AT437" s="82"/>
      <c r="AU437" s="82"/>
      <c r="AV437" s="82"/>
      <c r="AW437" s="82"/>
      <c r="AX437" s="82"/>
      <c r="AY437" s="82"/>
      <c r="AZ437" s="82"/>
      <c r="BA437" s="82"/>
      <c r="BB437" s="82"/>
      <c r="BC437" s="82"/>
      <c r="BD437" s="82"/>
      <c r="BE437" s="82"/>
      <c r="BF437" s="82"/>
      <c r="BG437" s="82"/>
      <c r="BH437" s="82"/>
      <c r="BI437" s="82"/>
      <c r="BJ437" s="82"/>
      <c r="BK437" s="82"/>
      <c r="BL437" s="82"/>
      <c r="BM437" s="82"/>
      <c r="BN437" s="82"/>
      <c r="BO437" s="82"/>
      <c r="BP437" s="82"/>
      <c r="BQ437" s="82"/>
      <c r="BR437" s="84"/>
      <c r="BS437" s="84"/>
      <c r="BT437" s="84"/>
      <c r="BU437" s="84"/>
      <c r="BV437" s="84"/>
      <c r="BW437" s="84"/>
      <c r="BX437" s="82"/>
      <c r="BY437" s="265"/>
      <c r="BZ437" s="82"/>
      <c r="CA437" s="82"/>
      <c r="CB437" s="82"/>
    </row>
    <row r="438" spans="1:80" ht="15.75" customHeight="1" x14ac:dyDescent="0.2">
      <c r="A438" s="82"/>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c r="AJ438" s="82"/>
      <c r="AK438" s="82"/>
      <c r="AL438" s="82"/>
      <c r="AM438" s="82"/>
      <c r="AN438" s="266"/>
      <c r="AO438" s="266"/>
      <c r="AP438" s="266"/>
      <c r="AQ438" s="266"/>
      <c r="AR438" s="82"/>
      <c r="AS438" s="82"/>
      <c r="AT438" s="82"/>
      <c r="AU438" s="82"/>
      <c r="AV438" s="82"/>
      <c r="AW438" s="82"/>
      <c r="AX438" s="82"/>
      <c r="AY438" s="82"/>
      <c r="AZ438" s="82"/>
      <c r="BA438" s="82"/>
      <c r="BB438" s="82"/>
      <c r="BC438" s="82"/>
      <c r="BD438" s="82"/>
      <c r="BE438" s="82"/>
      <c r="BF438" s="82"/>
      <c r="BG438" s="82"/>
      <c r="BH438" s="82"/>
      <c r="BI438" s="82"/>
      <c r="BJ438" s="82"/>
      <c r="BK438" s="82"/>
      <c r="BL438" s="82"/>
      <c r="BM438" s="82"/>
      <c r="BN438" s="82"/>
      <c r="BO438" s="82"/>
      <c r="BP438" s="82"/>
      <c r="BQ438" s="82"/>
      <c r="BR438" s="84"/>
      <c r="BS438" s="84"/>
      <c r="BT438" s="84"/>
      <c r="BU438" s="84"/>
      <c r="BV438" s="84"/>
      <c r="BW438" s="84"/>
      <c r="BX438" s="82"/>
      <c r="BY438" s="265"/>
      <c r="BZ438" s="82"/>
      <c r="CA438" s="82"/>
      <c r="CB438" s="82"/>
    </row>
    <row r="439" spans="1:80" ht="15.75" customHeight="1" x14ac:dyDescent="0.2">
      <c r="A439" s="82"/>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c r="AJ439" s="82"/>
      <c r="AK439" s="82"/>
      <c r="AL439" s="82"/>
      <c r="AM439" s="82"/>
      <c r="AN439" s="266"/>
      <c r="AO439" s="266"/>
      <c r="AP439" s="266"/>
      <c r="AQ439" s="266"/>
      <c r="AR439" s="82"/>
      <c r="AS439" s="82"/>
      <c r="AT439" s="82"/>
      <c r="AU439" s="82"/>
      <c r="AV439" s="82"/>
      <c r="AW439" s="82"/>
      <c r="AX439" s="82"/>
      <c r="AY439" s="82"/>
      <c r="AZ439" s="82"/>
      <c r="BA439" s="82"/>
      <c r="BB439" s="82"/>
      <c r="BC439" s="82"/>
      <c r="BD439" s="82"/>
      <c r="BE439" s="82"/>
      <c r="BF439" s="82"/>
      <c r="BG439" s="82"/>
      <c r="BH439" s="82"/>
      <c r="BI439" s="82"/>
      <c r="BJ439" s="82"/>
      <c r="BK439" s="82"/>
      <c r="BL439" s="82"/>
      <c r="BM439" s="82"/>
      <c r="BN439" s="82"/>
      <c r="BO439" s="82"/>
      <c r="BP439" s="82"/>
      <c r="BQ439" s="82"/>
      <c r="BR439" s="84"/>
      <c r="BS439" s="84"/>
      <c r="BT439" s="84"/>
      <c r="BU439" s="84"/>
      <c r="BV439" s="84"/>
      <c r="BW439" s="84"/>
      <c r="BX439" s="82"/>
      <c r="BY439" s="265"/>
      <c r="BZ439" s="82"/>
      <c r="CA439" s="82"/>
      <c r="CB439" s="82"/>
    </row>
    <row r="440" spans="1:80" ht="15.75" customHeight="1" x14ac:dyDescent="0.2">
      <c r="A440" s="82"/>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266"/>
      <c r="AO440" s="266"/>
      <c r="AP440" s="266"/>
      <c r="AQ440" s="266"/>
      <c r="AR440" s="82"/>
      <c r="AS440" s="82"/>
      <c r="AT440" s="82"/>
      <c r="AU440" s="82"/>
      <c r="AV440" s="82"/>
      <c r="AW440" s="82"/>
      <c r="AX440" s="82"/>
      <c r="AY440" s="82"/>
      <c r="AZ440" s="82"/>
      <c r="BA440" s="82"/>
      <c r="BB440" s="82"/>
      <c r="BC440" s="82"/>
      <c r="BD440" s="82"/>
      <c r="BE440" s="82"/>
      <c r="BF440" s="82"/>
      <c r="BG440" s="82"/>
      <c r="BH440" s="82"/>
      <c r="BI440" s="82"/>
      <c r="BJ440" s="82"/>
      <c r="BK440" s="82"/>
      <c r="BL440" s="82"/>
      <c r="BM440" s="82"/>
      <c r="BN440" s="82"/>
      <c r="BO440" s="82"/>
      <c r="BP440" s="82"/>
      <c r="BQ440" s="82"/>
      <c r="BR440" s="84"/>
      <c r="BS440" s="84"/>
      <c r="BT440" s="84"/>
      <c r="BU440" s="84"/>
      <c r="BV440" s="84"/>
      <c r="BW440" s="84"/>
      <c r="BX440" s="82"/>
      <c r="BY440" s="265"/>
      <c r="BZ440" s="82"/>
      <c r="CA440" s="82"/>
      <c r="CB440" s="82"/>
    </row>
    <row r="441" spans="1:80" ht="15.75" customHeight="1" x14ac:dyDescent="0.2">
      <c r="A441" s="82"/>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c r="AJ441" s="82"/>
      <c r="AK441" s="82"/>
      <c r="AL441" s="82"/>
      <c r="AM441" s="82"/>
      <c r="AN441" s="266"/>
      <c r="AO441" s="266"/>
      <c r="AP441" s="266"/>
      <c r="AQ441" s="266"/>
      <c r="AR441" s="82"/>
      <c r="AS441" s="82"/>
      <c r="AT441" s="82"/>
      <c r="AU441" s="82"/>
      <c r="AV441" s="82"/>
      <c r="AW441" s="82"/>
      <c r="AX441" s="82"/>
      <c r="AY441" s="82"/>
      <c r="AZ441" s="82"/>
      <c r="BA441" s="82"/>
      <c r="BB441" s="82"/>
      <c r="BC441" s="82"/>
      <c r="BD441" s="82"/>
      <c r="BE441" s="82"/>
      <c r="BF441" s="82"/>
      <c r="BG441" s="82"/>
      <c r="BH441" s="82"/>
      <c r="BI441" s="82"/>
      <c r="BJ441" s="82"/>
      <c r="BK441" s="82"/>
      <c r="BL441" s="82"/>
      <c r="BM441" s="82"/>
      <c r="BN441" s="82"/>
      <c r="BO441" s="82"/>
      <c r="BP441" s="82"/>
      <c r="BQ441" s="82"/>
      <c r="BR441" s="84"/>
      <c r="BS441" s="84"/>
      <c r="BT441" s="84"/>
      <c r="BU441" s="84"/>
      <c r="BV441" s="84"/>
      <c r="BW441" s="84"/>
      <c r="BX441" s="82"/>
      <c r="BY441" s="265"/>
      <c r="BZ441" s="82"/>
      <c r="CA441" s="82"/>
      <c r="CB441" s="82"/>
    </row>
    <row r="442" spans="1:80" ht="15.75" customHeight="1" x14ac:dyDescent="0.2">
      <c r="A442" s="82"/>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c r="AJ442" s="82"/>
      <c r="AK442" s="82"/>
      <c r="AL442" s="82"/>
      <c r="AM442" s="82"/>
      <c r="AN442" s="266"/>
      <c r="AO442" s="266"/>
      <c r="AP442" s="266"/>
      <c r="AQ442" s="266"/>
      <c r="AR442" s="82"/>
      <c r="AS442" s="82"/>
      <c r="AT442" s="82"/>
      <c r="AU442" s="82"/>
      <c r="AV442" s="82"/>
      <c r="AW442" s="82"/>
      <c r="AX442" s="82"/>
      <c r="AY442" s="82"/>
      <c r="AZ442" s="82"/>
      <c r="BA442" s="82"/>
      <c r="BB442" s="82"/>
      <c r="BC442" s="82"/>
      <c r="BD442" s="82"/>
      <c r="BE442" s="82"/>
      <c r="BF442" s="82"/>
      <c r="BG442" s="82"/>
      <c r="BH442" s="82"/>
      <c r="BI442" s="82"/>
      <c r="BJ442" s="82"/>
      <c r="BK442" s="82"/>
      <c r="BL442" s="82"/>
      <c r="BM442" s="82"/>
      <c r="BN442" s="82"/>
      <c r="BO442" s="82"/>
      <c r="BP442" s="82"/>
      <c r="BQ442" s="82"/>
      <c r="BR442" s="84"/>
      <c r="BS442" s="84"/>
      <c r="BT442" s="84"/>
      <c r="BU442" s="84"/>
      <c r="BV442" s="84"/>
      <c r="BW442" s="84"/>
      <c r="BX442" s="82"/>
      <c r="BY442" s="265"/>
      <c r="BZ442" s="82"/>
      <c r="CA442" s="82"/>
      <c r="CB442" s="82"/>
    </row>
    <row r="443" spans="1:80" ht="15.75" customHeight="1" x14ac:dyDescent="0.2">
      <c r="A443" s="82"/>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c r="AJ443" s="82"/>
      <c r="AK443" s="82"/>
      <c r="AL443" s="82"/>
      <c r="AM443" s="82"/>
      <c r="AN443" s="266"/>
      <c r="AO443" s="266"/>
      <c r="AP443" s="266"/>
      <c r="AQ443" s="266"/>
      <c r="AR443" s="82"/>
      <c r="AS443" s="82"/>
      <c r="AT443" s="82"/>
      <c r="AU443" s="82"/>
      <c r="AV443" s="82"/>
      <c r="AW443" s="82"/>
      <c r="AX443" s="82"/>
      <c r="AY443" s="82"/>
      <c r="AZ443" s="82"/>
      <c r="BA443" s="82"/>
      <c r="BB443" s="82"/>
      <c r="BC443" s="82"/>
      <c r="BD443" s="82"/>
      <c r="BE443" s="82"/>
      <c r="BF443" s="82"/>
      <c r="BG443" s="82"/>
      <c r="BH443" s="82"/>
      <c r="BI443" s="82"/>
      <c r="BJ443" s="82"/>
      <c r="BK443" s="82"/>
      <c r="BL443" s="82"/>
      <c r="BM443" s="82"/>
      <c r="BN443" s="82"/>
      <c r="BO443" s="82"/>
      <c r="BP443" s="82"/>
      <c r="BQ443" s="82"/>
      <c r="BR443" s="84"/>
      <c r="BS443" s="84"/>
      <c r="BT443" s="84"/>
      <c r="BU443" s="84"/>
      <c r="BV443" s="84"/>
      <c r="BW443" s="84"/>
      <c r="BX443" s="82"/>
      <c r="BY443" s="265"/>
      <c r="BZ443" s="82"/>
      <c r="CA443" s="82"/>
      <c r="CB443" s="82"/>
    </row>
    <row r="444" spans="1:80" ht="15.75" customHeight="1" x14ac:dyDescent="0.2">
      <c r="A444" s="82"/>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c r="AJ444" s="82"/>
      <c r="AK444" s="82"/>
      <c r="AL444" s="82"/>
      <c r="AM444" s="82"/>
      <c r="AN444" s="266"/>
      <c r="AO444" s="266"/>
      <c r="AP444" s="266"/>
      <c r="AQ444" s="266"/>
      <c r="AR444" s="82"/>
      <c r="AS444" s="82"/>
      <c r="AT444" s="82"/>
      <c r="AU444" s="82"/>
      <c r="AV444" s="82"/>
      <c r="AW444" s="82"/>
      <c r="AX444" s="82"/>
      <c r="AY444" s="82"/>
      <c r="AZ444" s="82"/>
      <c r="BA444" s="82"/>
      <c r="BB444" s="82"/>
      <c r="BC444" s="82"/>
      <c r="BD444" s="82"/>
      <c r="BE444" s="82"/>
      <c r="BF444" s="82"/>
      <c r="BG444" s="82"/>
      <c r="BH444" s="82"/>
      <c r="BI444" s="82"/>
      <c r="BJ444" s="82"/>
      <c r="BK444" s="82"/>
      <c r="BL444" s="82"/>
      <c r="BM444" s="82"/>
      <c r="BN444" s="82"/>
      <c r="BO444" s="82"/>
      <c r="BP444" s="82"/>
      <c r="BQ444" s="82"/>
      <c r="BR444" s="84"/>
      <c r="BS444" s="84"/>
      <c r="BT444" s="84"/>
      <c r="BU444" s="84"/>
      <c r="BV444" s="84"/>
      <c r="BW444" s="84"/>
      <c r="BX444" s="82"/>
      <c r="BY444" s="265"/>
      <c r="BZ444" s="82"/>
      <c r="CA444" s="82"/>
      <c r="CB444" s="82"/>
    </row>
    <row r="445" spans="1:80" ht="15.75" customHeight="1" x14ac:dyDescent="0.2">
      <c r="A445" s="82"/>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c r="AJ445" s="82"/>
      <c r="AK445" s="82"/>
      <c r="AL445" s="82"/>
      <c r="AM445" s="82"/>
      <c r="AN445" s="266"/>
      <c r="AO445" s="266"/>
      <c r="AP445" s="266"/>
      <c r="AQ445" s="266"/>
      <c r="AR445" s="82"/>
      <c r="AS445" s="82"/>
      <c r="AT445" s="82"/>
      <c r="AU445" s="82"/>
      <c r="AV445" s="82"/>
      <c r="AW445" s="82"/>
      <c r="AX445" s="82"/>
      <c r="AY445" s="82"/>
      <c r="AZ445" s="82"/>
      <c r="BA445" s="82"/>
      <c r="BB445" s="82"/>
      <c r="BC445" s="82"/>
      <c r="BD445" s="82"/>
      <c r="BE445" s="82"/>
      <c r="BF445" s="82"/>
      <c r="BG445" s="82"/>
      <c r="BH445" s="82"/>
      <c r="BI445" s="82"/>
      <c r="BJ445" s="82"/>
      <c r="BK445" s="82"/>
      <c r="BL445" s="82"/>
      <c r="BM445" s="82"/>
      <c r="BN445" s="82"/>
      <c r="BO445" s="82"/>
      <c r="BP445" s="82"/>
      <c r="BQ445" s="82"/>
      <c r="BR445" s="84"/>
      <c r="BS445" s="84"/>
      <c r="BT445" s="84"/>
      <c r="BU445" s="84"/>
      <c r="BV445" s="84"/>
      <c r="BW445" s="84"/>
      <c r="BX445" s="82"/>
      <c r="BY445" s="265"/>
      <c r="BZ445" s="82"/>
      <c r="CA445" s="82"/>
      <c r="CB445" s="82"/>
    </row>
    <row r="446" spans="1:80" ht="15.75" customHeight="1" x14ac:dyDescent="0.2">
      <c r="A446" s="82"/>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c r="AJ446" s="82"/>
      <c r="AK446" s="82"/>
      <c r="AL446" s="82"/>
      <c r="AM446" s="82"/>
      <c r="AN446" s="266"/>
      <c r="AO446" s="266"/>
      <c r="AP446" s="266"/>
      <c r="AQ446" s="266"/>
      <c r="AR446" s="82"/>
      <c r="AS446" s="82"/>
      <c r="AT446" s="82"/>
      <c r="AU446" s="82"/>
      <c r="AV446" s="82"/>
      <c r="AW446" s="82"/>
      <c r="AX446" s="82"/>
      <c r="AY446" s="82"/>
      <c r="AZ446" s="82"/>
      <c r="BA446" s="82"/>
      <c r="BB446" s="82"/>
      <c r="BC446" s="82"/>
      <c r="BD446" s="82"/>
      <c r="BE446" s="82"/>
      <c r="BF446" s="82"/>
      <c r="BG446" s="82"/>
      <c r="BH446" s="82"/>
      <c r="BI446" s="82"/>
      <c r="BJ446" s="82"/>
      <c r="BK446" s="82"/>
      <c r="BL446" s="82"/>
      <c r="BM446" s="82"/>
      <c r="BN446" s="82"/>
      <c r="BO446" s="82"/>
      <c r="BP446" s="82"/>
      <c r="BQ446" s="82"/>
      <c r="BR446" s="84"/>
      <c r="BS446" s="84"/>
      <c r="BT446" s="84"/>
      <c r="BU446" s="84"/>
      <c r="BV446" s="84"/>
      <c r="BW446" s="84"/>
      <c r="BX446" s="82"/>
      <c r="BY446" s="265"/>
      <c r="BZ446" s="82"/>
      <c r="CA446" s="82"/>
      <c r="CB446" s="82"/>
    </row>
    <row r="447" spans="1:80" ht="15.75" customHeight="1" x14ac:dyDescent="0.2">
      <c r="A447" s="82"/>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266"/>
      <c r="AO447" s="266"/>
      <c r="AP447" s="266"/>
      <c r="AQ447" s="266"/>
      <c r="AR447" s="82"/>
      <c r="AS447" s="82"/>
      <c r="AT447" s="82"/>
      <c r="AU447" s="82"/>
      <c r="AV447" s="82"/>
      <c r="AW447" s="82"/>
      <c r="AX447" s="82"/>
      <c r="AY447" s="82"/>
      <c r="AZ447" s="82"/>
      <c r="BA447" s="82"/>
      <c r="BB447" s="82"/>
      <c r="BC447" s="82"/>
      <c r="BD447" s="82"/>
      <c r="BE447" s="82"/>
      <c r="BF447" s="82"/>
      <c r="BG447" s="82"/>
      <c r="BH447" s="82"/>
      <c r="BI447" s="82"/>
      <c r="BJ447" s="82"/>
      <c r="BK447" s="82"/>
      <c r="BL447" s="82"/>
      <c r="BM447" s="82"/>
      <c r="BN447" s="82"/>
      <c r="BO447" s="82"/>
      <c r="BP447" s="82"/>
      <c r="BQ447" s="82"/>
      <c r="BR447" s="84"/>
      <c r="BS447" s="84"/>
      <c r="BT447" s="84"/>
      <c r="BU447" s="84"/>
      <c r="BV447" s="84"/>
      <c r="BW447" s="84"/>
      <c r="BX447" s="82"/>
      <c r="BY447" s="265"/>
      <c r="BZ447" s="82"/>
      <c r="CA447" s="82"/>
      <c r="CB447" s="82"/>
    </row>
    <row r="448" spans="1:80" ht="15.75" customHeight="1" x14ac:dyDescent="0.2">
      <c r="A448" s="82"/>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c r="AJ448" s="82"/>
      <c r="AK448" s="82"/>
      <c r="AL448" s="82"/>
      <c r="AM448" s="82"/>
      <c r="AN448" s="266"/>
      <c r="AO448" s="266"/>
      <c r="AP448" s="266"/>
      <c r="AQ448" s="266"/>
      <c r="AR448" s="82"/>
      <c r="AS448" s="82"/>
      <c r="AT448" s="82"/>
      <c r="AU448" s="82"/>
      <c r="AV448" s="82"/>
      <c r="AW448" s="82"/>
      <c r="AX448" s="82"/>
      <c r="AY448" s="82"/>
      <c r="AZ448" s="82"/>
      <c r="BA448" s="82"/>
      <c r="BB448" s="82"/>
      <c r="BC448" s="82"/>
      <c r="BD448" s="82"/>
      <c r="BE448" s="82"/>
      <c r="BF448" s="82"/>
      <c r="BG448" s="82"/>
      <c r="BH448" s="82"/>
      <c r="BI448" s="82"/>
      <c r="BJ448" s="82"/>
      <c r="BK448" s="82"/>
      <c r="BL448" s="82"/>
      <c r="BM448" s="82"/>
      <c r="BN448" s="82"/>
      <c r="BO448" s="82"/>
      <c r="BP448" s="82"/>
      <c r="BQ448" s="82"/>
      <c r="BR448" s="84"/>
      <c r="BS448" s="84"/>
      <c r="BT448" s="84"/>
      <c r="BU448" s="84"/>
      <c r="BV448" s="84"/>
      <c r="BW448" s="84"/>
      <c r="BX448" s="82"/>
      <c r="BY448" s="265"/>
      <c r="BZ448" s="82"/>
      <c r="CA448" s="82"/>
      <c r="CB448" s="82"/>
    </row>
    <row r="449" spans="1:80" ht="15.75" customHeight="1" x14ac:dyDescent="0.2">
      <c r="A449" s="82"/>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c r="AJ449" s="82"/>
      <c r="AK449" s="82"/>
      <c r="AL449" s="82"/>
      <c r="AM449" s="82"/>
      <c r="AN449" s="266"/>
      <c r="AO449" s="266"/>
      <c r="AP449" s="266"/>
      <c r="AQ449" s="266"/>
      <c r="AR449" s="82"/>
      <c r="AS449" s="82"/>
      <c r="AT449" s="82"/>
      <c r="AU449" s="82"/>
      <c r="AV449" s="82"/>
      <c r="AW449" s="82"/>
      <c r="AX449" s="82"/>
      <c r="AY449" s="82"/>
      <c r="AZ449" s="82"/>
      <c r="BA449" s="82"/>
      <c r="BB449" s="82"/>
      <c r="BC449" s="82"/>
      <c r="BD449" s="82"/>
      <c r="BE449" s="82"/>
      <c r="BF449" s="82"/>
      <c r="BG449" s="82"/>
      <c r="BH449" s="82"/>
      <c r="BI449" s="82"/>
      <c r="BJ449" s="82"/>
      <c r="BK449" s="82"/>
      <c r="BL449" s="82"/>
      <c r="BM449" s="82"/>
      <c r="BN449" s="82"/>
      <c r="BO449" s="82"/>
      <c r="BP449" s="82"/>
      <c r="BQ449" s="82"/>
      <c r="BR449" s="84"/>
      <c r="BS449" s="84"/>
      <c r="BT449" s="84"/>
      <c r="BU449" s="84"/>
      <c r="BV449" s="84"/>
      <c r="BW449" s="84"/>
      <c r="BX449" s="82"/>
      <c r="BY449" s="265"/>
      <c r="BZ449" s="82"/>
      <c r="CA449" s="82"/>
      <c r="CB449" s="82"/>
    </row>
    <row r="450" spans="1:80" ht="15.75" customHeight="1" x14ac:dyDescent="0.2">
      <c r="A450" s="82"/>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c r="AJ450" s="82"/>
      <c r="AK450" s="82"/>
      <c r="AL450" s="82"/>
      <c r="AM450" s="82"/>
      <c r="AN450" s="266"/>
      <c r="AO450" s="266"/>
      <c r="AP450" s="266"/>
      <c r="AQ450" s="266"/>
      <c r="AR450" s="82"/>
      <c r="AS450" s="82"/>
      <c r="AT450" s="82"/>
      <c r="AU450" s="82"/>
      <c r="AV450" s="82"/>
      <c r="AW450" s="82"/>
      <c r="AX450" s="82"/>
      <c r="AY450" s="82"/>
      <c r="AZ450" s="82"/>
      <c r="BA450" s="82"/>
      <c r="BB450" s="82"/>
      <c r="BC450" s="82"/>
      <c r="BD450" s="82"/>
      <c r="BE450" s="82"/>
      <c r="BF450" s="82"/>
      <c r="BG450" s="82"/>
      <c r="BH450" s="82"/>
      <c r="BI450" s="82"/>
      <c r="BJ450" s="82"/>
      <c r="BK450" s="82"/>
      <c r="BL450" s="82"/>
      <c r="BM450" s="82"/>
      <c r="BN450" s="82"/>
      <c r="BO450" s="82"/>
      <c r="BP450" s="82"/>
      <c r="BQ450" s="82"/>
      <c r="BR450" s="84"/>
      <c r="BS450" s="84"/>
      <c r="BT450" s="84"/>
      <c r="BU450" s="84"/>
      <c r="BV450" s="84"/>
      <c r="BW450" s="84"/>
      <c r="BX450" s="82"/>
      <c r="BY450" s="265"/>
      <c r="BZ450" s="82"/>
      <c r="CA450" s="82"/>
      <c r="CB450" s="82"/>
    </row>
    <row r="451" spans="1:80" ht="15.75" customHeight="1" x14ac:dyDescent="0.2">
      <c r="A451" s="82"/>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c r="AJ451" s="82"/>
      <c r="AK451" s="82"/>
      <c r="AL451" s="82"/>
      <c r="AM451" s="82"/>
      <c r="AN451" s="266"/>
      <c r="AO451" s="266"/>
      <c r="AP451" s="266"/>
      <c r="AQ451" s="266"/>
      <c r="AR451" s="82"/>
      <c r="AS451" s="82"/>
      <c r="AT451" s="82"/>
      <c r="AU451" s="82"/>
      <c r="AV451" s="82"/>
      <c r="AW451" s="82"/>
      <c r="AX451" s="82"/>
      <c r="AY451" s="82"/>
      <c r="AZ451" s="82"/>
      <c r="BA451" s="82"/>
      <c r="BB451" s="82"/>
      <c r="BC451" s="82"/>
      <c r="BD451" s="82"/>
      <c r="BE451" s="82"/>
      <c r="BF451" s="82"/>
      <c r="BG451" s="82"/>
      <c r="BH451" s="82"/>
      <c r="BI451" s="82"/>
      <c r="BJ451" s="82"/>
      <c r="BK451" s="82"/>
      <c r="BL451" s="82"/>
      <c r="BM451" s="82"/>
      <c r="BN451" s="82"/>
      <c r="BO451" s="82"/>
      <c r="BP451" s="82"/>
      <c r="BQ451" s="82"/>
      <c r="BR451" s="84"/>
      <c r="BS451" s="84"/>
      <c r="BT451" s="84"/>
      <c r="BU451" s="84"/>
      <c r="BV451" s="84"/>
      <c r="BW451" s="84"/>
      <c r="BX451" s="82"/>
      <c r="BY451" s="265"/>
      <c r="BZ451" s="82"/>
      <c r="CA451" s="82"/>
      <c r="CB451" s="82"/>
    </row>
    <row r="452" spans="1:80" ht="15.75" customHeight="1" x14ac:dyDescent="0.2">
      <c r="A452" s="82"/>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c r="AJ452" s="82"/>
      <c r="AK452" s="82"/>
      <c r="AL452" s="82"/>
      <c r="AM452" s="82"/>
      <c r="AN452" s="266"/>
      <c r="AO452" s="266"/>
      <c r="AP452" s="266"/>
      <c r="AQ452" s="266"/>
      <c r="AR452" s="82"/>
      <c r="AS452" s="82"/>
      <c r="AT452" s="82"/>
      <c r="AU452" s="82"/>
      <c r="AV452" s="82"/>
      <c r="AW452" s="82"/>
      <c r="AX452" s="82"/>
      <c r="AY452" s="82"/>
      <c r="AZ452" s="82"/>
      <c r="BA452" s="82"/>
      <c r="BB452" s="82"/>
      <c r="BC452" s="82"/>
      <c r="BD452" s="82"/>
      <c r="BE452" s="82"/>
      <c r="BF452" s="82"/>
      <c r="BG452" s="82"/>
      <c r="BH452" s="82"/>
      <c r="BI452" s="82"/>
      <c r="BJ452" s="82"/>
      <c r="BK452" s="82"/>
      <c r="BL452" s="82"/>
      <c r="BM452" s="82"/>
      <c r="BN452" s="82"/>
      <c r="BO452" s="82"/>
      <c r="BP452" s="82"/>
      <c r="BQ452" s="82"/>
      <c r="BR452" s="84"/>
      <c r="BS452" s="84"/>
      <c r="BT452" s="84"/>
      <c r="BU452" s="84"/>
      <c r="BV452" s="84"/>
      <c r="BW452" s="84"/>
      <c r="BX452" s="82"/>
      <c r="BY452" s="265"/>
      <c r="BZ452" s="82"/>
      <c r="CA452" s="82"/>
      <c r="CB452" s="82"/>
    </row>
    <row r="453" spans="1:80" ht="15.75" customHeight="1" x14ac:dyDescent="0.2">
      <c r="A453" s="82"/>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c r="AJ453" s="82"/>
      <c r="AK453" s="82"/>
      <c r="AL453" s="82"/>
      <c r="AM453" s="82"/>
      <c r="AN453" s="266"/>
      <c r="AO453" s="266"/>
      <c r="AP453" s="266"/>
      <c r="AQ453" s="266"/>
      <c r="AR453" s="82"/>
      <c r="AS453" s="82"/>
      <c r="AT453" s="82"/>
      <c r="AU453" s="82"/>
      <c r="AV453" s="82"/>
      <c r="AW453" s="82"/>
      <c r="AX453" s="82"/>
      <c r="AY453" s="82"/>
      <c r="AZ453" s="82"/>
      <c r="BA453" s="82"/>
      <c r="BB453" s="82"/>
      <c r="BC453" s="82"/>
      <c r="BD453" s="82"/>
      <c r="BE453" s="82"/>
      <c r="BF453" s="82"/>
      <c r="BG453" s="82"/>
      <c r="BH453" s="82"/>
      <c r="BI453" s="82"/>
      <c r="BJ453" s="82"/>
      <c r="BK453" s="82"/>
      <c r="BL453" s="82"/>
      <c r="BM453" s="82"/>
      <c r="BN453" s="82"/>
      <c r="BO453" s="82"/>
      <c r="BP453" s="82"/>
      <c r="BQ453" s="82"/>
      <c r="BR453" s="84"/>
      <c r="BS453" s="84"/>
      <c r="BT453" s="84"/>
      <c r="BU453" s="84"/>
      <c r="BV453" s="84"/>
      <c r="BW453" s="84"/>
      <c r="BX453" s="82"/>
      <c r="BY453" s="265"/>
      <c r="BZ453" s="82"/>
      <c r="CA453" s="82"/>
      <c r="CB453" s="82"/>
    </row>
    <row r="454" spans="1:80" ht="15.75" customHeight="1" x14ac:dyDescent="0.2">
      <c r="A454" s="82"/>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82"/>
      <c r="AL454" s="82"/>
      <c r="AM454" s="82"/>
      <c r="AN454" s="266"/>
      <c r="AO454" s="266"/>
      <c r="AP454" s="266"/>
      <c r="AQ454" s="266"/>
      <c r="AR454" s="82"/>
      <c r="AS454" s="82"/>
      <c r="AT454" s="82"/>
      <c r="AU454" s="82"/>
      <c r="AV454" s="82"/>
      <c r="AW454" s="82"/>
      <c r="AX454" s="82"/>
      <c r="AY454" s="82"/>
      <c r="AZ454" s="82"/>
      <c r="BA454" s="82"/>
      <c r="BB454" s="82"/>
      <c r="BC454" s="82"/>
      <c r="BD454" s="82"/>
      <c r="BE454" s="82"/>
      <c r="BF454" s="82"/>
      <c r="BG454" s="82"/>
      <c r="BH454" s="82"/>
      <c r="BI454" s="82"/>
      <c r="BJ454" s="82"/>
      <c r="BK454" s="82"/>
      <c r="BL454" s="82"/>
      <c r="BM454" s="82"/>
      <c r="BN454" s="82"/>
      <c r="BO454" s="82"/>
      <c r="BP454" s="82"/>
      <c r="BQ454" s="82"/>
      <c r="BR454" s="84"/>
      <c r="BS454" s="84"/>
      <c r="BT454" s="84"/>
      <c r="BU454" s="84"/>
      <c r="BV454" s="84"/>
      <c r="BW454" s="84"/>
      <c r="BX454" s="82"/>
      <c r="BY454" s="265"/>
      <c r="BZ454" s="82"/>
      <c r="CA454" s="82"/>
      <c r="CB454" s="82"/>
    </row>
    <row r="455" spans="1:80" ht="15.75" customHeight="1" x14ac:dyDescent="0.2">
      <c r="A455" s="82"/>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82"/>
      <c r="AL455" s="82"/>
      <c r="AM455" s="82"/>
      <c r="AN455" s="266"/>
      <c r="AO455" s="266"/>
      <c r="AP455" s="266"/>
      <c r="AQ455" s="266"/>
      <c r="AR455" s="82"/>
      <c r="AS455" s="82"/>
      <c r="AT455" s="82"/>
      <c r="AU455" s="82"/>
      <c r="AV455" s="82"/>
      <c r="AW455" s="82"/>
      <c r="AX455" s="82"/>
      <c r="AY455" s="82"/>
      <c r="AZ455" s="82"/>
      <c r="BA455" s="82"/>
      <c r="BB455" s="82"/>
      <c r="BC455" s="82"/>
      <c r="BD455" s="82"/>
      <c r="BE455" s="82"/>
      <c r="BF455" s="82"/>
      <c r="BG455" s="82"/>
      <c r="BH455" s="82"/>
      <c r="BI455" s="82"/>
      <c r="BJ455" s="82"/>
      <c r="BK455" s="82"/>
      <c r="BL455" s="82"/>
      <c r="BM455" s="82"/>
      <c r="BN455" s="82"/>
      <c r="BO455" s="82"/>
      <c r="BP455" s="82"/>
      <c r="BQ455" s="82"/>
      <c r="BR455" s="84"/>
      <c r="BS455" s="84"/>
      <c r="BT455" s="84"/>
      <c r="BU455" s="84"/>
      <c r="BV455" s="84"/>
      <c r="BW455" s="84"/>
      <c r="BX455" s="82"/>
      <c r="BY455" s="265"/>
      <c r="BZ455" s="82"/>
      <c r="CA455" s="82"/>
      <c r="CB455" s="82"/>
    </row>
    <row r="456" spans="1:80" ht="15.75" customHeight="1" x14ac:dyDescent="0.2">
      <c r="A456" s="82"/>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c r="AJ456" s="82"/>
      <c r="AK456" s="82"/>
      <c r="AL456" s="82"/>
      <c r="AM456" s="82"/>
      <c r="AN456" s="266"/>
      <c r="AO456" s="266"/>
      <c r="AP456" s="266"/>
      <c r="AQ456" s="266"/>
      <c r="AR456" s="82"/>
      <c r="AS456" s="82"/>
      <c r="AT456" s="82"/>
      <c r="AU456" s="82"/>
      <c r="AV456" s="82"/>
      <c r="AW456" s="82"/>
      <c r="AX456" s="82"/>
      <c r="AY456" s="82"/>
      <c r="AZ456" s="82"/>
      <c r="BA456" s="82"/>
      <c r="BB456" s="82"/>
      <c r="BC456" s="82"/>
      <c r="BD456" s="82"/>
      <c r="BE456" s="82"/>
      <c r="BF456" s="82"/>
      <c r="BG456" s="82"/>
      <c r="BH456" s="82"/>
      <c r="BI456" s="82"/>
      <c r="BJ456" s="82"/>
      <c r="BK456" s="82"/>
      <c r="BL456" s="82"/>
      <c r="BM456" s="82"/>
      <c r="BN456" s="82"/>
      <c r="BO456" s="82"/>
      <c r="BP456" s="82"/>
      <c r="BQ456" s="82"/>
      <c r="BR456" s="84"/>
      <c r="BS456" s="84"/>
      <c r="BT456" s="84"/>
      <c r="BU456" s="84"/>
      <c r="BV456" s="84"/>
      <c r="BW456" s="84"/>
      <c r="BX456" s="82"/>
      <c r="BY456" s="265"/>
      <c r="BZ456" s="82"/>
      <c r="CA456" s="82"/>
      <c r="CB456" s="82"/>
    </row>
    <row r="457" spans="1:80" ht="15.75" customHeight="1" x14ac:dyDescent="0.2">
      <c r="A457" s="82"/>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c r="AJ457" s="82"/>
      <c r="AK457" s="82"/>
      <c r="AL457" s="82"/>
      <c r="AM457" s="82"/>
      <c r="AN457" s="266"/>
      <c r="AO457" s="266"/>
      <c r="AP457" s="266"/>
      <c r="AQ457" s="266"/>
      <c r="AR457" s="82"/>
      <c r="AS457" s="82"/>
      <c r="AT457" s="82"/>
      <c r="AU457" s="82"/>
      <c r="AV457" s="82"/>
      <c r="AW457" s="82"/>
      <c r="AX457" s="82"/>
      <c r="AY457" s="82"/>
      <c r="AZ457" s="82"/>
      <c r="BA457" s="82"/>
      <c r="BB457" s="82"/>
      <c r="BC457" s="82"/>
      <c r="BD457" s="82"/>
      <c r="BE457" s="82"/>
      <c r="BF457" s="82"/>
      <c r="BG457" s="82"/>
      <c r="BH457" s="82"/>
      <c r="BI457" s="82"/>
      <c r="BJ457" s="82"/>
      <c r="BK457" s="82"/>
      <c r="BL457" s="82"/>
      <c r="BM457" s="82"/>
      <c r="BN457" s="82"/>
      <c r="BO457" s="82"/>
      <c r="BP457" s="82"/>
      <c r="BQ457" s="82"/>
      <c r="BR457" s="84"/>
      <c r="BS457" s="84"/>
      <c r="BT457" s="84"/>
      <c r="BU457" s="84"/>
      <c r="BV457" s="84"/>
      <c r="BW457" s="84"/>
      <c r="BX457" s="82"/>
      <c r="BY457" s="265"/>
      <c r="BZ457" s="82"/>
      <c r="CA457" s="82"/>
      <c r="CB457" s="82"/>
    </row>
    <row r="458" spans="1:80" ht="15.75" customHeight="1" x14ac:dyDescent="0.2">
      <c r="A458" s="82"/>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c r="AJ458" s="82"/>
      <c r="AK458" s="82"/>
      <c r="AL458" s="82"/>
      <c r="AM458" s="82"/>
      <c r="AN458" s="266"/>
      <c r="AO458" s="266"/>
      <c r="AP458" s="266"/>
      <c r="AQ458" s="266"/>
      <c r="AR458" s="82"/>
      <c r="AS458" s="82"/>
      <c r="AT458" s="82"/>
      <c r="AU458" s="82"/>
      <c r="AV458" s="82"/>
      <c r="AW458" s="82"/>
      <c r="AX458" s="82"/>
      <c r="AY458" s="82"/>
      <c r="AZ458" s="82"/>
      <c r="BA458" s="82"/>
      <c r="BB458" s="82"/>
      <c r="BC458" s="82"/>
      <c r="BD458" s="82"/>
      <c r="BE458" s="82"/>
      <c r="BF458" s="82"/>
      <c r="BG458" s="82"/>
      <c r="BH458" s="82"/>
      <c r="BI458" s="82"/>
      <c r="BJ458" s="82"/>
      <c r="BK458" s="82"/>
      <c r="BL458" s="82"/>
      <c r="BM458" s="82"/>
      <c r="BN458" s="82"/>
      <c r="BO458" s="82"/>
      <c r="BP458" s="82"/>
      <c r="BQ458" s="82"/>
      <c r="BR458" s="84"/>
      <c r="BS458" s="84"/>
      <c r="BT458" s="84"/>
      <c r="BU458" s="84"/>
      <c r="BV458" s="84"/>
      <c r="BW458" s="84"/>
      <c r="BX458" s="82"/>
      <c r="BY458" s="265"/>
      <c r="BZ458" s="82"/>
      <c r="CA458" s="82"/>
      <c r="CB458" s="82"/>
    </row>
    <row r="459" spans="1:80" ht="15.75" customHeight="1" x14ac:dyDescent="0.2">
      <c r="A459" s="82"/>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c r="AJ459" s="82"/>
      <c r="AK459" s="82"/>
      <c r="AL459" s="82"/>
      <c r="AM459" s="82"/>
      <c r="AN459" s="266"/>
      <c r="AO459" s="266"/>
      <c r="AP459" s="266"/>
      <c r="AQ459" s="266"/>
      <c r="AR459" s="82"/>
      <c r="AS459" s="82"/>
      <c r="AT459" s="82"/>
      <c r="AU459" s="82"/>
      <c r="AV459" s="82"/>
      <c r="AW459" s="82"/>
      <c r="AX459" s="82"/>
      <c r="AY459" s="82"/>
      <c r="AZ459" s="82"/>
      <c r="BA459" s="82"/>
      <c r="BB459" s="82"/>
      <c r="BC459" s="82"/>
      <c r="BD459" s="82"/>
      <c r="BE459" s="82"/>
      <c r="BF459" s="82"/>
      <c r="BG459" s="82"/>
      <c r="BH459" s="82"/>
      <c r="BI459" s="82"/>
      <c r="BJ459" s="82"/>
      <c r="BK459" s="82"/>
      <c r="BL459" s="82"/>
      <c r="BM459" s="82"/>
      <c r="BN459" s="82"/>
      <c r="BO459" s="82"/>
      <c r="BP459" s="82"/>
      <c r="BQ459" s="82"/>
      <c r="BR459" s="84"/>
      <c r="BS459" s="84"/>
      <c r="BT459" s="84"/>
      <c r="BU459" s="84"/>
      <c r="BV459" s="84"/>
      <c r="BW459" s="84"/>
      <c r="BX459" s="82"/>
      <c r="BY459" s="265"/>
      <c r="BZ459" s="82"/>
      <c r="CA459" s="82"/>
      <c r="CB459" s="82"/>
    </row>
    <row r="460" spans="1:80" ht="15.75" customHeight="1" x14ac:dyDescent="0.2">
      <c r="A460" s="82"/>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266"/>
      <c r="AO460" s="266"/>
      <c r="AP460" s="266"/>
      <c r="AQ460" s="266"/>
      <c r="AR460" s="82"/>
      <c r="AS460" s="82"/>
      <c r="AT460" s="82"/>
      <c r="AU460" s="82"/>
      <c r="AV460" s="82"/>
      <c r="AW460" s="82"/>
      <c r="AX460" s="82"/>
      <c r="AY460" s="82"/>
      <c r="AZ460" s="82"/>
      <c r="BA460" s="82"/>
      <c r="BB460" s="82"/>
      <c r="BC460" s="82"/>
      <c r="BD460" s="82"/>
      <c r="BE460" s="82"/>
      <c r="BF460" s="82"/>
      <c r="BG460" s="82"/>
      <c r="BH460" s="82"/>
      <c r="BI460" s="82"/>
      <c r="BJ460" s="82"/>
      <c r="BK460" s="82"/>
      <c r="BL460" s="82"/>
      <c r="BM460" s="82"/>
      <c r="BN460" s="82"/>
      <c r="BO460" s="82"/>
      <c r="BP460" s="82"/>
      <c r="BQ460" s="82"/>
      <c r="BR460" s="84"/>
      <c r="BS460" s="84"/>
      <c r="BT460" s="84"/>
      <c r="BU460" s="84"/>
      <c r="BV460" s="84"/>
      <c r="BW460" s="84"/>
      <c r="BX460" s="82"/>
      <c r="BY460" s="265"/>
      <c r="BZ460" s="82"/>
      <c r="CA460" s="82"/>
      <c r="CB460" s="82"/>
    </row>
    <row r="461" spans="1:80" ht="15.75" customHeight="1" x14ac:dyDescent="0.2">
      <c r="A461" s="82"/>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c r="AJ461" s="82"/>
      <c r="AK461" s="82"/>
      <c r="AL461" s="82"/>
      <c r="AM461" s="82"/>
      <c r="AN461" s="266"/>
      <c r="AO461" s="266"/>
      <c r="AP461" s="266"/>
      <c r="AQ461" s="266"/>
      <c r="AR461" s="82"/>
      <c r="AS461" s="82"/>
      <c r="AT461" s="82"/>
      <c r="AU461" s="82"/>
      <c r="AV461" s="82"/>
      <c r="AW461" s="82"/>
      <c r="AX461" s="82"/>
      <c r="AY461" s="82"/>
      <c r="AZ461" s="82"/>
      <c r="BA461" s="82"/>
      <c r="BB461" s="82"/>
      <c r="BC461" s="82"/>
      <c r="BD461" s="82"/>
      <c r="BE461" s="82"/>
      <c r="BF461" s="82"/>
      <c r="BG461" s="82"/>
      <c r="BH461" s="82"/>
      <c r="BI461" s="82"/>
      <c r="BJ461" s="82"/>
      <c r="BK461" s="82"/>
      <c r="BL461" s="82"/>
      <c r="BM461" s="82"/>
      <c r="BN461" s="82"/>
      <c r="BO461" s="82"/>
      <c r="BP461" s="82"/>
      <c r="BQ461" s="82"/>
      <c r="BR461" s="84"/>
      <c r="BS461" s="84"/>
      <c r="BT461" s="84"/>
      <c r="BU461" s="84"/>
      <c r="BV461" s="84"/>
      <c r="BW461" s="84"/>
      <c r="BX461" s="82"/>
      <c r="BY461" s="265"/>
      <c r="BZ461" s="82"/>
      <c r="CA461" s="82"/>
      <c r="CB461" s="82"/>
    </row>
    <row r="462" spans="1:80" ht="15.75" customHeight="1" x14ac:dyDescent="0.2">
      <c r="A462" s="82"/>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266"/>
      <c r="AO462" s="266"/>
      <c r="AP462" s="266"/>
      <c r="AQ462" s="266"/>
      <c r="AR462" s="82"/>
      <c r="AS462" s="82"/>
      <c r="AT462" s="82"/>
      <c r="AU462" s="82"/>
      <c r="AV462" s="82"/>
      <c r="AW462" s="82"/>
      <c r="AX462" s="82"/>
      <c r="AY462" s="82"/>
      <c r="AZ462" s="82"/>
      <c r="BA462" s="82"/>
      <c r="BB462" s="82"/>
      <c r="BC462" s="82"/>
      <c r="BD462" s="82"/>
      <c r="BE462" s="82"/>
      <c r="BF462" s="82"/>
      <c r="BG462" s="82"/>
      <c r="BH462" s="82"/>
      <c r="BI462" s="82"/>
      <c r="BJ462" s="82"/>
      <c r="BK462" s="82"/>
      <c r="BL462" s="82"/>
      <c r="BM462" s="82"/>
      <c r="BN462" s="82"/>
      <c r="BO462" s="82"/>
      <c r="BP462" s="82"/>
      <c r="BQ462" s="82"/>
      <c r="BR462" s="84"/>
      <c r="BS462" s="84"/>
      <c r="BT462" s="84"/>
      <c r="BU462" s="84"/>
      <c r="BV462" s="84"/>
      <c r="BW462" s="84"/>
      <c r="BX462" s="82"/>
      <c r="BY462" s="265"/>
      <c r="BZ462" s="82"/>
      <c r="CA462" s="82"/>
      <c r="CB462" s="82"/>
    </row>
    <row r="463" spans="1:80" ht="15.75" customHeight="1" x14ac:dyDescent="0.2">
      <c r="A463" s="82"/>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266"/>
      <c r="AO463" s="266"/>
      <c r="AP463" s="266"/>
      <c r="AQ463" s="266"/>
      <c r="AR463" s="82"/>
      <c r="AS463" s="82"/>
      <c r="AT463" s="82"/>
      <c r="AU463" s="82"/>
      <c r="AV463" s="82"/>
      <c r="AW463" s="82"/>
      <c r="AX463" s="82"/>
      <c r="AY463" s="82"/>
      <c r="AZ463" s="82"/>
      <c r="BA463" s="82"/>
      <c r="BB463" s="82"/>
      <c r="BC463" s="82"/>
      <c r="BD463" s="82"/>
      <c r="BE463" s="82"/>
      <c r="BF463" s="82"/>
      <c r="BG463" s="82"/>
      <c r="BH463" s="82"/>
      <c r="BI463" s="82"/>
      <c r="BJ463" s="82"/>
      <c r="BK463" s="82"/>
      <c r="BL463" s="82"/>
      <c r="BM463" s="82"/>
      <c r="BN463" s="82"/>
      <c r="BO463" s="82"/>
      <c r="BP463" s="82"/>
      <c r="BQ463" s="82"/>
      <c r="BR463" s="84"/>
      <c r="BS463" s="84"/>
      <c r="BT463" s="84"/>
      <c r="BU463" s="84"/>
      <c r="BV463" s="84"/>
      <c r="BW463" s="84"/>
      <c r="BX463" s="82"/>
      <c r="BY463" s="265"/>
      <c r="BZ463" s="82"/>
      <c r="CA463" s="82"/>
      <c r="CB463" s="82"/>
    </row>
    <row r="464" spans="1:80" ht="15.75" customHeight="1" x14ac:dyDescent="0.2">
      <c r="A464" s="82"/>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c r="AJ464" s="82"/>
      <c r="AK464" s="82"/>
      <c r="AL464" s="82"/>
      <c r="AM464" s="82"/>
      <c r="AN464" s="266"/>
      <c r="AO464" s="266"/>
      <c r="AP464" s="266"/>
      <c r="AQ464" s="266"/>
      <c r="AR464" s="82"/>
      <c r="AS464" s="82"/>
      <c r="AT464" s="82"/>
      <c r="AU464" s="82"/>
      <c r="AV464" s="82"/>
      <c r="AW464" s="82"/>
      <c r="AX464" s="82"/>
      <c r="AY464" s="82"/>
      <c r="AZ464" s="82"/>
      <c r="BA464" s="82"/>
      <c r="BB464" s="82"/>
      <c r="BC464" s="82"/>
      <c r="BD464" s="82"/>
      <c r="BE464" s="82"/>
      <c r="BF464" s="82"/>
      <c r="BG464" s="82"/>
      <c r="BH464" s="82"/>
      <c r="BI464" s="82"/>
      <c r="BJ464" s="82"/>
      <c r="BK464" s="82"/>
      <c r="BL464" s="82"/>
      <c r="BM464" s="82"/>
      <c r="BN464" s="82"/>
      <c r="BO464" s="82"/>
      <c r="BP464" s="82"/>
      <c r="BQ464" s="82"/>
      <c r="BR464" s="84"/>
      <c r="BS464" s="84"/>
      <c r="BT464" s="84"/>
      <c r="BU464" s="84"/>
      <c r="BV464" s="84"/>
      <c r="BW464" s="84"/>
      <c r="BX464" s="82"/>
      <c r="BY464" s="265"/>
      <c r="BZ464" s="82"/>
      <c r="CA464" s="82"/>
      <c r="CB464" s="82"/>
    </row>
    <row r="465" spans="1:80" ht="15.75" customHeight="1" x14ac:dyDescent="0.2">
      <c r="A465" s="82"/>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c r="AJ465" s="82"/>
      <c r="AK465" s="82"/>
      <c r="AL465" s="82"/>
      <c r="AM465" s="82"/>
      <c r="AN465" s="266"/>
      <c r="AO465" s="266"/>
      <c r="AP465" s="266"/>
      <c r="AQ465" s="266"/>
      <c r="AR465" s="82"/>
      <c r="AS465" s="82"/>
      <c r="AT465" s="82"/>
      <c r="AU465" s="82"/>
      <c r="AV465" s="82"/>
      <c r="AW465" s="82"/>
      <c r="AX465" s="82"/>
      <c r="AY465" s="82"/>
      <c r="AZ465" s="82"/>
      <c r="BA465" s="82"/>
      <c r="BB465" s="82"/>
      <c r="BC465" s="82"/>
      <c r="BD465" s="82"/>
      <c r="BE465" s="82"/>
      <c r="BF465" s="82"/>
      <c r="BG465" s="82"/>
      <c r="BH465" s="82"/>
      <c r="BI465" s="82"/>
      <c r="BJ465" s="82"/>
      <c r="BK465" s="82"/>
      <c r="BL465" s="82"/>
      <c r="BM465" s="82"/>
      <c r="BN465" s="82"/>
      <c r="BO465" s="82"/>
      <c r="BP465" s="82"/>
      <c r="BQ465" s="82"/>
      <c r="BR465" s="84"/>
      <c r="BS465" s="84"/>
      <c r="BT465" s="84"/>
      <c r="BU465" s="84"/>
      <c r="BV465" s="84"/>
      <c r="BW465" s="84"/>
      <c r="BX465" s="82"/>
      <c r="BY465" s="265"/>
      <c r="BZ465" s="82"/>
      <c r="CA465" s="82"/>
      <c r="CB465" s="82"/>
    </row>
    <row r="466" spans="1:80" ht="15.75" customHeight="1" x14ac:dyDescent="0.2">
      <c r="A466" s="82"/>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c r="AJ466" s="82"/>
      <c r="AK466" s="82"/>
      <c r="AL466" s="82"/>
      <c r="AM466" s="82"/>
      <c r="AN466" s="266"/>
      <c r="AO466" s="266"/>
      <c r="AP466" s="266"/>
      <c r="AQ466" s="266"/>
      <c r="AR466" s="82"/>
      <c r="AS466" s="82"/>
      <c r="AT466" s="82"/>
      <c r="AU466" s="82"/>
      <c r="AV466" s="82"/>
      <c r="AW466" s="82"/>
      <c r="AX466" s="82"/>
      <c r="AY466" s="82"/>
      <c r="AZ466" s="82"/>
      <c r="BA466" s="82"/>
      <c r="BB466" s="82"/>
      <c r="BC466" s="82"/>
      <c r="BD466" s="82"/>
      <c r="BE466" s="82"/>
      <c r="BF466" s="82"/>
      <c r="BG466" s="82"/>
      <c r="BH466" s="82"/>
      <c r="BI466" s="82"/>
      <c r="BJ466" s="82"/>
      <c r="BK466" s="82"/>
      <c r="BL466" s="82"/>
      <c r="BM466" s="82"/>
      <c r="BN466" s="82"/>
      <c r="BO466" s="82"/>
      <c r="BP466" s="82"/>
      <c r="BQ466" s="82"/>
      <c r="BR466" s="84"/>
      <c r="BS466" s="84"/>
      <c r="BT466" s="84"/>
      <c r="BU466" s="84"/>
      <c r="BV466" s="84"/>
      <c r="BW466" s="84"/>
      <c r="BX466" s="82"/>
      <c r="BY466" s="265"/>
      <c r="BZ466" s="82"/>
      <c r="CA466" s="82"/>
      <c r="CB466" s="82"/>
    </row>
    <row r="467" spans="1:80" ht="15.75" customHeight="1" x14ac:dyDescent="0.2">
      <c r="A467" s="82"/>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c r="AJ467" s="82"/>
      <c r="AK467" s="82"/>
      <c r="AL467" s="82"/>
      <c r="AM467" s="82"/>
      <c r="AN467" s="266"/>
      <c r="AO467" s="266"/>
      <c r="AP467" s="266"/>
      <c r="AQ467" s="266"/>
      <c r="AR467" s="82"/>
      <c r="AS467" s="82"/>
      <c r="AT467" s="82"/>
      <c r="AU467" s="82"/>
      <c r="AV467" s="82"/>
      <c r="AW467" s="82"/>
      <c r="AX467" s="82"/>
      <c r="AY467" s="82"/>
      <c r="AZ467" s="82"/>
      <c r="BA467" s="82"/>
      <c r="BB467" s="82"/>
      <c r="BC467" s="82"/>
      <c r="BD467" s="82"/>
      <c r="BE467" s="82"/>
      <c r="BF467" s="82"/>
      <c r="BG467" s="82"/>
      <c r="BH467" s="82"/>
      <c r="BI467" s="82"/>
      <c r="BJ467" s="82"/>
      <c r="BK467" s="82"/>
      <c r="BL467" s="82"/>
      <c r="BM467" s="82"/>
      <c r="BN467" s="82"/>
      <c r="BO467" s="82"/>
      <c r="BP467" s="82"/>
      <c r="BQ467" s="82"/>
      <c r="BR467" s="84"/>
      <c r="BS467" s="84"/>
      <c r="BT467" s="84"/>
      <c r="BU467" s="84"/>
      <c r="BV467" s="84"/>
      <c r="BW467" s="84"/>
      <c r="BX467" s="82"/>
      <c r="BY467" s="265"/>
      <c r="BZ467" s="82"/>
      <c r="CA467" s="82"/>
      <c r="CB467" s="82"/>
    </row>
    <row r="468" spans="1:80" ht="15.75" customHeight="1" x14ac:dyDescent="0.2">
      <c r="A468" s="82"/>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2"/>
      <c r="AL468" s="82"/>
      <c r="AM468" s="82"/>
      <c r="AN468" s="266"/>
      <c r="AO468" s="266"/>
      <c r="AP468" s="266"/>
      <c r="AQ468" s="266"/>
      <c r="AR468" s="82"/>
      <c r="AS468" s="82"/>
      <c r="AT468" s="82"/>
      <c r="AU468" s="82"/>
      <c r="AV468" s="82"/>
      <c r="AW468" s="82"/>
      <c r="AX468" s="82"/>
      <c r="AY468" s="82"/>
      <c r="AZ468" s="82"/>
      <c r="BA468" s="82"/>
      <c r="BB468" s="82"/>
      <c r="BC468" s="82"/>
      <c r="BD468" s="82"/>
      <c r="BE468" s="82"/>
      <c r="BF468" s="82"/>
      <c r="BG468" s="82"/>
      <c r="BH468" s="82"/>
      <c r="BI468" s="82"/>
      <c r="BJ468" s="82"/>
      <c r="BK468" s="82"/>
      <c r="BL468" s="82"/>
      <c r="BM468" s="82"/>
      <c r="BN468" s="82"/>
      <c r="BO468" s="82"/>
      <c r="BP468" s="82"/>
      <c r="BQ468" s="82"/>
      <c r="BR468" s="84"/>
      <c r="BS468" s="84"/>
      <c r="BT468" s="84"/>
      <c r="BU468" s="84"/>
      <c r="BV468" s="84"/>
      <c r="BW468" s="84"/>
      <c r="BX468" s="82"/>
      <c r="BY468" s="265"/>
      <c r="BZ468" s="82"/>
      <c r="CA468" s="82"/>
      <c r="CB468" s="82"/>
    </row>
    <row r="469" spans="1:80" ht="15.75" customHeight="1" x14ac:dyDescent="0.2">
      <c r="A469" s="82"/>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c r="AJ469" s="82"/>
      <c r="AK469" s="82"/>
      <c r="AL469" s="82"/>
      <c r="AM469" s="82"/>
      <c r="AN469" s="266"/>
      <c r="AO469" s="266"/>
      <c r="AP469" s="266"/>
      <c r="AQ469" s="266"/>
      <c r="AR469" s="82"/>
      <c r="AS469" s="82"/>
      <c r="AT469" s="82"/>
      <c r="AU469" s="82"/>
      <c r="AV469" s="82"/>
      <c r="AW469" s="82"/>
      <c r="AX469" s="82"/>
      <c r="AY469" s="82"/>
      <c r="AZ469" s="82"/>
      <c r="BA469" s="82"/>
      <c r="BB469" s="82"/>
      <c r="BC469" s="82"/>
      <c r="BD469" s="82"/>
      <c r="BE469" s="82"/>
      <c r="BF469" s="82"/>
      <c r="BG469" s="82"/>
      <c r="BH469" s="82"/>
      <c r="BI469" s="82"/>
      <c r="BJ469" s="82"/>
      <c r="BK469" s="82"/>
      <c r="BL469" s="82"/>
      <c r="BM469" s="82"/>
      <c r="BN469" s="82"/>
      <c r="BO469" s="82"/>
      <c r="BP469" s="82"/>
      <c r="BQ469" s="82"/>
      <c r="BR469" s="84"/>
      <c r="BS469" s="84"/>
      <c r="BT469" s="84"/>
      <c r="BU469" s="84"/>
      <c r="BV469" s="84"/>
      <c r="BW469" s="84"/>
      <c r="BX469" s="82"/>
      <c r="BY469" s="265"/>
      <c r="BZ469" s="82"/>
      <c r="CA469" s="82"/>
      <c r="CB469" s="82"/>
    </row>
    <row r="470" spans="1:80" ht="15.75" customHeight="1" x14ac:dyDescent="0.2">
      <c r="A470" s="82"/>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266"/>
      <c r="AO470" s="266"/>
      <c r="AP470" s="266"/>
      <c r="AQ470" s="266"/>
      <c r="AR470" s="82"/>
      <c r="AS470" s="82"/>
      <c r="AT470" s="82"/>
      <c r="AU470" s="82"/>
      <c r="AV470" s="82"/>
      <c r="AW470" s="82"/>
      <c r="AX470" s="82"/>
      <c r="AY470" s="82"/>
      <c r="AZ470" s="82"/>
      <c r="BA470" s="82"/>
      <c r="BB470" s="82"/>
      <c r="BC470" s="82"/>
      <c r="BD470" s="82"/>
      <c r="BE470" s="82"/>
      <c r="BF470" s="82"/>
      <c r="BG470" s="82"/>
      <c r="BH470" s="82"/>
      <c r="BI470" s="82"/>
      <c r="BJ470" s="82"/>
      <c r="BK470" s="82"/>
      <c r="BL470" s="82"/>
      <c r="BM470" s="82"/>
      <c r="BN470" s="82"/>
      <c r="BO470" s="82"/>
      <c r="BP470" s="82"/>
      <c r="BQ470" s="82"/>
      <c r="BR470" s="84"/>
      <c r="BS470" s="84"/>
      <c r="BT470" s="84"/>
      <c r="BU470" s="84"/>
      <c r="BV470" s="84"/>
      <c r="BW470" s="84"/>
      <c r="BX470" s="82"/>
      <c r="BY470" s="265"/>
      <c r="BZ470" s="82"/>
      <c r="CA470" s="82"/>
      <c r="CB470" s="82"/>
    </row>
    <row r="471" spans="1:80" ht="15.75" customHeight="1" x14ac:dyDescent="0.2">
      <c r="A471" s="82"/>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266"/>
      <c r="AO471" s="266"/>
      <c r="AP471" s="266"/>
      <c r="AQ471" s="266"/>
      <c r="AR471" s="82"/>
      <c r="AS471" s="82"/>
      <c r="AT471" s="82"/>
      <c r="AU471" s="82"/>
      <c r="AV471" s="82"/>
      <c r="AW471" s="82"/>
      <c r="AX471" s="82"/>
      <c r="AY471" s="82"/>
      <c r="AZ471" s="82"/>
      <c r="BA471" s="82"/>
      <c r="BB471" s="82"/>
      <c r="BC471" s="82"/>
      <c r="BD471" s="82"/>
      <c r="BE471" s="82"/>
      <c r="BF471" s="82"/>
      <c r="BG471" s="82"/>
      <c r="BH471" s="82"/>
      <c r="BI471" s="82"/>
      <c r="BJ471" s="82"/>
      <c r="BK471" s="82"/>
      <c r="BL471" s="82"/>
      <c r="BM471" s="82"/>
      <c r="BN471" s="82"/>
      <c r="BO471" s="82"/>
      <c r="BP471" s="82"/>
      <c r="BQ471" s="82"/>
      <c r="BR471" s="84"/>
      <c r="BS471" s="84"/>
      <c r="BT471" s="84"/>
      <c r="BU471" s="84"/>
      <c r="BV471" s="84"/>
      <c r="BW471" s="84"/>
      <c r="BX471" s="82"/>
      <c r="BY471" s="265"/>
      <c r="BZ471" s="82"/>
      <c r="CA471" s="82"/>
      <c r="CB471" s="82"/>
    </row>
    <row r="472" spans="1:80" ht="15.75" customHeight="1" x14ac:dyDescent="0.2">
      <c r="A472" s="82"/>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266"/>
      <c r="AO472" s="266"/>
      <c r="AP472" s="266"/>
      <c r="AQ472" s="266"/>
      <c r="AR472" s="82"/>
      <c r="AS472" s="82"/>
      <c r="AT472" s="82"/>
      <c r="AU472" s="82"/>
      <c r="AV472" s="82"/>
      <c r="AW472" s="82"/>
      <c r="AX472" s="82"/>
      <c r="AY472" s="82"/>
      <c r="AZ472" s="82"/>
      <c r="BA472" s="82"/>
      <c r="BB472" s="82"/>
      <c r="BC472" s="82"/>
      <c r="BD472" s="82"/>
      <c r="BE472" s="82"/>
      <c r="BF472" s="82"/>
      <c r="BG472" s="82"/>
      <c r="BH472" s="82"/>
      <c r="BI472" s="82"/>
      <c r="BJ472" s="82"/>
      <c r="BK472" s="82"/>
      <c r="BL472" s="82"/>
      <c r="BM472" s="82"/>
      <c r="BN472" s="82"/>
      <c r="BO472" s="82"/>
      <c r="BP472" s="82"/>
      <c r="BQ472" s="82"/>
      <c r="BR472" s="84"/>
      <c r="BS472" s="84"/>
      <c r="BT472" s="84"/>
      <c r="BU472" s="84"/>
      <c r="BV472" s="84"/>
      <c r="BW472" s="84"/>
      <c r="BX472" s="82"/>
      <c r="BY472" s="265"/>
      <c r="BZ472" s="82"/>
      <c r="CA472" s="82"/>
      <c r="CB472" s="82"/>
    </row>
    <row r="473" spans="1:80" ht="15.75" customHeight="1" x14ac:dyDescent="0.2">
      <c r="A473" s="82"/>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266"/>
      <c r="AO473" s="266"/>
      <c r="AP473" s="266"/>
      <c r="AQ473" s="266"/>
      <c r="AR473" s="82"/>
      <c r="AS473" s="82"/>
      <c r="AT473" s="82"/>
      <c r="AU473" s="82"/>
      <c r="AV473" s="82"/>
      <c r="AW473" s="82"/>
      <c r="AX473" s="82"/>
      <c r="AY473" s="82"/>
      <c r="AZ473" s="82"/>
      <c r="BA473" s="82"/>
      <c r="BB473" s="82"/>
      <c r="BC473" s="82"/>
      <c r="BD473" s="82"/>
      <c r="BE473" s="82"/>
      <c r="BF473" s="82"/>
      <c r="BG473" s="82"/>
      <c r="BH473" s="82"/>
      <c r="BI473" s="82"/>
      <c r="BJ473" s="82"/>
      <c r="BK473" s="82"/>
      <c r="BL473" s="82"/>
      <c r="BM473" s="82"/>
      <c r="BN473" s="82"/>
      <c r="BO473" s="82"/>
      <c r="BP473" s="82"/>
      <c r="BQ473" s="82"/>
      <c r="BR473" s="84"/>
      <c r="BS473" s="84"/>
      <c r="BT473" s="84"/>
      <c r="BU473" s="84"/>
      <c r="BV473" s="84"/>
      <c r="BW473" s="84"/>
      <c r="BX473" s="82"/>
      <c r="BY473" s="265"/>
      <c r="BZ473" s="82"/>
      <c r="CA473" s="82"/>
      <c r="CB473" s="82"/>
    </row>
    <row r="474" spans="1:80" ht="15.75" customHeight="1" x14ac:dyDescent="0.2">
      <c r="A474" s="82"/>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266"/>
      <c r="AO474" s="266"/>
      <c r="AP474" s="266"/>
      <c r="AQ474" s="266"/>
      <c r="AR474" s="82"/>
      <c r="AS474" s="82"/>
      <c r="AT474" s="82"/>
      <c r="AU474" s="82"/>
      <c r="AV474" s="82"/>
      <c r="AW474" s="82"/>
      <c r="AX474" s="82"/>
      <c r="AY474" s="82"/>
      <c r="AZ474" s="82"/>
      <c r="BA474" s="82"/>
      <c r="BB474" s="82"/>
      <c r="BC474" s="82"/>
      <c r="BD474" s="82"/>
      <c r="BE474" s="82"/>
      <c r="BF474" s="82"/>
      <c r="BG474" s="82"/>
      <c r="BH474" s="82"/>
      <c r="BI474" s="82"/>
      <c r="BJ474" s="82"/>
      <c r="BK474" s="82"/>
      <c r="BL474" s="82"/>
      <c r="BM474" s="82"/>
      <c r="BN474" s="82"/>
      <c r="BO474" s="82"/>
      <c r="BP474" s="82"/>
      <c r="BQ474" s="82"/>
      <c r="BR474" s="84"/>
      <c r="BS474" s="84"/>
      <c r="BT474" s="84"/>
      <c r="BU474" s="84"/>
      <c r="BV474" s="84"/>
      <c r="BW474" s="84"/>
      <c r="BX474" s="82"/>
      <c r="BY474" s="265"/>
      <c r="BZ474" s="82"/>
      <c r="CA474" s="82"/>
      <c r="CB474" s="82"/>
    </row>
    <row r="475" spans="1:80" ht="15.75" customHeight="1" x14ac:dyDescent="0.2">
      <c r="A475" s="82"/>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c r="AJ475" s="82"/>
      <c r="AK475" s="82"/>
      <c r="AL475" s="82"/>
      <c r="AM475" s="82"/>
      <c r="AN475" s="266"/>
      <c r="AO475" s="266"/>
      <c r="AP475" s="266"/>
      <c r="AQ475" s="266"/>
      <c r="AR475" s="82"/>
      <c r="AS475" s="82"/>
      <c r="AT475" s="82"/>
      <c r="AU475" s="82"/>
      <c r="AV475" s="82"/>
      <c r="AW475" s="82"/>
      <c r="AX475" s="82"/>
      <c r="AY475" s="82"/>
      <c r="AZ475" s="82"/>
      <c r="BA475" s="82"/>
      <c r="BB475" s="82"/>
      <c r="BC475" s="82"/>
      <c r="BD475" s="82"/>
      <c r="BE475" s="82"/>
      <c r="BF475" s="82"/>
      <c r="BG475" s="82"/>
      <c r="BH475" s="82"/>
      <c r="BI475" s="82"/>
      <c r="BJ475" s="82"/>
      <c r="BK475" s="82"/>
      <c r="BL475" s="82"/>
      <c r="BM475" s="82"/>
      <c r="BN475" s="82"/>
      <c r="BO475" s="82"/>
      <c r="BP475" s="82"/>
      <c r="BQ475" s="82"/>
      <c r="BR475" s="84"/>
      <c r="BS475" s="84"/>
      <c r="BT475" s="84"/>
      <c r="BU475" s="84"/>
      <c r="BV475" s="84"/>
      <c r="BW475" s="84"/>
      <c r="BX475" s="82"/>
      <c r="BY475" s="265"/>
      <c r="BZ475" s="82"/>
      <c r="CA475" s="82"/>
      <c r="CB475" s="82"/>
    </row>
    <row r="476" spans="1:80" ht="15.75" customHeight="1" x14ac:dyDescent="0.2">
      <c r="A476" s="82"/>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c r="AJ476" s="82"/>
      <c r="AK476" s="82"/>
      <c r="AL476" s="82"/>
      <c r="AM476" s="82"/>
      <c r="AN476" s="266"/>
      <c r="AO476" s="266"/>
      <c r="AP476" s="266"/>
      <c r="AQ476" s="266"/>
      <c r="AR476" s="82"/>
      <c r="AS476" s="82"/>
      <c r="AT476" s="82"/>
      <c r="AU476" s="82"/>
      <c r="AV476" s="82"/>
      <c r="AW476" s="82"/>
      <c r="AX476" s="82"/>
      <c r="AY476" s="82"/>
      <c r="AZ476" s="82"/>
      <c r="BA476" s="82"/>
      <c r="BB476" s="82"/>
      <c r="BC476" s="82"/>
      <c r="BD476" s="82"/>
      <c r="BE476" s="82"/>
      <c r="BF476" s="82"/>
      <c r="BG476" s="82"/>
      <c r="BH476" s="82"/>
      <c r="BI476" s="82"/>
      <c r="BJ476" s="82"/>
      <c r="BK476" s="82"/>
      <c r="BL476" s="82"/>
      <c r="BM476" s="82"/>
      <c r="BN476" s="82"/>
      <c r="BO476" s="82"/>
      <c r="BP476" s="82"/>
      <c r="BQ476" s="82"/>
      <c r="BR476" s="84"/>
      <c r="BS476" s="84"/>
      <c r="BT476" s="84"/>
      <c r="BU476" s="84"/>
      <c r="BV476" s="84"/>
      <c r="BW476" s="84"/>
      <c r="BX476" s="82"/>
      <c r="BY476" s="265"/>
      <c r="BZ476" s="82"/>
      <c r="CA476" s="82"/>
      <c r="CB476" s="82"/>
    </row>
    <row r="477" spans="1:80" ht="15.75" customHeight="1" x14ac:dyDescent="0.2">
      <c r="A477" s="82"/>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c r="AJ477" s="82"/>
      <c r="AK477" s="82"/>
      <c r="AL477" s="82"/>
      <c r="AM477" s="82"/>
      <c r="AN477" s="266"/>
      <c r="AO477" s="266"/>
      <c r="AP477" s="266"/>
      <c r="AQ477" s="266"/>
      <c r="AR477" s="82"/>
      <c r="AS477" s="82"/>
      <c r="AT477" s="82"/>
      <c r="AU477" s="82"/>
      <c r="AV477" s="82"/>
      <c r="AW477" s="82"/>
      <c r="AX477" s="82"/>
      <c r="AY477" s="82"/>
      <c r="AZ477" s="82"/>
      <c r="BA477" s="82"/>
      <c r="BB477" s="82"/>
      <c r="BC477" s="82"/>
      <c r="BD477" s="82"/>
      <c r="BE477" s="82"/>
      <c r="BF477" s="82"/>
      <c r="BG477" s="82"/>
      <c r="BH477" s="82"/>
      <c r="BI477" s="82"/>
      <c r="BJ477" s="82"/>
      <c r="BK477" s="82"/>
      <c r="BL477" s="82"/>
      <c r="BM477" s="82"/>
      <c r="BN477" s="82"/>
      <c r="BO477" s="82"/>
      <c r="BP477" s="82"/>
      <c r="BQ477" s="82"/>
      <c r="BR477" s="84"/>
      <c r="BS477" s="84"/>
      <c r="BT477" s="84"/>
      <c r="BU477" s="84"/>
      <c r="BV477" s="84"/>
      <c r="BW477" s="84"/>
      <c r="BX477" s="82"/>
      <c r="BY477" s="265"/>
      <c r="BZ477" s="82"/>
      <c r="CA477" s="82"/>
      <c r="CB477" s="82"/>
    </row>
    <row r="478" spans="1:80" ht="15.75" customHeight="1" x14ac:dyDescent="0.2">
      <c r="A478" s="82"/>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c r="AJ478" s="82"/>
      <c r="AK478" s="82"/>
      <c r="AL478" s="82"/>
      <c r="AM478" s="82"/>
      <c r="AN478" s="266"/>
      <c r="AO478" s="266"/>
      <c r="AP478" s="266"/>
      <c r="AQ478" s="266"/>
      <c r="AR478" s="82"/>
      <c r="AS478" s="82"/>
      <c r="AT478" s="82"/>
      <c r="AU478" s="82"/>
      <c r="AV478" s="82"/>
      <c r="AW478" s="82"/>
      <c r="AX478" s="82"/>
      <c r="AY478" s="82"/>
      <c r="AZ478" s="82"/>
      <c r="BA478" s="82"/>
      <c r="BB478" s="82"/>
      <c r="BC478" s="82"/>
      <c r="BD478" s="82"/>
      <c r="BE478" s="82"/>
      <c r="BF478" s="82"/>
      <c r="BG478" s="82"/>
      <c r="BH478" s="82"/>
      <c r="BI478" s="82"/>
      <c r="BJ478" s="82"/>
      <c r="BK478" s="82"/>
      <c r="BL478" s="82"/>
      <c r="BM478" s="82"/>
      <c r="BN478" s="82"/>
      <c r="BO478" s="82"/>
      <c r="BP478" s="82"/>
      <c r="BQ478" s="82"/>
      <c r="BR478" s="84"/>
      <c r="BS478" s="84"/>
      <c r="BT478" s="84"/>
      <c r="BU478" s="84"/>
      <c r="BV478" s="84"/>
      <c r="BW478" s="84"/>
      <c r="BX478" s="82"/>
      <c r="BY478" s="265"/>
      <c r="BZ478" s="82"/>
      <c r="CA478" s="82"/>
      <c r="CB478" s="82"/>
    </row>
    <row r="479" spans="1:80" ht="15.75" customHeight="1" x14ac:dyDescent="0.2">
      <c r="A479" s="82"/>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266"/>
      <c r="AO479" s="266"/>
      <c r="AP479" s="266"/>
      <c r="AQ479" s="266"/>
      <c r="AR479" s="82"/>
      <c r="AS479" s="82"/>
      <c r="AT479" s="82"/>
      <c r="AU479" s="82"/>
      <c r="AV479" s="82"/>
      <c r="AW479" s="82"/>
      <c r="AX479" s="82"/>
      <c r="AY479" s="82"/>
      <c r="AZ479" s="82"/>
      <c r="BA479" s="82"/>
      <c r="BB479" s="82"/>
      <c r="BC479" s="82"/>
      <c r="BD479" s="82"/>
      <c r="BE479" s="82"/>
      <c r="BF479" s="82"/>
      <c r="BG479" s="82"/>
      <c r="BH479" s="82"/>
      <c r="BI479" s="82"/>
      <c r="BJ479" s="82"/>
      <c r="BK479" s="82"/>
      <c r="BL479" s="82"/>
      <c r="BM479" s="82"/>
      <c r="BN479" s="82"/>
      <c r="BO479" s="82"/>
      <c r="BP479" s="82"/>
      <c r="BQ479" s="82"/>
      <c r="BR479" s="84"/>
      <c r="BS479" s="84"/>
      <c r="BT479" s="84"/>
      <c r="BU479" s="84"/>
      <c r="BV479" s="84"/>
      <c r="BW479" s="84"/>
      <c r="BX479" s="82"/>
      <c r="BY479" s="265"/>
      <c r="BZ479" s="82"/>
      <c r="CA479" s="82"/>
      <c r="CB479" s="82"/>
    </row>
    <row r="480" spans="1:80" ht="15.75" customHeight="1" x14ac:dyDescent="0.2">
      <c r="A480" s="82"/>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c r="AJ480" s="82"/>
      <c r="AK480" s="82"/>
      <c r="AL480" s="82"/>
      <c r="AM480" s="82"/>
      <c r="AN480" s="266"/>
      <c r="AO480" s="266"/>
      <c r="AP480" s="266"/>
      <c r="AQ480" s="266"/>
      <c r="AR480" s="82"/>
      <c r="AS480" s="82"/>
      <c r="AT480" s="82"/>
      <c r="AU480" s="82"/>
      <c r="AV480" s="82"/>
      <c r="AW480" s="82"/>
      <c r="AX480" s="82"/>
      <c r="AY480" s="82"/>
      <c r="AZ480" s="82"/>
      <c r="BA480" s="82"/>
      <c r="BB480" s="82"/>
      <c r="BC480" s="82"/>
      <c r="BD480" s="82"/>
      <c r="BE480" s="82"/>
      <c r="BF480" s="82"/>
      <c r="BG480" s="82"/>
      <c r="BH480" s="82"/>
      <c r="BI480" s="82"/>
      <c r="BJ480" s="82"/>
      <c r="BK480" s="82"/>
      <c r="BL480" s="82"/>
      <c r="BM480" s="82"/>
      <c r="BN480" s="82"/>
      <c r="BO480" s="82"/>
      <c r="BP480" s="82"/>
      <c r="BQ480" s="82"/>
      <c r="BR480" s="84"/>
      <c r="BS480" s="84"/>
      <c r="BT480" s="84"/>
      <c r="BU480" s="84"/>
      <c r="BV480" s="84"/>
      <c r="BW480" s="84"/>
      <c r="BX480" s="82"/>
      <c r="BY480" s="265"/>
      <c r="BZ480" s="82"/>
      <c r="CA480" s="82"/>
      <c r="CB480" s="82"/>
    </row>
    <row r="481" spans="1:80" ht="15.75" customHeight="1" x14ac:dyDescent="0.2">
      <c r="A481" s="82"/>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c r="AJ481" s="82"/>
      <c r="AK481" s="82"/>
      <c r="AL481" s="82"/>
      <c r="AM481" s="82"/>
      <c r="AN481" s="266"/>
      <c r="AO481" s="266"/>
      <c r="AP481" s="266"/>
      <c r="AQ481" s="266"/>
      <c r="AR481" s="82"/>
      <c r="AS481" s="82"/>
      <c r="AT481" s="82"/>
      <c r="AU481" s="82"/>
      <c r="AV481" s="82"/>
      <c r="AW481" s="82"/>
      <c r="AX481" s="82"/>
      <c r="AY481" s="82"/>
      <c r="AZ481" s="82"/>
      <c r="BA481" s="82"/>
      <c r="BB481" s="82"/>
      <c r="BC481" s="82"/>
      <c r="BD481" s="82"/>
      <c r="BE481" s="82"/>
      <c r="BF481" s="82"/>
      <c r="BG481" s="82"/>
      <c r="BH481" s="82"/>
      <c r="BI481" s="82"/>
      <c r="BJ481" s="82"/>
      <c r="BK481" s="82"/>
      <c r="BL481" s="82"/>
      <c r="BM481" s="82"/>
      <c r="BN481" s="82"/>
      <c r="BO481" s="82"/>
      <c r="BP481" s="82"/>
      <c r="BQ481" s="82"/>
      <c r="BR481" s="84"/>
      <c r="BS481" s="84"/>
      <c r="BT481" s="84"/>
      <c r="BU481" s="84"/>
      <c r="BV481" s="84"/>
      <c r="BW481" s="84"/>
      <c r="BX481" s="82"/>
      <c r="BY481" s="265"/>
      <c r="BZ481" s="82"/>
      <c r="CA481" s="82"/>
      <c r="CB481" s="82"/>
    </row>
    <row r="482" spans="1:80" ht="15.75" customHeight="1" x14ac:dyDescent="0.2">
      <c r="A482" s="82"/>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c r="AJ482" s="82"/>
      <c r="AK482" s="82"/>
      <c r="AL482" s="82"/>
      <c r="AM482" s="82"/>
      <c r="AN482" s="266"/>
      <c r="AO482" s="266"/>
      <c r="AP482" s="266"/>
      <c r="AQ482" s="266"/>
      <c r="AR482" s="82"/>
      <c r="AS482" s="82"/>
      <c r="AT482" s="82"/>
      <c r="AU482" s="82"/>
      <c r="AV482" s="82"/>
      <c r="AW482" s="82"/>
      <c r="AX482" s="82"/>
      <c r="AY482" s="82"/>
      <c r="AZ482" s="82"/>
      <c r="BA482" s="82"/>
      <c r="BB482" s="82"/>
      <c r="BC482" s="82"/>
      <c r="BD482" s="82"/>
      <c r="BE482" s="82"/>
      <c r="BF482" s="82"/>
      <c r="BG482" s="82"/>
      <c r="BH482" s="82"/>
      <c r="BI482" s="82"/>
      <c r="BJ482" s="82"/>
      <c r="BK482" s="82"/>
      <c r="BL482" s="82"/>
      <c r="BM482" s="82"/>
      <c r="BN482" s="82"/>
      <c r="BO482" s="82"/>
      <c r="BP482" s="82"/>
      <c r="BQ482" s="82"/>
      <c r="BR482" s="84"/>
      <c r="BS482" s="84"/>
      <c r="BT482" s="84"/>
      <c r="BU482" s="84"/>
      <c r="BV482" s="84"/>
      <c r="BW482" s="84"/>
      <c r="BX482" s="82"/>
      <c r="BY482" s="265"/>
      <c r="BZ482" s="82"/>
      <c r="CA482" s="82"/>
      <c r="CB482" s="82"/>
    </row>
    <row r="483" spans="1:80" ht="15.75" customHeight="1" x14ac:dyDescent="0.2">
      <c r="A483" s="82"/>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c r="AJ483" s="82"/>
      <c r="AK483" s="82"/>
      <c r="AL483" s="82"/>
      <c r="AM483" s="82"/>
      <c r="AN483" s="266"/>
      <c r="AO483" s="266"/>
      <c r="AP483" s="266"/>
      <c r="AQ483" s="266"/>
      <c r="AR483" s="82"/>
      <c r="AS483" s="82"/>
      <c r="AT483" s="82"/>
      <c r="AU483" s="82"/>
      <c r="AV483" s="82"/>
      <c r="AW483" s="82"/>
      <c r="AX483" s="82"/>
      <c r="AY483" s="82"/>
      <c r="AZ483" s="82"/>
      <c r="BA483" s="82"/>
      <c r="BB483" s="82"/>
      <c r="BC483" s="82"/>
      <c r="BD483" s="82"/>
      <c r="BE483" s="82"/>
      <c r="BF483" s="82"/>
      <c r="BG483" s="82"/>
      <c r="BH483" s="82"/>
      <c r="BI483" s="82"/>
      <c r="BJ483" s="82"/>
      <c r="BK483" s="82"/>
      <c r="BL483" s="82"/>
      <c r="BM483" s="82"/>
      <c r="BN483" s="82"/>
      <c r="BO483" s="82"/>
      <c r="BP483" s="82"/>
      <c r="BQ483" s="82"/>
      <c r="BR483" s="84"/>
      <c r="BS483" s="84"/>
      <c r="BT483" s="84"/>
      <c r="BU483" s="84"/>
      <c r="BV483" s="84"/>
      <c r="BW483" s="84"/>
      <c r="BX483" s="82"/>
      <c r="BY483" s="265"/>
      <c r="BZ483" s="82"/>
      <c r="CA483" s="82"/>
      <c r="CB483" s="82"/>
    </row>
    <row r="484" spans="1:80" ht="15.75" customHeight="1" x14ac:dyDescent="0.2">
      <c r="A484" s="82"/>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c r="AJ484" s="82"/>
      <c r="AK484" s="82"/>
      <c r="AL484" s="82"/>
      <c r="AM484" s="82"/>
      <c r="AN484" s="266"/>
      <c r="AO484" s="266"/>
      <c r="AP484" s="266"/>
      <c r="AQ484" s="266"/>
      <c r="AR484" s="82"/>
      <c r="AS484" s="82"/>
      <c r="AT484" s="82"/>
      <c r="AU484" s="82"/>
      <c r="AV484" s="82"/>
      <c r="AW484" s="82"/>
      <c r="AX484" s="82"/>
      <c r="AY484" s="82"/>
      <c r="AZ484" s="82"/>
      <c r="BA484" s="82"/>
      <c r="BB484" s="82"/>
      <c r="BC484" s="82"/>
      <c r="BD484" s="82"/>
      <c r="BE484" s="82"/>
      <c r="BF484" s="82"/>
      <c r="BG484" s="82"/>
      <c r="BH484" s="82"/>
      <c r="BI484" s="82"/>
      <c r="BJ484" s="82"/>
      <c r="BK484" s="82"/>
      <c r="BL484" s="82"/>
      <c r="BM484" s="82"/>
      <c r="BN484" s="82"/>
      <c r="BO484" s="82"/>
      <c r="BP484" s="82"/>
      <c r="BQ484" s="82"/>
      <c r="BR484" s="84"/>
      <c r="BS484" s="84"/>
      <c r="BT484" s="84"/>
      <c r="BU484" s="84"/>
      <c r="BV484" s="84"/>
      <c r="BW484" s="84"/>
      <c r="BX484" s="82"/>
      <c r="BY484" s="265"/>
      <c r="BZ484" s="82"/>
      <c r="CA484" s="82"/>
      <c r="CB484" s="82"/>
    </row>
    <row r="485" spans="1:80" ht="15.75" customHeight="1" x14ac:dyDescent="0.2">
      <c r="A485" s="82"/>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c r="AJ485" s="82"/>
      <c r="AK485" s="82"/>
      <c r="AL485" s="82"/>
      <c r="AM485" s="82"/>
      <c r="AN485" s="266"/>
      <c r="AO485" s="266"/>
      <c r="AP485" s="266"/>
      <c r="AQ485" s="266"/>
      <c r="AR485" s="82"/>
      <c r="AS485" s="82"/>
      <c r="AT485" s="82"/>
      <c r="AU485" s="82"/>
      <c r="AV485" s="82"/>
      <c r="AW485" s="82"/>
      <c r="AX485" s="82"/>
      <c r="AY485" s="82"/>
      <c r="AZ485" s="82"/>
      <c r="BA485" s="82"/>
      <c r="BB485" s="82"/>
      <c r="BC485" s="82"/>
      <c r="BD485" s="82"/>
      <c r="BE485" s="82"/>
      <c r="BF485" s="82"/>
      <c r="BG485" s="82"/>
      <c r="BH485" s="82"/>
      <c r="BI485" s="82"/>
      <c r="BJ485" s="82"/>
      <c r="BK485" s="82"/>
      <c r="BL485" s="82"/>
      <c r="BM485" s="82"/>
      <c r="BN485" s="82"/>
      <c r="BO485" s="82"/>
      <c r="BP485" s="82"/>
      <c r="BQ485" s="82"/>
      <c r="BR485" s="84"/>
      <c r="BS485" s="84"/>
      <c r="BT485" s="84"/>
      <c r="BU485" s="84"/>
      <c r="BV485" s="84"/>
      <c r="BW485" s="84"/>
      <c r="BX485" s="82"/>
      <c r="BY485" s="265"/>
      <c r="BZ485" s="82"/>
      <c r="CA485" s="82"/>
      <c r="CB485" s="82"/>
    </row>
    <row r="486" spans="1:80" ht="15.75" customHeight="1" x14ac:dyDescent="0.2">
      <c r="A486" s="82"/>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c r="AJ486" s="82"/>
      <c r="AK486" s="82"/>
      <c r="AL486" s="82"/>
      <c r="AM486" s="82"/>
      <c r="AN486" s="266"/>
      <c r="AO486" s="266"/>
      <c r="AP486" s="266"/>
      <c r="AQ486" s="266"/>
      <c r="AR486" s="82"/>
      <c r="AS486" s="82"/>
      <c r="AT486" s="82"/>
      <c r="AU486" s="82"/>
      <c r="AV486" s="82"/>
      <c r="AW486" s="82"/>
      <c r="AX486" s="82"/>
      <c r="AY486" s="82"/>
      <c r="AZ486" s="82"/>
      <c r="BA486" s="82"/>
      <c r="BB486" s="82"/>
      <c r="BC486" s="82"/>
      <c r="BD486" s="82"/>
      <c r="BE486" s="82"/>
      <c r="BF486" s="82"/>
      <c r="BG486" s="82"/>
      <c r="BH486" s="82"/>
      <c r="BI486" s="82"/>
      <c r="BJ486" s="82"/>
      <c r="BK486" s="82"/>
      <c r="BL486" s="82"/>
      <c r="BM486" s="82"/>
      <c r="BN486" s="82"/>
      <c r="BO486" s="82"/>
      <c r="BP486" s="82"/>
      <c r="BQ486" s="82"/>
      <c r="BR486" s="84"/>
      <c r="BS486" s="84"/>
      <c r="BT486" s="84"/>
      <c r="BU486" s="84"/>
      <c r="BV486" s="84"/>
      <c r="BW486" s="84"/>
      <c r="BX486" s="82"/>
      <c r="BY486" s="265"/>
      <c r="BZ486" s="82"/>
      <c r="CA486" s="82"/>
      <c r="CB486" s="82"/>
    </row>
    <row r="487" spans="1:80" ht="15.75" customHeight="1" x14ac:dyDescent="0.2">
      <c r="A487" s="82"/>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c r="AJ487" s="82"/>
      <c r="AK487" s="82"/>
      <c r="AL487" s="82"/>
      <c r="AM487" s="82"/>
      <c r="AN487" s="266"/>
      <c r="AO487" s="266"/>
      <c r="AP487" s="266"/>
      <c r="AQ487" s="266"/>
      <c r="AR487" s="82"/>
      <c r="AS487" s="82"/>
      <c r="AT487" s="82"/>
      <c r="AU487" s="82"/>
      <c r="AV487" s="82"/>
      <c r="AW487" s="82"/>
      <c r="AX487" s="82"/>
      <c r="AY487" s="82"/>
      <c r="AZ487" s="82"/>
      <c r="BA487" s="82"/>
      <c r="BB487" s="82"/>
      <c r="BC487" s="82"/>
      <c r="BD487" s="82"/>
      <c r="BE487" s="82"/>
      <c r="BF487" s="82"/>
      <c r="BG487" s="82"/>
      <c r="BH487" s="82"/>
      <c r="BI487" s="82"/>
      <c r="BJ487" s="82"/>
      <c r="BK487" s="82"/>
      <c r="BL487" s="82"/>
      <c r="BM487" s="82"/>
      <c r="BN487" s="82"/>
      <c r="BO487" s="82"/>
      <c r="BP487" s="82"/>
      <c r="BQ487" s="82"/>
      <c r="BR487" s="84"/>
      <c r="BS487" s="84"/>
      <c r="BT487" s="84"/>
      <c r="BU487" s="84"/>
      <c r="BV487" s="84"/>
      <c r="BW487" s="84"/>
      <c r="BX487" s="82"/>
      <c r="BY487" s="265"/>
      <c r="BZ487" s="82"/>
      <c r="CA487" s="82"/>
      <c r="CB487" s="82"/>
    </row>
    <row r="488" spans="1:80" ht="15.75" customHeight="1" x14ac:dyDescent="0.2">
      <c r="A488" s="82"/>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c r="AJ488" s="82"/>
      <c r="AK488" s="82"/>
      <c r="AL488" s="82"/>
      <c r="AM488" s="82"/>
      <c r="AN488" s="266"/>
      <c r="AO488" s="266"/>
      <c r="AP488" s="266"/>
      <c r="AQ488" s="266"/>
      <c r="AR488" s="82"/>
      <c r="AS488" s="82"/>
      <c r="AT488" s="82"/>
      <c r="AU488" s="82"/>
      <c r="AV488" s="82"/>
      <c r="AW488" s="82"/>
      <c r="AX488" s="82"/>
      <c r="AY488" s="82"/>
      <c r="AZ488" s="82"/>
      <c r="BA488" s="82"/>
      <c r="BB488" s="82"/>
      <c r="BC488" s="82"/>
      <c r="BD488" s="82"/>
      <c r="BE488" s="82"/>
      <c r="BF488" s="82"/>
      <c r="BG488" s="82"/>
      <c r="BH488" s="82"/>
      <c r="BI488" s="82"/>
      <c r="BJ488" s="82"/>
      <c r="BK488" s="82"/>
      <c r="BL488" s="82"/>
      <c r="BM488" s="82"/>
      <c r="BN488" s="82"/>
      <c r="BO488" s="82"/>
      <c r="BP488" s="82"/>
      <c r="BQ488" s="82"/>
      <c r="BR488" s="84"/>
      <c r="BS488" s="84"/>
      <c r="BT488" s="84"/>
      <c r="BU488" s="84"/>
      <c r="BV488" s="84"/>
      <c r="BW488" s="84"/>
      <c r="BX488" s="82"/>
      <c r="BY488" s="265"/>
      <c r="BZ488" s="82"/>
      <c r="CA488" s="82"/>
      <c r="CB488" s="82"/>
    </row>
    <row r="489" spans="1:80" ht="15.75" customHeight="1" x14ac:dyDescent="0.2">
      <c r="A489" s="82"/>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c r="AJ489" s="82"/>
      <c r="AK489" s="82"/>
      <c r="AL489" s="82"/>
      <c r="AM489" s="82"/>
      <c r="AN489" s="266"/>
      <c r="AO489" s="266"/>
      <c r="AP489" s="266"/>
      <c r="AQ489" s="266"/>
      <c r="AR489" s="82"/>
      <c r="AS489" s="82"/>
      <c r="AT489" s="82"/>
      <c r="AU489" s="82"/>
      <c r="AV489" s="82"/>
      <c r="AW489" s="82"/>
      <c r="AX489" s="82"/>
      <c r="AY489" s="82"/>
      <c r="AZ489" s="82"/>
      <c r="BA489" s="82"/>
      <c r="BB489" s="82"/>
      <c r="BC489" s="82"/>
      <c r="BD489" s="82"/>
      <c r="BE489" s="82"/>
      <c r="BF489" s="82"/>
      <c r="BG489" s="82"/>
      <c r="BH489" s="82"/>
      <c r="BI489" s="82"/>
      <c r="BJ489" s="82"/>
      <c r="BK489" s="82"/>
      <c r="BL489" s="82"/>
      <c r="BM489" s="82"/>
      <c r="BN489" s="82"/>
      <c r="BO489" s="82"/>
      <c r="BP489" s="82"/>
      <c r="BQ489" s="82"/>
      <c r="BR489" s="84"/>
      <c r="BS489" s="84"/>
      <c r="BT489" s="84"/>
      <c r="BU489" s="84"/>
      <c r="BV489" s="84"/>
      <c r="BW489" s="84"/>
      <c r="BX489" s="82"/>
      <c r="BY489" s="265"/>
      <c r="BZ489" s="82"/>
      <c r="CA489" s="82"/>
      <c r="CB489" s="82"/>
    </row>
    <row r="490" spans="1:80" ht="15.75" customHeight="1" x14ac:dyDescent="0.2">
      <c r="A490" s="82"/>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c r="AJ490" s="82"/>
      <c r="AK490" s="82"/>
      <c r="AL490" s="82"/>
      <c r="AM490" s="82"/>
      <c r="AN490" s="266"/>
      <c r="AO490" s="266"/>
      <c r="AP490" s="266"/>
      <c r="AQ490" s="266"/>
      <c r="AR490" s="82"/>
      <c r="AS490" s="82"/>
      <c r="AT490" s="82"/>
      <c r="AU490" s="82"/>
      <c r="AV490" s="82"/>
      <c r="AW490" s="82"/>
      <c r="AX490" s="82"/>
      <c r="AY490" s="82"/>
      <c r="AZ490" s="82"/>
      <c r="BA490" s="82"/>
      <c r="BB490" s="82"/>
      <c r="BC490" s="82"/>
      <c r="BD490" s="82"/>
      <c r="BE490" s="82"/>
      <c r="BF490" s="82"/>
      <c r="BG490" s="82"/>
      <c r="BH490" s="82"/>
      <c r="BI490" s="82"/>
      <c r="BJ490" s="82"/>
      <c r="BK490" s="82"/>
      <c r="BL490" s="82"/>
      <c r="BM490" s="82"/>
      <c r="BN490" s="82"/>
      <c r="BO490" s="82"/>
      <c r="BP490" s="82"/>
      <c r="BQ490" s="82"/>
      <c r="BR490" s="84"/>
      <c r="BS490" s="84"/>
      <c r="BT490" s="84"/>
      <c r="BU490" s="84"/>
      <c r="BV490" s="84"/>
      <c r="BW490" s="84"/>
      <c r="BX490" s="82"/>
      <c r="BY490" s="265"/>
      <c r="BZ490" s="82"/>
      <c r="CA490" s="82"/>
      <c r="CB490" s="82"/>
    </row>
    <row r="491" spans="1:80" ht="15.75" customHeight="1" x14ac:dyDescent="0.2">
      <c r="A491" s="82"/>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c r="AJ491" s="82"/>
      <c r="AK491" s="82"/>
      <c r="AL491" s="82"/>
      <c r="AM491" s="82"/>
      <c r="AN491" s="266"/>
      <c r="AO491" s="266"/>
      <c r="AP491" s="266"/>
      <c r="AQ491" s="266"/>
      <c r="AR491" s="82"/>
      <c r="AS491" s="82"/>
      <c r="AT491" s="82"/>
      <c r="AU491" s="82"/>
      <c r="AV491" s="82"/>
      <c r="AW491" s="82"/>
      <c r="AX491" s="82"/>
      <c r="AY491" s="82"/>
      <c r="AZ491" s="82"/>
      <c r="BA491" s="82"/>
      <c r="BB491" s="82"/>
      <c r="BC491" s="82"/>
      <c r="BD491" s="82"/>
      <c r="BE491" s="82"/>
      <c r="BF491" s="82"/>
      <c r="BG491" s="82"/>
      <c r="BH491" s="82"/>
      <c r="BI491" s="82"/>
      <c r="BJ491" s="82"/>
      <c r="BK491" s="82"/>
      <c r="BL491" s="82"/>
      <c r="BM491" s="82"/>
      <c r="BN491" s="82"/>
      <c r="BO491" s="82"/>
      <c r="BP491" s="82"/>
      <c r="BQ491" s="82"/>
      <c r="BR491" s="84"/>
      <c r="BS491" s="84"/>
      <c r="BT491" s="84"/>
      <c r="BU491" s="84"/>
      <c r="BV491" s="84"/>
      <c r="BW491" s="84"/>
      <c r="BX491" s="82"/>
      <c r="BY491" s="265"/>
      <c r="BZ491" s="82"/>
      <c r="CA491" s="82"/>
      <c r="CB491" s="82"/>
    </row>
    <row r="492" spans="1:80" ht="15.75" customHeight="1" x14ac:dyDescent="0.2">
      <c r="A492" s="82"/>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c r="AJ492" s="82"/>
      <c r="AK492" s="82"/>
      <c r="AL492" s="82"/>
      <c r="AM492" s="82"/>
      <c r="AN492" s="266"/>
      <c r="AO492" s="266"/>
      <c r="AP492" s="266"/>
      <c r="AQ492" s="266"/>
      <c r="AR492" s="82"/>
      <c r="AS492" s="82"/>
      <c r="AT492" s="82"/>
      <c r="AU492" s="82"/>
      <c r="AV492" s="82"/>
      <c r="AW492" s="82"/>
      <c r="AX492" s="82"/>
      <c r="AY492" s="82"/>
      <c r="AZ492" s="82"/>
      <c r="BA492" s="82"/>
      <c r="BB492" s="82"/>
      <c r="BC492" s="82"/>
      <c r="BD492" s="82"/>
      <c r="BE492" s="82"/>
      <c r="BF492" s="82"/>
      <c r="BG492" s="82"/>
      <c r="BH492" s="82"/>
      <c r="BI492" s="82"/>
      <c r="BJ492" s="82"/>
      <c r="BK492" s="82"/>
      <c r="BL492" s="82"/>
      <c r="BM492" s="82"/>
      <c r="BN492" s="82"/>
      <c r="BO492" s="82"/>
      <c r="BP492" s="82"/>
      <c r="BQ492" s="82"/>
      <c r="BR492" s="84"/>
      <c r="BS492" s="84"/>
      <c r="BT492" s="84"/>
      <c r="BU492" s="84"/>
      <c r="BV492" s="84"/>
      <c r="BW492" s="84"/>
      <c r="BX492" s="82"/>
      <c r="BY492" s="265"/>
      <c r="BZ492" s="82"/>
      <c r="CA492" s="82"/>
      <c r="CB492" s="82"/>
    </row>
    <row r="493" spans="1:80" ht="15.75" customHeight="1" x14ac:dyDescent="0.2">
      <c r="A493" s="82"/>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c r="AA493" s="82"/>
      <c r="AB493" s="82"/>
      <c r="AC493" s="82"/>
      <c r="AD493" s="82"/>
      <c r="AE493" s="82"/>
      <c r="AF493" s="82"/>
      <c r="AG493" s="82"/>
      <c r="AH493" s="82"/>
      <c r="AI493" s="82"/>
      <c r="AJ493" s="82"/>
      <c r="AK493" s="82"/>
      <c r="AL493" s="82"/>
      <c r="AM493" s="82"/>
      <c r="AN493" s="266"/>
      <c r="AO493" s="266"/>
      <c r="AP493" s="266"/>
      <c r="AQ493" s="266"/>
      <c r="AR493" s="82"/>
      <c r="AS493" s="82"/>
      <c r="AT493" s="82"/>
      <c r="AU493" s="82"/>
      <c r="AV493" s="82"/>
      <c r="AW493" s="82"/>
      <c r="AX493" s="82"/>
      <c r="AY493" s="82"/>
      <c r="AZ493" s="82"/>
      <c r="BA493" s="82"/>
      <c r="BB493" s="82"/>
      <c r="BC493" s="82"/>
      <c r="BD493" s="82"/>
      <c r="BE493" s="82"/>
      <c r="BF493" s="82"/>
      <c r="BG493" s="82"/>
      <c r="BH493" s="82"/>
      <c r="BI493" s="82"/>
      <c r="BJ493" s="82"/>
      <c r="BK493" s="82"/>
      <c r="BL493" s="82"/>
      <c r="BM493" s="82"/>
      <c r="BN493" s="82"/>
      <c r="BO493" s="82"/>
      <c r="BP493" s="82"/>
      <c r="BQ493" s="82"/>
      <c r="BR493" s="84"/>
      <c r="BS493" s="84"/>
      <c r="BT493" s="84"/>
      <c r="BU493" s="84"/>
      <c r="BV493" s="84"/>
      <c r="BW493" s="84"/>
      <c r="BX493" s="82"/>
      <c r="BY493" s="265"/>
      <c r="BZ493" s="82"/>
      <c r="CA493" s="82"/>
      <c r="CB493" s="82"/>
    </row>
    <row r="494" spans="1:80" ht="15.75" customHeight="1" x14ac:dyDescent="0.2">
      <c r="A494" s="82"/>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c r="AG494" s="82"/>
      <c r="AH494" s="82"/>
      <c r="AI494" s="82"/>
      <c r="AJ494" s="82"/>
      <c r="AK494" s="82"/>
      <c r="AL494" s="82"/>
      <c r="AM494" s="82"/>
      <c r="AN494" s="266"/>
      <c r="AO494" s="266"/>
      <c r="AP494" s="266"/>
      <c r="AQ494" s="266"/>
      <c r="AR494" s="82"/>
      <c r="AS494" s="82"/>
      <c r="AT494" s="82"/>
      <c r="AU494" s="82"/>
      <c r="AV494" s="82"/>
      <c r="AW494" s="82"/>
      <c r="AX494" s="82"/>
      <c r="AY494" s="82"/>
      <c r="AZ494" s="82"/>
      <c r="BA494" s="82"/>
      <c r="BB494" s="82"/>
      <c r="BC494" s="82"/>
      <c r="BD494" s="82"/>
      <c r="BE494" s="82"/>
      <c r="BF494" s="82"/>
      <c r="BG494" s="82"/>
      <c r="BH494" s="82"/>
      <c r="BI494" s="82"/>
      <c r="BJ494" s="82"/>
      <c r="BK494" s="82"/>
      <c r="BL494" s="82"/>
      <c r="BM494" s="82"/>
      <c r="BN494" s="82"/>
      <c r="BO494" s="82"/>
      <c r="BP494" s="82"/>
      <c r="BQ494" s="82"/>
      <c r="BR494" s="84"/>
      <c r="BS494" s="84"/>
      <c r="BT494" s="84"/>
      <c r="BU494" s="84"/>
      <c r="BV494" s="84"/>
      <c r="BW494" s="84"/>
      <c r="BX494" s="82"/>
      <c r="BY494" s="265"/>
      <c r="BZ494" s="82"/>
      <c r="CA494" s="82"/>
      <c r="CB494" s="82"/>
    </row>
    <row r="495" spans="1:80" ht="15.75" customHeight="1" x14ac:dyDescent="0.2">
      <c r="A495" s="82"/>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c r="AG495" s="82"/>
      <c r="AH495" s="82"/>
      <c r="AI495" s="82"/>
      <c r="AJ495" s="82"/>
      <c r="AK495" s="82"/>
      <c r="AL495" s="82"/>
      <c r="AM495" s="82"/>
      <c r="AN495" s="266"/>
      <c r="AO495" s="266"/>
      <c r="AP495" s="266"/>
      <c r="AQ495" s="266"/>
      <c r="AR495" s="82"/>
      <c r="AS495" s="82"/>
      <c r="AT495" s="82"/>
      <c r="AU495" s="82"/>
      <c r="AV495" s="82"/>
      <c r="AW495" s="82"/>
      <c r="AX495" s="82"/>
      <c r="AY495" s="82"/>
      <c r="AZ495" s="82"/>
      <c r="BA495" s="82"/>
      <c r="BB495" s="82"/>
      <c r="BC495" s="82"/>
      <c r="BD495" s="82"/>
      <c r="BE495" s="82"/>
      <c r="BF495" s="82"/>
      <c r="BG495" s="82"/>
      <c r="BH495" s="82"/>
      <c r="BI495" s="82"/>
      <c r="BJ495" s="82"/>
      <c r="BK495" s="82"/>
      <c r="BL495" s="82"/>
      <c r="BM495" s="82"/>
      <c r="BN495" s="82"/>
      <c r="BO495" s="82"/>
      <c r="BP495" s="82"/>
      <c r="BQ495" s="82"/>
      <c r="BR495" s="84"/>
      <c r="BS495" s="84"/>
      <c r="BT495" s="84"/>
      <c r="BU495" s="84"/>
      <c r="BV495" s="84"/>
      <c r="BW495" s="84"/>
      <c r="BX495" s="82"/>
      <c r="BY495" s="265"/>
      <c r="BZ495" s="82"/>
      <c r="CA495" s="82"/>
      <c r="CB495" s="82"/>
    </row>
    <row r="496" spans="1:80" ht="15.75" customHeight="1" x14ac:dyDescent="0.2">
      <c r="A496" s="82"/>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G496" s="82"/>
      <c r="AH496" s="82"/>
      <c r="AI496" s="82"/>
      <c r="AJ496" s="82"/>
      <c r="AK496" s="82"/>
      <c r="AL496" s="82"/>
      <c r="AM496" s="82"/>
      <c r="AN496" s="266"/>
      <c r="AO496" s="266"/>
      <c r="AP496" s="266"/>
      <c r="AQ496" s="266"/>
      <c r="AR496" s="82"/>
      <c r="AS496" s="82"/>
      <c r="AT496" s="82"/>
      <c r="AU496" s="82"/>
      <c r="AV496" s="82"/>
      <c r="AW496" s="82"/>
      <c r="AX496" s="82"/>
      <c r="AY496" s="82"/>
      <c r="AZ496" s="82"/>
      <c r="BA496" s="82"/>
      <c r="BB496" s="82"/>
      <c r="BC496" s="82"/>
      <c r="BD496" s="82"/>
      <c r="BE496" s="82"/>
      <c r="BF496" s="82"/>
      <c r="BG496" s="82"/>
      <c r="BH496" s="82"/>
      <c r="BI496" s="82"/>
      <c r="BJ496" s="82"/>
      <c r="BK496" s="82"/>
      <c r="BL496" s="82"/>
      <c r="BM496" s="82"/>
      <c r="BN496" s="82"/>
      <c r="BO496" s="82"/>
      <c r="BP496" s="82"/>
      <c r="BQ496" s="82"/>
      <c r="BR496" s="84"/>
      <c r="BS496" s="84"/>
      <c r="BT496" s="84"/>
      <c r="BU496" s="84"/>
      <c r="BV496" s="84"/>
      <c r="BW496" s="84"/>
      <c r="BX496" s="82"/>
      <c r="BY496" s="265"/>
      <c r="BZ496" s="82"/>
      <c r="CA496" s="82"/>
      <c r="CB496" s="82"/>
    </row>
    <row r="497" spans="1:80" ht="15.75" customHeight="1" x14ac:dyDescent="0.2">
      <c r="A497" s="82"/>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c r="AA497" s="82"/>
      <c r="AB497" s="82"/>
      <c r="AC497" s="82"/>
      <c r="AD497" s="82"/>
      <c r="AE497" s="82"/>
      <c r="AF497" s="82"/>
      <c r="AG497" s="82"/>
      <c r="AH497" s="82"/>
      <c r="AI497" s="82"/>
      <c r="AJ497" s="82"/>
      <c r="AK497" s="82"/>
      <c r="AL497" s="82"/>
      <c r="AM497" s="82"/>
      <c r="AN497" s="266"/>
      <c r="AO497" s="266"/>
      <c r="AP497" s="266"/>
      <c r="AQ497" s="266"/>
      <c r="AR497" s="82"/>
      <c r="AS497" s="82"/>
      <c r="AT497" s="82"/>
      <c r="AU497" s="82"/>
      <c r="AV497" s="82"/>
      <c r="AW497" s="82"/>
      <c r="AX497" s="82"/>
      <c r="AY497" s="82"/>
      <c r="AZ497" s="82"/>
      <c r="BA497" s="82"/>
      <c r="BB497" s="82"/>
      <c r="BC497" s="82"/>
      <c r="BD497" s="82"/>
      <c r="BE497" s="82"/>
      <c r="BF497" s="82"/>
      <c r="BG497" s="82"/>
      <c r="BH497" s="82"/>
      <c r="BI497" s="82"/>
      <c r="BJ497" s="82"/>
      <c r="BK497" s="82"/>
      <c r="BL497" s="82"/>
      <c r="BM497" s="82"/>
      <c r="BN497" s="82"/>
      <c r="BO497" s="82"/>
      <c r="BP497" s="82"/>
      <c r="BQ497" s="82"/>
      <c r="BR497" s="84"/>
      <c r="BS497" s="84"/>
      <c r="BT497" s="84"/>
      <c r="BU497" s="84"/>
      <c r="BV497" s="84"/>
      <c r="BW497" s="84"/>
      <c r="BX497" s="82"/>
      <c r="BY497" s="265"/>
      <c r="BZ497" s="82"/>
      <c r="CA497" s="82"/>
      <c r="CB497" s="82"/>
    </row>
    <row r="498" spans="1:80" ht="15.75" customHeight="1" x14ac:dyDescent="0.2">
      <c r="A498" s="82"/>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c r="AA498" s="82"/>
      <c r="AB498" s="82"/>
      <c r="AC498" s="82"/>
      <c r="AD498" s="82"/>
      <c r="AE498" s="82"/>
      <c r="AF498" s="82"/>
      <c r="AG498" s="82"/>
      <c r="AH498" s="82"/>
      <c r="AI498" s="82"/>
      <c r="AJ498" s="82"/>
      <c r="AK498" s="82"/>
      <c r="AL498" s="82"/>
      <c r="AM498" s="82"/>
      <c r="AN498" s="266"/>
      <c r="AO498" s="266"/>
      <c r="AP498" s="266"/>
      <c r="AQ498" s="266"/>
      <c r="AR498" s="82"/>
      <c r="AS498" s="82"/>
      <c r="AT498" s="82"/>
      <c r="AU498" s="82"/>
      <c r="AV498" s="82"/>
      <c r="AW498" s="82"/>
      <c r="AX498" s="82"/>
      <c r="AY498" s="82"/>
      <c r="AZ498" s="82"/>
      <c r="BA498" s="82"/>
      <c r="BB498" s="82"/>
      <c r="BC498" s="82"/>
      <c r="BD498" s="82"/>
      <c r="BE498" s="82"/>
      <c r="BF498" s="82"/>
      <c r="BG498" s="82"/>
      <c r="BH498" s="82"/>
      <c r="BI498" s="82"/>
      <c r="BJ498" s="82"/>
      <c r="BK498" s="82"/>
      <c r="BL498" s="82"/>
      <c r="BM498" s="82"/>
      <c r="BN498" s="82"/>
      <c r="BO498" s="82"/>
      <c r="BP498" s="82"/>
      <c r="BQ498" s="82"/>
      <c r="BR498" s="84"/>
      <c r="BS498" s="84"/>
      <c r="BT498" s="84"/>
      <c r="BU498" s="84"/>
      <c r="BV498" s="84"/>
      <c r="BW498" s="84"/>
      <c r="BX498" s="82"/>
      <c r="BY498" s="265"/>
      <c r="BZ498" s="82"/>
      <c r="CA498" s="82"/>
      <c r="CB498" s="82"/>
    </row>
    <row r="499" spans="1:80" ht="15.75" customHeight="1" x14ac:dyDescent="0.2">
      <c r="A499" s="82"/>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c r="AA499" s="82"/>
      <c r="AB499" s="82"/>
      <c r="AC499" s="82"/>
      <c r="AD499" s="82"/>
      <c r="AE499" s="82"/>
      <c r="AF499" s="82"/>
      <c r="AG499" s="82"/>
      <c r="AH499" s="82"/>
      <c r="AI499" s="82"/>
      <c r="AJ499" s="82"/>
      <c r="AK499" s="82"/>
      <c r="AL499" s="82"/>
      <c r="AM499" s="82"/>
      <c r="AN499" s="266"/>
      <c r="AO499" s="266"/>
      <c r="AP499" s="266"/>
      <c r="AQ499" s="266"/>
      <c r="AR499" s="82"/>
      <c r="AS499" s="82"/>
      <c r="AT499" s="82"/>
      <c r="AU499" s="82"/>
      <c r="AV499" s="82"/>
      <c r="AW499" s="82"/>
      <c r="AX499" s="82"/>
      <c r="AY499" s="82"/>
      <c r="AZ499" s="82"/>
      <c r="BA499" s="82"/>
      <c r="BB499" s="82"/>
      <c r="BC499" s="82"/>
      <c r="BD499" s="82"/>
      <c r="BE499" s="82"/>
      <c r="BF499" s="82"/>
      <c r="BG499" s="82"/>
      <c r="BH499" s="82"/>
      <c r="BI499" s="82"/>
      <c r="BJ499" s="82"/>
      <c r="BK499" s="82"/>
      <c r="BL499" s="82"/>
      <c r="BM499" s="82"/>
      <c r="BN499" s="82"/>
      <c r="BO499" s="82"/>
      <c r="BP499" s="82"/>
      <c r="BQ499" s="82"/>
      <c r="BR499" s="84"/>
      <c r="BS499" s="84"/>
      <c r="BT499" s="84"/>
      <c r="BU499" s="84"/>
      <c r="BV499" s="84"/>
      <c r="BW499" s="84"/>
      <c r="BX499" s="82"/>
      <c r="BY499" s="265"/>
      <c r="BZ499" s="82"/>
      <c r="CA499" s="82"/>
      <c r="CB499" s="82"/>
    </row>
    <row r="500" spans="1:80" ht="15.75" customHeight="1" x14ac:dyDescent="0.2">
      <c r="A500" s="82"/>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c r="AG500" s="82"/>
      <c r="AH500" s="82"/>
      <c r="AI500" s="82"/>
      <c r="AJ500" s="82"/>
      <c r="AK500" s="82"/>
      <c r="AL500" s="82"/>
      <c r="AM500" s="82"/>
      <c r="AN500" s="266"/>
      <c r="AO500" s="266"/>
      <c r="AP500" s="266"/>
      <c r="AQ500" s="266"/>
      <c r="AR500" s="82"/>
      <c r="AS500" s="82"/>
      <c r="AT500" s="82"/>
      <c r="AU500" s="82"/>
      <c r="AV500" s="82"/>
      <c r="AW500" s="82"/>
      <c r="AX500" s="82"/>
      <c r="AY500" s="82"/>
      <c r="AZ500" s="82"/>
      <c r="BA500" s="82"/>
      <c r="BB500" s="82"/>
      <c r="BC500" s="82"/>
      <c r="BD500" s="82"/>
      <c r="BE500" s="82"/>
      <c r="BF500" s="82"/>
      <c r="BG500" s="82"/>
      <c r="BH500" s="82"/>
      <c r="BI500" s="82"/>
      <c r="BJ500" s="82"/>
      <c r="BK500" s="82"/>
      <c r="BL500" s="82"/>
      <c r="BM500" s="82"/>
      <c r="BN500" s="82"/>
      <c r="BO500" s="82"/>
      <c r="BP500" s="82"/>
      <c r="BQ500" s="82"/>
      <c r="BR500" s="84"/>
      <c r="BS500" s="84"/>
      <c r="BT500" s="84"/>
      <c r="BU500" s="84"/>
      <c r="BV500" s="84"/>
      <c r="BW500" s="84"/>
      <c r="BX500" s="82"/>
      <c r="BY500" s="265"/>
      <c r="BZ500" s="82"/>
      <c r="CA500" s="82"/>
      <c r="CB500" s="82"/>
    </row>
    <row r="501" spans="1:80" ht="15.75" customHeight="1" x14ac:dyDescent="0.2">
      <c r="A501" s="82"/>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c r="AA501" s="82"/>
      <c r="AB501" s="82"/>
      <c r="AC501" s="82"/>
      <c r="AD501" s="82"/>
      <c r="AE501" s="82"/>
      <c r="AF501" s="82"/>
      <c r="AG501" s="82"/>
      <c r="AH501" s="82"/>
      <c r="AI501" s="82"/>
      <c r="AJ501" s="82"/>
      <c r="AK501" s="82"/>
      <c r="AL501" s="82"/>
      <c r="AM501" s="82"/>
      <c r="AN501" s="266"/>
      <c r="AO501" s="266"/>
      <c r="AP501" s="266"/>
      <c r="AQ501" s="266"/>
      <c r="AR501" s="82"/>
      <c r="AS501" s="82"/>
      <c r="AT501" s="82"/>
      <c r="AU501" s="82"/>
      <c r="AV501" s="82"/>
      <c r="AW501" s="82"/>
      <c r="AX501" s="82"/>
      <c r="AY501" s="82"/>
      <c r="AZ501" s="82"/>
      <c r="BA501" s="82"/>
      <c r="BB501" s="82"/>
      <c r="BC501" s="82"/>
      <c r="BD501" s="82"/>
      <c r="BE501" s="82"/>
      <c r="BF501" s="82"/>
      <c r="BG501" s="82"/>
      <c r="BH501" s="82"/>
      <c r="BI501" s="82"/>
      <c r="BJ501" s="82"/>
      <c r="BK501" s="82"/>
      <c r="BL501" s="82"/>
      <c r="BM501" s="82"/>
      <c r="BN501" s="82"/>
      <c r="BO501" s="82"/>
      <c r="BP501" s="82"/>
      <c r="BQ501" s="82"/>
      <c r="BR501" s="84"/>
      <c r="BS501" s="84"/>
      <c r="BT501" s="84"/>
      <c r="BU501" s="84"/>
      <c r="BV501" s="84"/>
      <c r="BW501" s="84"/>
      <c r="BX501" s="82"/>
      <c r="BY501" s="265"/>
      <c r="BZ501" s="82"/>
      <c r="CA501" s="82"/>
      <c r="CB501" s="82"/>
    </row>
    <row r="502" spans="1:80" ht="15.75" customHeight="1" x14ac:dyDescent="0.2">
      <c r="A502" s="82"/>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c r="AA502" s="82"/>
      <c r="AB502" s="82"/>
      <c r="AC502" s="82"/>
      <c r="AD502" s="82"/>
      <c r="AE502" s="82"/>
      <c r="AF502" s="82"/>
      <c r="AG502" s="82"/>
      <c r="AH502" s="82"/>
      <c r="AI502" s="82"/>
      <c r="AJ502" s="82"/>
      <c r="AK502" s="82"/>
      <c r="AL502" s="82"/>
      <c r="AM502" s="82"/>
      <c r="AN502" s="266"/>
      <c r="AO502" s="266"/>
      <c r="AP502" s="266"/>
      <c r="AQ502" s="266"/>
      <c r="AR502" s="82"/>
      <c r="AS502" s="82"/>
      <c r="AT502" s="82"/>
      <c r="AU502" s="82"/>
      <c r="AV502" s="82"/>
      <c r="AW502" s="82"/>
      <c r="AX502" s="82"/>
      <c r="AY502" s="82"/>
      <c r="AZ502" s="82"/>
      <c r="BA502" s="82"/>
      <c r="BB502" s="82"/>
      <c r="BC502" s="82"/>
      <c r="BD502" s="82"/>
      <c r="BE502" s="82"/>
      <c r="BF502" s="82"/>
      <c r="BG502" s="82"/>
      <c r="BH502" s="82"/>
      <c r="BI502" s="82"/>
      <c r="BJ502" s="82"/>
      <c r="BK502" s="82"/>
      <c r="BL502" s="82"/>
      <c r="BM502" s="82"/>
      <c r="BN502" s="82"/>
      <c r="BO502" s="82"/>
      <c r="BP502" s="82"/>
      <c r="BQ502" s="82"/>
      <c r="BR502" s="84"/>
      <c r="BS502" s="84"/>
      <c r="BT502" s="84"/>
      <c r="BU502" s="84"/>
      <c r="BV502" s="84"/>
      <c r="BW502" s="84"/>
      <c r="BX502" s="82"/>
      <c r="BY502" s="265"/>
      <c r="BZ502" s="82"/>
      <c r="CA502" s="82"/>
      <c r="CB502" s="82"/>
    </row>
    <row r="503" spans="1:80" ht="15.75" customHeight="1" x14ac:dyDescent="0.2">
      <c r="A503" s="82"/>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c r="AJ503" s="82"/>
      <c r="AK503" s="82"/>
      <c r="AL503" s="82"/>
      <c r="AM503" s="82"/>
      <c r="AN503" s="266"/>
      <c r="AO503" s="266"/>
      <c r="AP503" s="266"/>
      <c r="AQ503" s="266"/>
      <c r="AR503" s="82"/>
      <c r="AS503" s="82"/>
      <c r="AT503" s="82"/>
      <c r="AU503" s="82"/>
      <c r="AV503" s="82"/>
      <c r="AW503" s="82"/>
      <c r="AX503" s="82"/>
      <c r="AY503" s="82"/>
      <c r="AZ503" s="82"/>
      <c r="BA503" s="82"/>
      <c r="BB503" s="82"/>
      <c r="BC503" s="82"/>
      <c r="BD503" s="82"/>
      <c r="BE503" s="82"/>
      <c r="BF503" s="82"/>
      <c r="BG503" s="82"/>
      <c r="BH503" s="82"/>
      <c r="BI503" s="82"/>
      <c r="BJ503" s="82"/>
      <c r="BK503" s="82"/>
      <c r="BL503" s="82"/>
      <c r="BM503" s="82"/>
      <c r="BN503" s="82"/>
      <c r="BO503" s="82"/>
      <c r="BP503" s="82"/>
      <c r="BQ503" s="82"/>
      <c r="BR503" s="84"/>
      <c r="BS503" s="84"/>
      <c r="BT503" s="84"/>
      <c r="BU503" s="84"/>
      <c r="BV503" s="84"/>
      <c r="BW503" s="84"/>
      <c r="BX503" s="82"/>
      <c r="BY503" s="265"/>
      <c r="BZ503" s="82"/>
      <c r="CA503" s="82"/>
      <c r="CB503" s="82"/>
    </row>
    <row r="504" spans="1:80" ht="15.75" customHeight="1" x14ac:dyDescent="0.2">
      <c r="A504" s="82"/>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c r="AJ504" s="82"/>
      <c r="AK504" s="82"/>
      <c r="AL504" s="82"/>
      <c r="AM504" s="82"/>
      <c r="AN504" s="266"/>
      <c r="AO504" s="266"/>
      <c r="AP504" s="266"/>
      <c r="AQ504" s="266"/>
      <c r="AR504" s="82"/>
      <c r="AS504" s="82"/>
      <c r="AT504" s="82"/>
      <c r="AU504" s="82"/>
      <c r="AV504" s="82"/>
      <c r="AW504" s="82"/>
      <c r="AX504" s="82"/>
      <c r="AY504" s="82"/>
      <c r="AZ504" s="82"/>
      <c r="BA504" s="82"/>
      <c r="BB504" s="82"/>
      <c r="BC504" s="82"/>
      <c r="BD504" s="82"/>
      <c r="BE504" s="82"/>
      <c r="BF504" s="82"/>
      <c r="BG504" s="82"/>
      <c r="BH504" s="82"/>
      <c r="BI504" s="82"/>
      <c r="BJ504" s="82"/>
      <c r="BK504" s="82"/>
      <c r="BL504" s="82"/>
      <c r="BM504" s="82"/>
      <c r="BN504" s="82"/>
      <c r="BO504" s="82"/>
      <c r="BP504" s="82"/>
      <c r="BQ504" s="82"/>
      <c r="BR504" s="84"/>
      <c r="BS504" s="84"/>
      <c r="BT504" s="84"/>
      <c r="BU504" s="84"/>
      <c r="BV504" s="84"/>
      <c r="BW504" s="84"/>
      <c r="BX504" s="82"/>
      <c r="BY504" s="265"/>
      <c r="BZ504" s="82"/>
      <c r="CA504" s="82"/>
      <c r="CB504" s="82"/>
    </row>
    <row r="505" spans="1:80" ht="15.75" customHeight="1" x14ac:dyDescent="0.2">
      <c r="A505" s="82"/>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c r="AA505" s="82"/>
      <c r="AB505" s="82"/>
      <c r="AC505" s="82"/>
      <c r="AD505" s="82"/>
      <c r="AE505" s="82"/>
      <c r="AF505" s="82"/>
      <c r="AG505" s="82"/>
      <c r="AH505" s="82"/>
      <c r="AI505" s="82"/>
      <c r="AJ505" s="82"/>
      <c r="AK505" s="82"/>
      <c r="AL505" s="82"/>
      <c r="AM505" s="82"/>
      <c r="AN505" s="266"/>
      <c r="AO505" s="266"/>
      <c r="AP505" s="266"/>
      <c r="AQ505" s="266"/>
      <c r="AR505" s="82"/>
      <c r="AS505" s="82"/>
      <c r="AT505" s="82"/>
      <c r="AU505" s="82"/>
      <c r="AV505" s="82"/>
      <c r="AW505" s="82"/>
      <c r="AX505" s="82"/>
      <c r="AY505" s="82"/>
      <c r="AZ505" s="82"/>
      <c r="BA505" s="82"/>
      <c r="BB505" s="82"/>
      <c r="BC505" s="82"/>
      <c r="BD505" s="82"/>
      <c r="BE505" s="82"/>
      <c r="BF505" s="82"/>
      <c r="BG505" s="82"/>
      <c r="BH505" s="82"/>
      <c r="BI505" s="82"/>
      <c r="BJ505" s="82"/>
      <c r="BK505" s="82"/>
      <c r="BL505" s="82"/>
      <c r="BM505" s="82"/>
      <c r="BN505" s="82"/>
      <c r="BO505" s="82"/>
      <c r="BP505" s="82"/>
      <c r="BQ505" s="82"/>
      <c r="BR505" s="84"/>
      <c r="BS505" s="84"/>
      <c r="BT505" s="84"/>
      <c r="BU505" s="84"/>
      <c r="BV505" s="84"/>
      <c r="BW505" s="84"/>
      <c r="BX505" s="82"/>
      <c r="BY505" s="265"/>
      <c r="BZ505" s="82"/>
      <c r="CA505" s="82"/>
      <c r="CB505" s="82"/>
    </row>
    <row r="506" spans="1:80" ht="15.75" customHeight="1" x14ac:dyDescent="0.2">
      <c r="A506" s="82"/>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c r="AG506" s="82"/>
      <c r="AH506" s="82"/>
      <c r="AI506" s="82"/>
      <c r="AJ506" s="82"/>
      <c r="AK506" s="82"/>
      <c r="AL506" s="82"/>
      <c r="AM506" s="82"/>
      <c r="AN506" s="266"/>
      <c r="AO506" s="266"/>
      <c r="AP506" s="266"/>
      <c r="AQ506" s="266"/>
      <c r="AR506" s="82"/>
      <c r="AS506" s="82"/>
      <c r="AT506" s="82"/>
      <c r="AU506" s="82"/>
      <c r="AV506" s="82"/>
      <c r="AW506" s="82"/>
      <c r="AX506" s="82"/>
      <c r="AY506" s="82"/>
      <c r="AZ506" s="82"/>
      <c r="BA506" s="82"/>
      <c r="BB506" s="82"/>
      <c r="BC506" s="82"/>
      <c r="BD506" s="82"/>
      <c r="BE506" s="82"/>
      <c r="BF506" s="82"/>
      <c r="BG506" s="82"/>
      <c r="BH506" s="82"/>
      <c r="BI506" s="82"/>
      <c r="BJ506" s="82"/>
      <c r="BK506" s="82"/>
      <c r="BL506" s="82"/>
      <c r="BM506" s="82"/>
      <c r="BN506" s="82"/>
      <c r="BO506" s="82"/>
      <c r="BP506" s="82"/>
      <c r="BQ506" s="82"/>
      <c r="BR506" s="84"/>
      <c r="BS506" s="84"/>
      <c r="BT506" s="84"/>
      <c r="BU506" s="84"/>
      <c r="BV506" s="84"/>
      <c r="BW506" s="84"/>
      <c r="BX506" s="82"/>
      <c r="BY506" s="265"/>
      <c r="BZ506" s="82"/>
      <c r="CA506" s="82"/>
      <c r="CB506" s="82"/>
    </row>
    <row r="507" spans="1:80" ht="15.75" customHeight="1" x14ac:dyDescent="0.2">
      <c r="A507" s="82"/>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c r="AA507" s="82"/>
      <c r="AB507" s="82"/>
      <c r="AC507" s="82"/>
      <c r="AD507" s="82"/>
      <c r="AE507" s="82"/>
      <c r="AF507" s="82"/>
      <c r="AG507" s="82"/>
      <c r="AH507" s="82"/>
      <c r="AI507" s="82"/>
      <c r="AJ507" s="82"/>
      <c r="AK507" s="82"/>
      <c r="AL507" s="82"/>
      <c r="AM507" s="82"/>
      <c r="AN507" s="266"/>
      <c r="AO507" s="266"/>
      <c r="AP507" s="266"/>
      <c r="AQ507" s="266"/>
      <c r="AR507" s="82"/>
      <c r="AS507" s="82"/>
      <c r="AT507" s="82"/>
      <c r="AU507" s="82"/>
      <c r="AV507" s="82"/>
      <c r="AW507" s="82"/>
      <c r="AX507" s="82"/>
      <c r="AY507" s="82"/>
      <c r="AZ507" s="82"/>
      <c r="BA507" s="82"/>
      <c r="BB507" s="82"/>
      <c r="BC507" s="82"/>
      <c r="BD507" s="82"/>
      <c r="BE507" s="82"/>
      <c r="BF507" s="82"/>
      <c r="BG507" s="82"/>
      <c r="BH507" s="82"/>
      <c r="BI507" s="82"/>
      <c r="BJ507" s="82"/>
      <c r="BK507" s="82"/>
      <c r="BL507" s="82"/>
      <c r="BM507" s="82"/>
      <c r="BN507" s="82"/>
      <c r="BO507" s="82"/>
      <c r="BP507" s="82"/>
      <c r="BQ507" s="82"/>
      <c r="BR507" s="84"/>
      <c r="BS507" s="84"/>
      <c r="BT507" s="84"/>
      <c r="BU507" s="84"/>
      <c r="BV507" s="84"/>
      <c r="BW507" s="84"/>
      <c r="BX507" s="82"/>
      <c r="BY507" s="265"/>
      <c r="BZ507" s="82"/>
      <c r="CA507" s="82"/>
      <c r="CB507" s="82"/>
    </row>
    <row r="508" spans="1:80" ht="15.75" customHeight="1" x14ac:dyDescent="0.2">
      <c r="A508" s="82"/>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c r="AA508" s="82"/>
      <c r="AB508" s="82"/>
      <c r="AC508" s="82"/>
      <c r="AD508" s="82"/>
      <c r="AE508" s="82"/>
      <c r="AF508" s="82"/>
      <c r="AG508" s="82"/>
      <c r="AH508" s="82"/>
      <c r="AI508" s="82"/>
      <c r="AJ508" s="82"/>
      <c r="AK508" s="82"/>
      <c r="AL508" s="82"/>
      <c r="AM508" s="82"/>
      <c r="AN508" s="266"/>
      <c r="AO508" s="266"/>
      <c r="AP508" s="266"/>
      <c r="AQ508" s="266"/>
      <c r="AR508" s="82"/>
      <c r="AS508" s="82"/>
      <c r="AT508" s="82"/>
      <c r="AU508" s="82"/>
      <c r="AV508" s="82"/>
      <c r="AW508" s="82"/>
      <c r="AX508" s="82"/>
      <c r="AY508" s="82"/>
      <c r="AZ508" s="82"/>
      <c r="BA508" s="82"/>
      <c r="BB508" s="82"/>
      <c r="BC508" s="82"/>
      <c r="BD508" s="82"/>
      <c r="BE508" s="82"/>
      <c r="BF508" s="82"/>
      <c r="BG508" s="82"/>
      <c r="BH508" s="82"/>
      <c r="BI508" s="82"/>
      <c r="BJ508" s="82"/>
      <c r="BK508" s="82"/>
      <c r="BL508" s="82"/>
      <c r="BM508" s="82"/>
      <c r="BN508" s="82"/>
      <c r="BO508" s="82"/>
      <c r="BP508" s="82"/>
      <c r="BQ508" s="82"/>
      <c r="BR508" s="84"/>
      <c r="BS508" s="84"/>
      <c r="BT508" s="84"/>
      <c r="BU508" s="84"/>
      <c r="BV508" s="84"/>
      <c r="BW508" s="84"/>
      <c r="BX508" s="82"/>
      <c r="BY508" s="265"/>
      <c r="BZ508" s="82"/>
      <c r="CA508" s="82"/>
      <c r="CB508" s="82"/>
    </row>
    <row r="509" spans="1:80" ht="15.75" customHeight="1" x14ac:dyDescent="0.2">
      <c r="A509" s="82"/>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G509" s="82"/>
      <c r="AH509" s="82"/>
      <c r="AI509" s="82"/>
      <c r="AJ509" s="82"/>
      <c r="AK509" s="82"/>
      <c r="AL509" s="82"/>
      <c r="AM509" s="82"/>
      <c r="AN509" s="266"/>
      <c r="AO509" s="266"/>
      <c r="AP509" s="266"/>
      <c r="AQ509" s="266"/>
      <c r="AR509" s="82"/>
      <c r="AS509" s="82"/>
      <c r="AT509" s="82"/>
      <c r="AU509" s="82"/>
      <c r="AV509" s="82"/>
      <c r="AW509" s="82"/>
      <c r="AX509" s="82"/>
      <c r="AY509" s="82"/>
      <c r="AZ509" s="82"/>
      <c r="BA509" s="82"/>
      <c r="BB509" s="82"/>
      <c r="BC509" s="82"/>
      <c r="BD509" s="82"/>
      <c r="BE509" s="82"/>
      <c r="BF509" s="82"/>
      <c r="BG509" s="82"/>
      <c r="BH509" s="82"/>
      <c r="BI509" s="82"/>
      <c r="BJ509" s="82"/>
      <c r="BK509" s="82"/>
      <c r="BL509" s="82"/>
      <c r="BM509" s="82"/>
      <c r="BN509" s="82"/>
      <c r="BO509" s="82"/>
      <c r="BP509" s="82"/>
      <c r="BQ509" s="82"/>
      <c r="BR509" s="84"/>
      <c r="BS509" s="84"/>
      <c r="BT509" s="84"/>
      <c r="BU509" s="84"/>
      <c r="BV509" s="84"/>
      <c r="BW509" s="84"/>
      <c r="BX509" s="82"/>
      <c r="BY509" s="265"/>
      <c r="BZ509" s="82"/>
      <c r="CA509" s="82"/>
      <c r="CB509" s="82"/>
    </row>
    <row r="510" spans="1:80" ht="15.75" customHeight="1" x14ac:dyDescent="0.2">
      <c r="A510" s="82"/>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c r="AA510" s="82"/>
      <c r="AB510" s="82"/>
      <c r="AC510" s="82"/>
      <c r="AD510" s="82"/>
      <c r="AE510" s="82"/>
      <c r="AF510" s="82"/>
      <c r="AG510" s="82"/>
      <c r="AH510" s="82"/>
      <c r="AI510" s="82"/>
      <c r="AJ510" s="82"/>
      <c r="AK510" s="82"/>
      <c r="AL510" s="82"/>
      <c r="AM510" s="82"/>
      <c r="AN510" s="266"/>
      <c r="AO510" s="266"/>
      <c r="AP510" s="266"/>
      <c r="AQ510" s="266"/>
      <c r="AR510" s="82"/>
      <c r="AS510" s="82"/>
      <c r="AT510" s="82"/>
      <c r="AU510" s="82"/>
      <c r="AV510" s="82"/>
      <c r="AW510" s="82"/>
      <c r="AX510" s="82"/>
      <c r="AY510" s="82"/>
      <c r="AZ510" s="82"/>
      <c r="BA510" s="82"/>
      <c r="BB510" s="82"/>
      <c r="BC510" s="82"/>
      <c r="BD510" s="82"/>
      <c r="BE510" s="82"/>
      <c r="BF510" s="82"/>
      <c r="BG510" s="82"/>
      <c r="BH510" s="82"/>
      <c r="BI510" s="82"/>
      <c r="BJ510" s="82"/>
      <c r="BK510" s="82"/>
      <c r="BL510" s="82"/>
      <c r="BM510" s="82"/>
      <c r="BN510" s="82"/>
      <c r="BO510" s="82"/>
      <c r="BP510" s="82"/>
      <c r="BQ510" s="82"/>
      <c r="BR510" s="84"/>
      <c r="BS510" s="84"/>
      <c r="BT510" s="84"/>
      <c r="BU510" s="84"/>
      <c r="BV510" s="84"/>
      <c r="BW510" s="84"/>
      <c r="BX510" s="82"/>
      <c r="BY510" s="265"/>
      <c r="BZ510" s="82"/>
      <c r="CA510" s="82"/>
      <c r="CB510" s="82"/>
    </row>
    <row r="511" spans="1:80" ht="15.75" customHeight="1" x14ac:dyDescent="0.2">
      <c r="A511" s="82"/>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c r="AA511" s="82"/>
      <c r="AB511" s="82"/>
      <c r="AC511" s="82"/>
      <c r="AD511" s="82"/>
      <c r="AE511" s="82"/>
      <c r="AF511" s="82"/>
      <c r="AG511" s="82"/>
      <c r="AH511" s="82"/>
      <c r="AI511" s="82"/>
      <c r="AJ511" s="82"/>
      <c r="AK511" s="82"/>
      <c r="AL511" s="82"/>
      <c r="AM511" s="82"/>
      <c r="AN511" s="266"/>
      <c r="AO511" s="266"/>
      <c r="AP511" s="266"/>
      <c r="AQ511" s="266"/>
      <c r="AR511" s="82"/>
      <c r="AS511" s="82"/>
      <c r="AT511" s="82"/>
      <c r="AU511" s="82"/>
      <c r="AV511" s="82"/>
      <c r="AW511" s="82"/>
      <c r="AX511" s="82"/>
      <c r="AY511" s="82"/>
      <c r="AZ511" s="82"/>
      <c r="BA511" s="82"/>
      <c r="BB511" s="82"/>
      <c r="BC511" s="82"/>
      <c r="BD511" s="82"/>
      <c r="BE511" s="82"/>
      <c r="BF511" s="82"/>
      <c r="BG511" s="82"/>
      <c r="BH511" s="82"/>
      <c r="BI511" s="82"/>
      <c r="BJ511" s="82"/>
      <c r="BK511" s="82"/>
      <c r="BL511" s="82"/>
      <c r="BM511" s="82"/>
      <c r="BN511" s="82"/>
      <c r="BO511" s="82"/>
      <c r="BP511" s="82"/>
      <c r="BQ511" s="82"/>
      <c r="BR511" s="84"/>
      <c r="BS511" s="84"/>
      <c r="BT511" s="84"/>
      <c r="BU511" s="84"/>
      <c r="BV511" s="84"/>
      <c r="BW511" s="84"/>
      <c r="BX511" s="82"/>
      <c r="BY511" s="265"/>
      <c r="BZ511" s="82"/>
      <c r="CA511" s="82"/>
      <c r="CB511" s="82"/>
    </row>
    <row r="512" spans="1:80" ht="15.75" customHeight="1" x14ac:dyDescent="0.2">
      <c r="A512" s="82"/>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c r="AA512" s="82"/>
      <c r="AB512" s="82"/>
      <c r="AC512" s="82"/>
      <c r="AD512" s="82"/>
      <c r="AE512" s="82"/>
      <c r="AF512" s="82"/>
      <c r="AG512" s="82"/>
      <c r="AH512" s="82"/>
      <c r="AI512" s="82"/>
      <c r="AJ512" s="82"/>
      <c r="AK512" s="82"/>
      <c r="AL512" s="82"/>
      <c r="AM512" s="82"/>
      <c r="AN512" s="266"/>
      <c r="AO512" s="266"/>
      <c r="AP512" s="266"/>
      <c r="AQ512" s="266"/>
      <c r="AR512" s="82"/>
      <c r="AS512" s="82"/>
      <c r="AT512" s="82"/>
      <c r="AU512" s="82"/>
      <c r="AV512" s="82"/>
      <c r="AW512" s="82"/>
      <c r="AX512" s="82"/>
      <c r="AY512" s="82"/>
      <c r="AZ512" s="82"/>
      <c r="BA512" s="82"/>
      <c r="BB512" s="82"/>
      <c r="BC512" s="82"/>
      <c r="BD512" s="82"/>
      <c r="BE512" s="82"/>
      <c r="BF512" s="82"/>
      <c r="BG512" s="82"/>
      <c r="BH512" s="82"/>
      <c r="BI512" s="82"/>
      <c r="BJ512" s="82"/>
      <c r="BK512" s="82"/>
      <c r="BL512" s="82"/>
      <c r="BM512" s="82"/>
      <c r="BN512" s="82"/>
      <c r="BO512" s="82"/>
      <c r="BP512" s="82"/>
      <c r="BQ512" s="82"/>
      <c r="BR512" s="84"/>
      <c r="BS512" s="84"/>
      <c r="BT512" s="84"/>
      <c r="BU512" s="84"/>
      <c r="BV512" s="84"/>
      <c r="BW512" s="84"/>
      <c r="BX512" s="82"/>
      <c r="BY512" s="265"/>
      <c r="BZ512" s="82"/>
      <c r="CA512" s="82"/>
      <c r="CB512" s="82"/>
    </row>
    <row r="513" spans="1:80" ht="15.75" customHeight="1" x14ac:dyDescent="0.2">
      <c r="A513" s="82"/>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c r="AJ513" s="82"/>
      <c r="AK513" s="82"/>
      <c r="AL513" s="82"/>
      <c r="AM513" s="82"/>
      <c r="AN513" s="266"/>
      <c r="AO513" s="266"/>
      <c r="AP513" s="266"/>
      <c r="AQ513" s="266"/>
      <c r="AR513" s="82"/>
      <c r="AS513" s="82"/>
      <c r="AT513" s="82"/>
      <c r="AU513" s="82"/>
      <c r="AV513" s="82"/>
      <c r="AW513" s="82"/>
      <c r="AX513" s="82"/>
      <c r="AY513" s="82"/>
      <c r="AZ513" s="82"/>
      <c r="BA513" s="82"/>
      <c r="BB513" s="82"/>
      <c r="BC513" s="82"/>
      <c r="BD513" s="82"/>
      <c r="BE513" s="82"/>
      <c r="BF513" s="82"/>
      <c r="BG513" s="82"/>
      <c r="BH513" s="82"/>
      <c r="BI513" s="82"/>
      <c r="BJ513" s="82"/>
      <c r="BK513" s="82"/>
      <c r="BL513" s="82"/>
      <c r="BM513" s="82"/>
      <c r="BN513" s="82"/>
      <c r="BO513" s="82"/>
      <c r="BP513" s="82"/>
      <c r="BQ513" s="82"/>
      <c r="BR513" s="84"/>
      <c r="BS513" s="84"/>
      <c r="BT513" s="84"/>
      <c r="BU513" s="84"/>
      <c r="BV513" s="84"/>
      <c r="BW513" s="84"/>
      <c r="BX513" s="82"/>
      <c r="BY513" s="265"/>
      <c r="BZ513" s="82"/>
      <c r="CA513" s="82"/>
      <c r="CB513" s="82"/>
    </row>
    <row r="514" spans="1:80" ht="15.75" customHeight="1" x14ac:dyDescent="0.2">
      <c r="A514" s="82"/>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c r="AJ514" s="82"/>
      <c r="AK514" s="82"/>
      <c r="AL514" s="82"/>
      <c r="AM514" s="82"/>
      <c r="AN514" s="266"/>
      <c r="AO514" s="266"/>
      <c r="AP514" s="266"/>
      <c r="AQ514" s="266"/>
      <c r="AR514" s="82"/>
      <c r="AS514" s="82"/>
      <c r="AT514" s="82"/>
      <c r="AU514" s="82"/>
      <c r="AV514" s="82"/>
      <c r="AW514" s="82"/>
      <c r="AX514" s="82"/>
      <c r="AY514" s="82"/>
      <c r="AZ514" s="82"/>
      <c r="BA514" s="82"/>
      <c r="BB514" s="82"/>
      <c r="BC514" s="82"/>
      <c r="BD514" s="82"/>
      <c r="BE514" s="82"/>
      <c r="BF514" s="82"/>
      <c r="BG514" s="82"/>
      <c r="BH514" s="82"/>
      <c r="BI514" s="82"/>
      <c r="BJ514" s="82"/>
      <c r="BK514" s="82"/>
      <c r="BL514" s="82"/>
      <c r="BM514" s="82"/>
      <c r="BN514" s="82"/>
      <c r="BO514" s="82"/>
      <c r="BP514" s="82"/>
      <c r="BQ514" s="82"/>
      <c r="BR514" s="84"/>
      <c r="BS514" s="84"/>
      <c r="BT514" s="84"/>
      <c r="BU514" s="84"/>
      <c r="BV514" s="84"/>
      <c r="BW514" s="84"/>
      <c r="BX514" s="82"/>
      <c r="BY514" s="265"/>
      <c r="BZ514" s="82"/>
      <c r="CA514" s="82"/>
      <c r="CB514" s="82"/>
    </row>
    <row r="515" spans="1:80" ht="15.75" customHeight="1" x14ac:dyDescent="0.2">
      <c r="A515" s="82"/>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G515" s="82"/>
      <c r="AH515" s="82"/>
      <c r="AI515" s="82"/>
      <c r="AJ515" s="82"/>
      <c r="AK515" s="82"/>
      <c r="AL515" s="82"/>
      <c r="AM515" s="82"/>
      <c r="AN515" s="266"/>
      <c r="AO515" s="266"/>
      <c r="AP515" s="266"/>
      <c r="AQ515" s="266"/>
      <c r="AR515" s="82"/>
      <c r="AS515" s="82"/>
      <c r="AT515" s="82"/>
      <c r="AU515" s="82"/>
      <c r="AV515" s="82"/>
      <c r="AW515" s="82"/>
      <c r="AX515" s="82"/>
      <c r="AY515" s="82"/>
      <c r="AZ515" s="82"/>
      <c r="BA515" s="82"/>
      <c r="BB515" s="82"/>
      <c r="BC515" s="82"/>
      <c r="BD515" s="82"/>
      <c r="BE515" s="82"/>
      <c r="BF515" s="82"/>
      <c r="BG515" s="82"/>
      <c r="BH515" s="82"/>
      <c r="BI515" s="82"/>
      <c r="BJ515" s="82"/>
      <c r="BK515" s="82"/>
      <c r="BL515" s="82"/>
      <c r="BM515" s="82"/>
      <c r="BN515" s="82"/>
      <c r="BO515" s="82"/>
      <c r="BP515" s="82"/>
      <c r="BQ515" s="82"/>
      <c r="BR515" s="84"/>
      <c r="BS515" s="84"/>
      <c r="BT515" s="84"/>
      <c r="BU515" s="84"/>
      <c r="BV515" s="84"/>
      <c r="BW515" s="84"/>
      <c r="BX515" s="82"/>
      <c r="BY515" s="265"/>
      <c r="BZ515" s="82"/>
      <c r="CA515" s="82"/>
      <c r="CB515" s="82"/>
    </row>
    <row r="516" spans="1:80" ht="15.75" customHeight="1" x14ac:dyDescent="0.2">
      <c r="A516" s="82"/>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c r="AA516" s="82"/>
      <c r="AB516" s="82"/>
      <c r="AC516" s="82"/>
      <c r="AD516" s="82"/>
      <c r="AE516" s="82"/>
      <c r="AF516" s="82"/>
      <c r="AG516" s="82"/>
      <c r="AH516" s="82"/>
      <c r="AI516" s="82"/>
      <c r="AJ516" s="82"/>
      <c r="AK516" s="82"/>
      <c r="AL516" s="82"/>
      <c r="AM516" s="82"/>
      <c r="AN516" s="266"/>
      <c r="AO516" s="266"/>
      <c r="AP516" s="266"/>
      <c r="AQ516" s="266"/>
      <c r="AR516" s="82"/>
      <c r="AS516" s="82"/>
      <c r="AT516" s="82"/>
      <c r="AU516" s="82"/>
      <c r="AV516" s="82"/>
      <c r="AW516" s="82"/>
      <c r="AX516" s="82"/>
      <c r="AY516" s="82"/>
      <c r="AZ516" s="82"/>
      <c r="BA516" s="82"/>
      <c r="BB516" s="82"/>
      <c r="BC516" s="82"/>
      <c r="BD516" s="82"/>
      <c r="BE516" s="82"/>
      <c r="BF516" s="82"/>
      <c r="BG516" s="82"/>
      <c r="BH516" s="82"/>
      <c r="BI516" s="82"/>
      <c r="BJ516" s="82"/>
      <c r="BK516" s="82"/>
      <c r="BL516" s="82"/>
      <c r="BM516" s="82"/>
      <c r="BN516" s="82"/>
      <c r="BO516" s="82"/>
      <c r="BP516" s="82"/>
      <c r="BQ516" s="82"/>
      <c r="BR516" s="84"/>
      <c r="BS516" s="84"/>
      <c r="BT516" s="84"/>
      <c r="BU516" s="84"/>
      <c r="BV516" s="84"/>
      <c r="BW516" s="84"/>
      <c r="BX516" s="82"/>
      <c r="BY516" s="265"/>
      <c r="BZ516" s="82"/>
      <c r="CA516" s="82"/>
      <c r="CB516" s="82"/>
    </row>
    <row r="517" spans="1:80" ht="15.75" customHeight="1" x14ac:dyDescent="0.2">
      <c r="A517" s="82"/>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c r="AG517" s="82"/>
      <c r="AH517" s="82"/>
      <c r="AI517" s="82"/>
      <c r="AJ517" s="82"/>
      <c r="AK517" s="82"/>
      <c r="AL517" s="82"/>
      <c r="AM517" s="82"/>
      <c r="AN517" s="266"/>
      <c r="AO517" s="266"/>
      <c r="AP517" s="266"/>
      <c r="AQ517" s="266"/>
      <c r="AR517" s="82"/>
      <c r="AS517" s="82"/>
      <c r="AT517" s="82"/>
      <c r="AU517" s="82"/>
      <c r="AV517" s="82"/>
      <c r="AW517" s="82"/>
      <c r="AX517" s="82"/>
      <c r="AY517" s="82"/>
      <c r="AZ517" s="82"/>
      <c r="BA517" s="82"/>
      <c r="BB517" s="82"/>
      <c r="BC517" s="82"/>
      <c r="BD517" s="82"/>
      <c r="BE517" s="82"/>
      <c r="BF517" s="82"/>
      <c r="BG517" s="82"/>
      <c r="BH517" s="82"/>
      <c r="BI517" s="82"/>
      <c r="BJ517" s="82"/>
      <c r="BK517" s="82"/>
      <c r="BL517" s="82"/>
      <c r="BM517" s="82"/>
      <c r="BN517" s="82"/>
      <c r="BO517" s="82"/>
      <c r="BP517" s="82"/>
      <c r="BQ517" s="82"/>
      <c r="BR517" s="84"/>
      <c r="BS517" s="84"/>
      <c r="BT517" s="84"/>
      <c r="BU517" s="84"/>
      <c r="BV517" s="84"/>
      <c r="BW517" s="84"/>
      <c r="BX517" s="82"/>
      <c r="BY517" s="265"/>
      <c r="BZ517" s="82"/>
      <c r="CA517" s="82"/>
      <c r="CB517" s="82"/>
    </row>
    <row r="518" spans="1:80" ht="15.75" customHeight="1" x14ac:dyDescent="0.2">
      <c r="A518" s="82"/>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c r="AG518" s="82"/>
      <c r="AH518" s="82"/>
      <c r="AI518" s="82"/>
      <c r="AJ518" s="82"/>
      <c r="AK518" s="82"/>
      <c r="AL518" s="82"/>
      <c r="AM518" s="82"/>
      <c r="AN518" s="266"/>
      <c r="AO518" s="266"/>
      <c r="AP518" s="266"/>
      <c r="AQ518" s="266"/>
      <c r="AR518" s="82"/>
      <c r="AS518" s="82"/>
      <c r="AT518" s="82"/>
      <c r="AU518" s="82"/>
      <c r="AV518" s="82"/>
      <c r="AW518" s="82"/>
      <c r="AX518" s="82"/>
      <c r="AY518" s="82"/>
      <c r="AZ518" s="82"/>
      <c r="BA518" s="82"/>
      <c r="BB518" s="82"/>
      <c r="BC518" s="82"/>
      <c r="BD518" s="82"/>
      <c r="BE518" s="82"/>
      <c r="BF518" s="82"/>
      <c r="BG518" s="82"/>
      <c r="BH518" s="82"/>
      <c r="BI518" s="82"/>
      <c r="BJ518" s="82"/>
      <c r="BK518" s="82"/>
      <c r="BL518" s="82"/>
      <c r="BM518" s="82"/>
      <c r="BN518" s="82"/>
      <c r="BO518" s="82"/>
      <c r="BP518" s="82"/>
      <c r="BQ518" s="82"/>
      <c r="BR518" s="84"/>
      <c r="BS518" s="84"/>
      <c r="BT518" s="84"/>
      <c r="BU518" s="84"/>
      <c r="BV518" s="84"/>
      <c r="BW518" s="84"/>
      <c r="BX518" s="82"/>
      <c r="BY518" s="265"/>
      <c r="BZ518" s="82"/>
      <c r="CA518" s="82"/>
      <c r="CB518" s="82"/>
    </row>
    <row r="519" spans="1:80" ht="15.75" customHeight="1" x14ac:dyDescent="0.2">
      <c r="A519" s="82"/>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c r="AA519" s="82"/>
      <c r="AB519" s="82"/>
      <c r="AC519" s="82"/>
      <c r="AD519" s="82"/>
      <c r="AE519" s="82"/>
      <c r="AF519" s="82"/>
      <c r="AG519" s="82"/>
      <c r="AH519" s="82"/>
      <c r="AI519" s="82"/>
      <c r="AJ519" s="82"/>
      <c r="AK519" s="82"/>
      <c r="AL519" s="82"/>
      <c r="AM519" s="82"/>
      <c r="AN519" s="266"/>
      <c r="AO519" s="266"/>
      <c r="AP519" s="266"/>
      <c r="AQ519" s="266"/>
      <c r="AR519" s="82"/>
      <c r="AS519" s="82"/>
      <c r="AT519" s="82"/>
      <c r="AU519" s="82"/>
      <c r="AV519" s="82"/>
      <c r="AW519" s="82"/>
      <c r="AX519" s="82"/>
      <c r="AY519" s="82"/>
      <c r="AZ519" s="82"/>
      <c r="BA519" s="82"/>
      <c r="BB519" s="82"/>
      <c r="BC519" s="82"/>
      <c r="BD519" s="82"/>
      <c r="BE519" s="82"/>
      <c r="BF519" s="82"/>
      <c r="BG519" s="82"/>
      <c r="BH519" s="82"/>
      <c r="BI519" s="82"/>
      <c r="BJ519" s="82"/>
      <c r="BK519" s="82"/>
      <c r="BL519" s="82"/>
      <c r="BM519" s="82"/>
      <c r="BN519" s="82"/>
      <c r="BO519" s="82"/>
      <c r="BP519" s="82"/>
      <c r="BQ519" s="82"/>
      <c r="BR519" s="84"/>
      <c r="BS519" s="84"/>
      <c r="BT519" s="84"/>
      <c r="BU519" s="84"/>
      <c r="BV519" s="84"/>
      <c r="BW519" s="84"/>
      <c r="BX519" s="82"/>
      <c r="BY519" s="265"/>
      <c r="BZ519" s="82"/>
      <c r="CA519" s="82"/>
      <c r="CB519" s="82"/>
    </row>
    <row r="520" spans="1:80" ht="15.75" customHeight="1" x14ac:dyDescent="0.2">
      <c r="A520" s="82"/>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c r="AA520" s="82"/>
      <c r="AB520" s="82"/>
      <c r="AC520" s="82"/>
      <c r="AD520" s="82"/>
      <c r="AE520" s="82"/>
      <c r="AF520" s="82"/>
      <c r="AG520" s="82"/>
      <c r="AH520" s="82"/>
      <c r="AI520" s="82"/>
      <c r="AJ520" s="82"/>
      <c r="AK520" s="82"/>
      <c r="AL520" s="82"/>
      <c r="AM520" s="82"/>
      <c r="AN520" s="266"/>
      <c r="AO520" s="266"/>
      <c r="AP520" s="266"/>
      <c r="AQ520" s="266"/>
      <c r="AR520" s="82"/>
      <c r="AS520" s="82"/>
      <c r="AT520" s="82"/>
      <c r="AU520" s="82"/>
      <c r="AV520" s="82"/>
      <c r="AW520" s="82"/>
      <c r="AX520" s="82"/>
      <c r="AY520" s="82"/>
      <c r="AZ520" s="82"/>
      <c r="BA520" s="82"/>
      <c r="BB520" s="82"/>
      <c r="BC520" s="82"/>
      <c r="BD520" s="82"/>
      <c r="BE520" s="82"/>
      <c r="BF520" s="82"/>
      <c r="BG520" s="82"/>
      <c r="BH520" s="82"/>
      <c r="BI520" s="82"/>
      <c r="BJ520" s="82"/>
      <c r="BK520" s="82"/>
      <c r="BL520" s="82"/>
      <c r="BM520" s="82"/>
      <c r="BN520" s="82"/>
      <c r="BO520" s="82"/>
      <c r="BP520" s="82"/>
      <c r="BQ520" s="82"/>
      <c r="BR520" s="84"/>
      <c r="BS520" s="84"/>
      <c r="BT520" s="84"/>
      <c r="BU520" s="84"/>
      <c r="BV520" s="84"/>
      <c r="BW520" s="84"/>
      <c r="BX520" s="82"/>
      <c r="BY520" s="265"/>
      <c r="BZ520" s="82"/>
      <c r="CA520" s="82"/>
      <c r="CB520" s="82"/>
    </row>
    <row r="521" spans="1:80" ht="15.75" customHeight="1" x14ac:dyDescent="0.2">
      <c r="A521" s="82"/>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G521" s="82"/>
      <c r="AH521" s="82"/>
      <c r="AI521" s="82"/>
      <c r="AJ521" s="82"/>
      <c r="AK521" s="82"/>
      <c r="AL521" s="82"/>
      <c r="AM521" s="82"/>
      <c r="AN521" s="266"/>
      <c r="AO521" s="266"/>
      <c r="AP521" s="266"/>
      <c r="AQ521" s="266"/>
      <c r="AR521" s="82"/>
      <c r="AS521" s="82"/>
      <c r="AT521" s="82"/>
      <c r="AU521" s="82"/>
      <c r="AV521" s="82"/>
      <c r="AW521" s="82"/>
      <c r="AX521" s="82"/>
      <c r="AY521" s="82"/>
      <c r="AZ521" s="82"/>
      <c r="BA521" s="82"/>
      <c r="BB521" s="82"/>
      <c r="BC521" s="82"/>
      <c r="BD521" s="82"/>
      <c r="BE521" s="82"/>
      <c r="BF521" s="82"/>
      <c r="BG521" s="82"/>
      <c r="BH521" s="82"/>
      <c r="BI521" s="82"/>
      <c r="BJ521" s="82"/>
      <c r="BK521" s="82"/>
      <c r="BL521" s="82"/>
      <c r="BM521" s="82"/>
      <c r="BN521" s="82"/>
      <c r="BO521" s="82"/>
      <c r="BP521" s="82"/>
      <c r="BQ521" s="82"/>
      <c r="BR521" s="84"/>
      <c r="BS521" s="84"/>
      <c r="BT521" s="84"/>
      <c r="BU521" s="84"/>
      <c r="BV521" s="84"/>
      <c r="BW521" s="84"/>
      <c r="BX521" s="82"/>
      <c r="BY521" s="265"/>
      <c r="BZ521" s="82"/>
      <c r="CA521" s="82"/>
      <c r="CB521" s="82"/>
    </row>
    <row r="522" spans="1:80" ht="15.75" customHeight="1" x14ac:dyDescent="0.2">
      <c r="A522" s="82"/>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c r="AA522" s="82"/>
      <c r="AB522" s="82"/>
      <c r="AC522" s="82"/>
      <c r="AD522" s="82"/>
      <c r="AE522" s="82"/>
      <c r="AF522" s="82"/>
      <c r="AG522" s="82"/>
      <c r="AH522" s="82"/>
      <c r="AI522" s="82"/>
      <c r="AJ522" s="82"/>
      <c r="AK522" s="82"/>
      <c r="AL522" s="82"/>
      <c r="AM522" s="82"/>
      <c r="AN522" s="266"/>
      <c r="AO522" s="266"/>
      <c r="AP522" s="266"/>
      <c r="AQ522" s="266"/>
      <c r="AR522" s="82"/>
      <c r="AS522" s="82"/>
      <c r="AT522" s="82"/>
      <c r="AU522" s="82"/>
      <c r="AV522" s="82"/>
      <c r="AW522" s="82"/>
      <c r="AX522" s="82"/>
      <c r="AY522" s="82"/>
      <c r="AZ522" s="82"/>
      <c r="BA522" s="82"/>
      <c r="BB522" s="82"/>
      <c r="BC522" s="82"/>
      <c r="BD522" s="82"/>
      <c r="BE522" s="82"/>
      <c r="BF522" s="82"/>
      <c r="BG522" s="82"/>
      <c r="BH522" s="82"/>
      <c r="BI522" s="82"/>
      <c r="BJ522" s="82"/>
      <c r="BK522" s="82"/>
      <c r="BL522" s="82"/>
      <c r="BM522" s="82"/>
      <c r="BN522" s="82"/>
      <c r="BO522" s="82"/>
      <c r="BP522" s="82"/>
      <c r="BQ522" s="82"/>
      <c r="BR522" s="84"/>
      <c r="BS522" s="84"/>
      <c r="BT522" s="84"/>
      <c r="BU522" s="84"/>
      <c r="BV522" s="84"/>
      <c r="BW522" s="84"/>
      <c r="BX522" s="82"/>
      <c r="BY522" s="265"/>
      <c r="BZ522" s="82"/>
      <c r="CA522" s="82"/>
      <c r="CB522" s="82"/>
    </row>
    <row r="523" spans="1:80" ht="15.75" customHeight="1" x14ac:dyDescent="0.2">
      <c r="A523" s="82"/>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c r="AA523" s="82"/>
      <c r="AB523" s="82"/>
      <c r="AC523" s="82"/>
      <c r="AD523" s="82"/>
      <c r="AE523" s="82"/>
      <c r="AF523" s="82"/>
      <c r="AG523" s="82"/>
      <c r="AH523" s="82"/>
      <c r="AI523" s="82"/>
      <c r="AJ523" s="82"/>
      <c r="AK523" s="82"/>
      <c r="AL523" s="82"/>
      <c r="AM523" s="82"/>
      <c r="AN523" s="266"/>
      <c r="AO523" s="266"/>
      <c r="AP523" s="266"/>
      <c r="AQ523" s="266"/>
      <c r="AR523" s="82"/>
      <c r="AS523" s="82"/>
      <c r="AT523" s="82"/>
      <c r="AU523" s="82"/>
      <c r="AV523" s="82"/>
      <c r="AW523" s="82"/>
      <c r="AX523" s="82"/>
      <c r="AY523" s="82"/>
      <c r="AZ523" s="82"/>
      <c r="BA523" s="82"/>
      <c r="BB523" s="82"/>
      <c r="BC523" s="82"/>
      <c r="BD523" s="82"/>
      <c r="BE523" s="82"/>
      <c r="BF523" s="82"/>
      <c r="BG523" s="82"/>
      <c r="BH523" s="82"/>
      <c r="BI523" s="82"/>
      <c r="BJ523" s="82"/>
      <c r="BK523" s="82"/>
      <c r="BL523" s="82"/>
      <c r="BM523" s="82"/>
      <c r="BN523" s="82"/>
      <c r="BO523" s="82"/>
      <c r="BP523" s="82"/>
      <c r="BQ523" s="82"/>
      <c r="BR523" s="84"/>
      <c r="BS523" s="84"/>
      <c r="BT523" s="84"/>
      <c r="BU523" s="84"/>
      <c r="BV523" s="84"/>
      <c r="BW523" s="84"/>
      <c r="BX523" s="82"/>
      <c r="BY523" s="265"/>
      <c r="BZ523" s="82"/>
      <c r="CA523" s="82"/>
      <c r="CB523" s="82"/>
    </row>
    <row r="524" spans="1:80" ht="15.75" customHeight="1" x14ac:dyDescent="0.2">
      <c r="A524" s="82"/>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c r="AA524" s="82"/>
      <c r="AB524" s="82"/>
      <c r="AC524" s="82"/>
      <c r="AD524" s="82"/>
      <c r="AE524" s="82"/>
      <c r="AF524" s="82"/>
      <c r="AG524" s="82"/>
      <c r="AH524" s="82"/>
      <c r="AI524" s="82"/>
      <c r="AJ524" s="82"/>
      <c r="AK524" s="82"/>
      <c r="AL524" s="82"/>
      <c r="AM524" s="82"/>
      <c r="AN524" s="266"/>
      <c r="AO524" s="266"/>
      <c r="AP524" s="266"/>
      <c r="AQ524" s="266"/>
      <c r="AR524" s="82"/>
      <c r="AS524" s="82"/>
      <c r="AT524" s="82"/>
      <c r="AU524" s="82"/>
      <c r="AV524" s="82"/>
      <c r="AW524" s="82"/>
      <c r="AX524" s="82"/>
      <c r="AY524" s="82"/>
      <c r="AZ524" s="82"/>
      <c r="BA524" s="82"/>
      <c r="BB524" s="82"/>
      <c r="BC524" s="82"/>
      <c r="BD524" s="82"/>
      <c r="BE524" s="82"/>
      <c r="BF524" s="82"/>
      <c r="BG524" s="82"/>
      <c r="BH524" s="82"/>
      <c r="BI524" s="82"/>
      <c r="BJ524" s="82"/>
      <c r="BK524" s="82"/>
      <c r="BL524" s="82"/>
      <c r="BM524" s="82"/>
      <c r="BN524" s="82"/>
      <c r="BO524" s="82"/>
      <c r="BP524" s="82"/>
      <c r="BQ524" s="82"/>
      <c r="BR524" s="84"/>
      <c r="BS524" s="84"/>
      <c r="BT524" s="84"/>
      <c r="BU524" s="84"/>
      <c r="BV524" s="84"/>
      <c r="BW524" s="84"/>
      <c r="BX524" s="82"/>
      <c r="BY524" s="265"/>
      <c r="BZ524" s="82"/>
      <c r="CA524" s="82"/>
      <c r="CB524" s="82"/>
    </row>
    <row r="525" spans="1:80" ht="15.75" customHeight="1" x14ac:dyDescent="0.2">
      <c r="A525" s="82"/>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c r="AC525" s="82"/>
      <c r="AD525" s="82"/>
      <c r="AE525" s="82"/>
      <c r="AF525" s="82"/>
      <c r="AG525" s="82"/>
      <c r="AH525" s="82"/>
      <c r="AI525" s="82"/>
      <c r="AJ525" s="82"/>
      <c r="AK525" s="82"/>
      <c r="AL525" s="82"/>
      <c r="AM525" s="82"/>
      <c r="AN525" s="266"/>
      <c r="AO525" s="266"/>
      <c r="AP525" s="266"/>
      <c r="AQ525" s="266"/>
      <c r="AR525" s="82"/>
      <c r="AS525" s="82"/>
      <c r="AT525" s="82"/>
      <c r="AU525" s="82"/>
      <c r="AV525" s="82"/>
      <c r="AW525" s="82"/>
      <c r="AX525" s="82"/>
      <c r="AY525" s="82"/>
      <c r="AZ525" s="82"/>
      <c r="BA525" s="82"/>
      <c r="BB525" s="82"/>
      <c r="BC525" s="82"/>
      <c r="BD525" s="82"/>
      <c r="BE525" s="82"/>
      <c r="BF525" s="82"/>
      <c r="BG525" s="82"/>
      <c r="BH525" s="82"/>
      <c r="BI525" s="82"/>
      <c r="BJ525" s="82"/>
      <c r="BK525" s="82"/>
      <c r="BL525" s="82"/>
      <c r="BM525" s="82"/>
      <c r="BN525" s="82"/>
      <c r="BO525" s="82"/>
      <c r="BP525" s="82"/>
      <c r="BQ525" s="82"/>
      <c r="BR525" s="84"/>
      <c r="BS525" s="84"/>
      <c r="BT525" s="84"/>
      <c r="BU525" s="84"/>
      <c r="BV525" s="84"/>
      <c r="BW525" s="84"/>
      <c r="BX525" s="82"/>
      <c r="BY525" s="265"/>
      <c r="BZ525" s="82"/>
      <c r="CA525" s="82"/>
      <c r="CB525" s="82"/>
    </row>
    <row r="526" spans="1:80" ht="15.75" customHeight="1" x14ac:dyDescent="0.2">
      <c r="A526" s="82"/>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c r="AG526" s="82"/>
      <c r="AH526" s="82"/>
      <c r="AI526" s="82"/>
      <c r="AJ526" s="82"/>
      <c r="AK526" s="82"/>
      <c r="AL526" s="82"/>
      <c r="AM526" s="82"/>
      <c r="AN526" s="266"/>
      <c r="AO526" s="266"/>
      <c r="AP526" s="266"/>
      <c r="AQ526" s="266"/>
      <c r="AR526" s="82"/>
      <c r="AS526" s="82"/>
      <c r="AT526" s="82"/>
      <c r="AU526" s="82"/>
      <c r="AV526" s="82"/>
      <c r="AW526" s="82"/>
      <c r="AX526" s="82"/>
      <c r="AY526" s="82"/>
      <c r="AZ526" s="82"/>
      <c r="BA526" s="82"/>
      <c r="BB526" s="82"/>
      <c r="BC526" s="82"/>
      <c r="BD526" s="82"/>
      <c r="BE526" s="82"/>
      <c r="BF526" s="82"/>
      <c r="BG526" s="82"/>
      <c r="BH526" s="82"/>
      <c r="BI526" s="82"/>
      <c r="BJ526" s="82"/>
      <c r="BK526" s="82"/>
      <c r="BL526" s="82"/>
      <c r="BM526" s="82"/>
      <c r="BN526" s="82"/>
      <c r="BO526" s="82"/>
      <c r="BP526" s="82"/>
      <c r="BQ526" s="82"/>
      <c r="BR526" s="84"/>
      <c r="BS526" s="84"/>
      <c r="BT526" s="84"/>
      <c r="BU526" s="84"/>
      <c r="BV526" s="84"/>
      <c r="BW526" s="84"/>
      <c r="BX526" s="82"/>
      <c r="BY526" s="265"/>
      <c r="BZ526" s="82"/>
      <c r="CA526" s="82"/>
      <c r="CB526" s="82"/>
    </row>
    <row r="527" spans="1:80" ht="15.75" customHeight="1" x14ac:dyDescent="0.2">
      <c r="A527" s="82"/>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G527" s="82"/>
      <c r="AH527" s="82"/>
      <c r="AI527" s="82"/>
      <c r="AJ527" s="82"/>
      <c r="AK527" s="82"/>
      <c r="AL527" s="82"/>
      <c r="AM527" s="82"/>
      <c r="AN527" s="266"/>
      <c r="AO527" s="266"/>
      <c r="AP527" s="266"/>
      <c r="AQ527" s="266"/>
      <c r="AR527" s="82"/>
      <c r="AS527" s="82"/>
      <c r="AT527" s="82"/>
      <c r="AU527" s="82"/>
      <c r="AV527" s="82"/>
      <c r="AW527" s="82"/>
      <c r="AX527" s="82"/>
      <c r="AY527" s="82"/>
      <c r="AZ527" s="82"/>
      <c r="BA527" s="82"/>
      <c r="BB527" s="82"/>
      <c r="BC527" s="82"/>
      <c r="BD527" s="82"/>
      <c r="BE527" s="82"/>
      <c r="BF527" s="82"/>
      <c r="BG527" s="82"/>
      <c r="BH527" s="82"/>
      <c r="BI527" s="82"/>
      <c r="BJ527" s="82"/>
      <c r="BK527" s="82"/>
      <c r="BL527" s="82"/>
      <c r="BM527" s="82"/>
      <c r="BN527" s="82"/>
      <c r="BO527" s="82"/>
      <c r="BP527" s="82"/>
      <c r="BQ527" s="82"/>
      <c r="BR527" s="84"/>
      <c r="BS527" s="84"/>
      <c r="BT527" s="84"/>
      <c r="BU527" s="84"/>
      <c r="BV527" s="84"/>
      <c r="BW527" s="84"/>
      <c r="BX527" s="82"/>
      <c r="BY527" s="265"/>
      <c r="BZ527" s="82"/>
      <c r="CA527" s="82"/>
      <c r="CB527" s="82"/>
    </row>
    <row r="528" spans="1:80" ht="15.75" customHeight="1" x14ac:dyDescent="0.2">
      <c r="A528" s="82"/>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c r="AA528" s="82"/>
      <c r="AB528" s="82"/>
      <c r="AC528" s="82"/>
      <c r="AD528" s="82"/>
      <c r="AE528" s="82"/>
      <c r="AF528" s="82"/>
      <c r="AG528" s="82"/>
      <c r="AH528" s="82"/>
      <c r="AI528" s="82"/>
      <c r="AJ528" s="82"/>
      <c r="AK528" s="82"/>
      <c r="AL528" s="82"/>
      <c r="AM528" s="82"/>
      <c r="AN528" s="266"/>
      <c r="AO528" s="266"/>
      <c r="AP528" s="266"/>
      <c r="AQ528" s="266"/>
      <c r="AR528" s="82"/>
      <c r="AS528" s="82"/>
      <c r="AT528" s="82"/>
      <c r="AU528" s="82"/>
      <c r="AV528" s="82"/>
      <c r="AW528" s="82"/>
      <c r="AX528" s="82"/>
      <c r="AY528" s="82"/>
      <c r="AZ528" s="82"/>
      <c r="BA528" s="82"/>
      <c r="BB528" s="82"/>
      <c r="BC528" s="82"/>
      <c r="BD528" s="82"/>
      <c r="BE528" s="82"/>
      <c r="BF528" s="82"/>
      <c r="BG528" s="82"/>
      <c r="BH528" s="82"/>
      <c r="BI528" s="82"/>
      <c r="BJ528" s="82"/>
      <c r="BK528" s="82"/>
      <c r="BL528" s="82"/>
      <c r="BM528" s="82"/>
      <c r="BN528" s="82"/>
      <c r="BO528" s="82"/>
      <c r="BP528" s="82"/>
      <c r="BQ528" s="82"/>
      <c r="BR528" s="84"/>
      <c r="BS528" s="84"/>
      <c r="BT528" s="84"/>
      <c r="BU528" s="84"/>
      <c r="BV528" s="84"/>
      <c r="BW528" s="84"/>
      <c r="BX528" s="82"/>
      <c r="BY528" s="265"/>
      <c r="BZ528" s="82"/>
      <c r="CA528" s="82"/>
      <c r="CB528" s="82"/>
    </row>
    <row r="529" spans="1:80" ht="15.75" customHeight="1" x14ac:dyDescent="0.2">
      <c r="A529" s="82"/>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c r="AA529" s="82"/>
      <c r="AB529" s="82"/>
      <c r="AC529" s="82"/>
      <c r="AD529" s="82"/>
      <c r="AE529" s="82"/>
      <c r="AF529" s="82"/>
      <c r="AG529" s="82"/>
      <c r="AH529" s="82"/>
      <c r="AI529" s="82"/>
      <c r="AJ529" s="82"/>
      <c r="AK529" s="82"/>
      <c r="AL529" s="82"/>
      <c r="AM529" s="82"/>
      <c r="AN529" s="266"/>
      <c r="AO529" s="266"/>
      <c r="AP529" s="266"/>
      <c r="AQ529" s="266"/>
      <c r="AR529" s="82"/>
      <c r="AS529" s="82"/>
      <c r="AT529" s="82"/>
      <c r="AU529" s="82"/>
      <c r="AV529" s="82"/>
      <c r="AW529" s="82"/>
      <c r="AX529" s="82"/>
      <c r="AY529" s="82"/>
      <c r="AZ529" s="82"/>
      <c r="BA529" s="82"/>
      <c r="BB529" s="82"/>
      <c r="BC529" s="82"/>
      <c r="BD529" s="82"/>
      <c r="BE529" s="82"/>
      <c r="BF529" s="82"/>
      <c r="BG529" s="82"/>
      <c r="BH529" s="82"/>
      <c r="BI529" s="82"/>
      <c r="BJ529" s="82"/>
      <c r="BK529" s="82"/>
      <c r="BL529" s="82"/>
      <c r="BM529" s="82"/>
      <c r="BN529" s="82"/>
      <c r="BO529" s="82"/>
      <c r="BP529" s="82"/>
      <c r="BQ529" s="82"/>
      <c r="BR529" s="84"/>
      <c r="BS529" s="84"/>
      <c r="BT529" s="84"/>
      <c r="BU529" s="84"/>
      <c r="BV529" s="84"/>
      <c r="BW529" s="84"/>
      <c r="BX529" s="82"/>
      <c r="BY529" s="265"/>
      <c r="BZ529" s="82"/>
      <c r="CA529" s="82"/>
      <c r="CB529" s="82"/>
    </row>
    <row r="530" spans="1:80" ht="15.75" customHeight="1" x14ac:dyDescent="0.2">
      <c r="A530" s="82"/>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c r="AA530" s="82"/>
      <c r="AB530" s="82"/>
      <c r="AC530" s="82"/>
      <c r="AD530" s="82"/>
      <c r="AE530" s="82"/>
      <c r="AF530" s="82"/>
      <c r="AG530" s="82"/>
      <c r="AH530" s="82"/>
      <c r="AI530" s="82"/>
      <c r="AJ530" s="82"/>
      <c r="AK530" s="82"/>
      <c r="AL530" s="82"/>
      <c r="AM530" s="82"/>
      <c r="AN530" s="266"/>
      <c r="AO530" s="266"/>
      <c r="AP530" s="266"/>
      <c r="AQ530" s="266"/>
      <c r="AR530" s="82"/>
      <c r="AS530" s="82"/>
      <c r="AT530" s="82"/>
      <c r="AU530" s="82"/>
      <c r="AV530" s="82"/>
      <c r="AW530" s="82"/>
      <c r="AX530" s="82"/>
      <c r="AY530" s="82"/>
      <c r="AZ530" s="82"/>
      <c r="BA530" s="82"/>
      <c r="BB530" s="82"/>
      <c r="BC530" s="82"/>
      <c r="BD530" s="82"/>
      <c r="BE530" s="82"/>
      <c r="BF530" s="82"/>
      <c r="BG530" s="82"/>
      <c r="BH530" s="82"/>
      <c r="BI530" s="82"/>
      <c r="BJ530" s="82"/>
      <c r="BK530" s="82"/>
      <c r="BL530" s="82"/>
      <c r="BM530" s="82"/>
      <c r="BN530" s="82"/>
      <c r="BO530" s="82"/>
      <c r="BP530" s="82"/>
      <c r="BQ530" s="82"/>
      <c r="BR530" s="84"/>
      <c r="BS530" s="84"/>
      <c r="BT530" s="84"/>
      <c r="BU530" s="84"/>
      <c r="BV530" s="84"/>
      <c r="BW530" s="84"/>
      <c r="BX530" s="82"/>
      <c r="BY530" s="265"/>
      <c r="BZ530" s="82"/>
      <c r="CA530" s="82"/>
      <c r="CB530" s="82"/>
    </row>
    <row r="531" spans="1:80" ht="15.75" customHeight="1" x14ac:dyDescent="0.2">
      <c r="A531" s="82"/>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c r="AA531" s="82"/>
      <c r="AB531" s="82"/>
      <c r="AC531" s="82"/>
      <c r="AD531" s="82"/>
      <c r="AE531" s="82"/>
      <c r="AF531" s="82"/>
      <c r="AG531" s="82"/>
      <c r="AH531" s="82"/>
      <c r="AI531" s="82"/>
      <c r="AJ531" s="82"/>
      <c r="AK531" s="82"/>
      <c r="AL531" s="82"/>
      <c r="AM531" s="82"/>
      <c r="AN531" s="266"/>
      <c r="AO531" s="266"/>
      <c r="AP531" s="266"/>
      <c r="AQ531" s="266"/>
      <c r="AR531" s="82"/>
      <c r="AS531" s="82"/>
      <c r="AT531" s="82"/>
      <c r="AU531" s="82"/>
      <c r="AV531" s="82"/>
      <c r="AW531" s="82"/>
      <c r="AX531" s="82"/>
      <c r="AY531" s="82"/>
      <c r="AZ531" s="82"/>
      <c r="BA531" s="82"/>
      <c r="BB531" s="82"/>
      <c r="BC531" s="82"/>
      <c r="BD531" s="82"/>
      <c r="BE531" s="82"/>
      <c r="BF531" s="82"/>
      <c r="BG531" s="82"/>
      <c r="BH531" s="82"/>
      <c r="BI531" s="82"/>
      <c r="BJ531" s="82"/>
      <c r="BK531" s="82"/>
      <c r="BL531" s="82"/>
      <c r="BM531" s="82"/>
      <c r="BN531" s="82"/>
      <c r="BO531" s="82"/>
      <c r="BP531" s="82"/>
      <c r="BQ531" s="82"/>
      <c r="BR531" s="84"/>
      <c r="BS531" s="84"/>
      <c r="BT531" s="84"/>
      <c r="BU531" s="84"/>
      <c r="BV531" s="84"/>
      <c r="BW531" s="84"/>
      <c r="BX531" s="82"/>
      <c r="BY531" s="265"/>
      <c r="BZ531" s="82"/>
      <c r="CA531" s="82"/>
      <c r="CB531" s="82"/>
    </row>
    <row r="532" spans="1:80" ht="15.75" customHeight="1" x14ac:dyDescent="0.2">
      <c r="A532" s="82"/>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c r="AA532" s="82"/>
      <c r="AB532" s="82"/>
      <c r="AC532" s="82"/>
      <c r="AD532" s="82"/>
      <c r="AE532" s="82"/>
      <c r="AF532" s="82"/>
      <c r="AG532" s="82"/>
      <c r="AH532" s="82"/>
      <c r="AI532" s="82"/>
      <c r="AJ532" s="82"/>
      <c r="AK532" s="82"/>
      <c r="AL532" s="82"/>
      <c r="AM532" s="82"/>
      <c r="AN532" s="266"/>
      <c r="AO532" s="266"/>
      <c r="AP532" s="266"/>
      <c r="AQ532" s="266"/>
      <c r="AR532" s="82"/>
      <c r="AS532" s="82"/>
      <c r="AT532" s="82"/>
      <c r="AU532" s="82"/>
      <c r="AV532" s="82"/>
      <c r="AW532" s="82"/>
      <c r="AX532" s="82"/>
      <c r="AY532" s="82"/>
      <c r="AZ532" s="82"/>
      <c r="BA532" s="82"/>
      <c r="BB532" s="82"/>
      <c r="BC532" s="82"/>
      <c r="BD532" s="82"/>
      <c r="BE532" s="82"/>
      <c r="BF532" s="82"/>
      <c r="BG532" s="82"/>
      <c r="BH532" s="82"/>
      <c r="BI532" s="82"/>
      <c r="BJ532" s="82"/>
      <c r="BK532" s="82"/>
      <c r="BL532" s="82"/>
      <c r="BM532" s="82"/>
      <c r="BN532" s="82"/>
      <c r="BO532" s="82"/>
      <c r="BP532" s="82"/>
      <c r="BQ532" s="82"/>
      <c r="BR532" s="84"/>
      <c r="BS532" s="84"/>
      <c r="BT532" s="84"/>
      <c r="BU532" s="84"/>
      <c r="BV532" s="84"/>
      <c r="BW532" s="84"/>
      <c r="BX532" s="82"/>
      <c r="BY532" s="265"/>
      <c r="BZ532" s="82"/>
      <c r="CA532" s="82"/>
      <c r="CB532" s="82"/>
    </row>
    <row r="533" spans="1:80" ht="15.75" customHeight="1" x14ac:dyDescent="0.2">
      <c r="A533" s="82"/>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G533" s="82"/>
      <c r="AH533" s="82"/>
      <c r="AI533" s="82"/>
      <c r="AJ533" s="82"/>
      <c r="AK533" s="82"/>
      <c r="AL533" s="82"/>
      <c r="AM533" s="82"/>
      <c r="AN533" s="266"/>
      <c r="AO533" s="266"/>
      <c r="AP533" s="266"/>
      <c r="AQ533" s="266"/>
      <c r="AR533" s="82"/>
      <c r="AS533" s="82"/>
      <c r="AT533" s="82"/>
      <c r="AU533" s="82"/>
      <c r="AV533" s="82"/>
      <c r="AW533" s="82"/>
      <c r="AX533" s="82"/>
      <c r="AY533" s="82"/>
      <c r="AZ533" s="82"/>
      <c r="BA533" s="82"/>
      <c r="BB533" s="82"/>
      <c r="BC533" s="82"/>
      <c r="BD533" s="82"/>
      <c r="BE533" s="82"/>
      <c r="BF533" s="82"/>
      <c r="BG533" s="82"/>
      <c r="BH533" s="82"/>
      <c r="BI533" s="82"/>
      <c r="BJ533" s="82"/>
      <c r="BK533" s="82"/>
      <c r="BL533" s="82"/>
      <c r="BM533" s="82"/>
      <c r="BN533" s="82"/>
      <c r="BO533" s="82"/>
      <c r="BP533" s="82"/>
      <c r="BQ533" s="82"/>
      <c r="BR533" s="84"/>
      <c r="BS533" s="84"/>
      <c r="BT533" s="84"/>
      <c r="BU533" s="84"/>
      <c r="BV533" s="84"/>
      <c r="BW533" s="84"/>
      <c r="BX533" s="82"/>
      <c r="BY533" s="265"/>
      <c r="BZ533" s="82"/>
      <c r="CA533" s="82"/>
      <c r="CB533" s="82"/>
    </row>
    <row r="534" spans="1:80" ht="15.75" customHeight="1" x14ac:dyDescent="0.2">
      <c r="A534" s="82"/>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c r="AA534" s="82"/>
      <c r="AB534" s="82"/>
      <c r="AC534" s="82"/>
      <c r="AD534" s="82"/>
      <c r="AE534" s="82"/>
      <c r="AF534" s="82"/>
      <c r="AG534" s="82"/>
      <c r="AH534" s="82"/>
      <c r="AI534" s="82"/>
      <c r="AJ534" s="82"/>
      <c r="AK534" s="82"/>
      <c r="AL534" s="82"/>
      <c r="AM534" s="82"/>
      <c r="AN534" s="266"/>
      <c r="AO534" s="266"/>
      <c r="AP534" s="266"/>
      <c r="AQ534" s="266"/>
      <c r="AR534" s="82"/>
      <c r="AS534" s="82"/>
      <c r="AT534" s="82"/>
      <c r="AU534" s="82"/>
      <c r="AV534" s="82"/>
      <c r="AW534" s="82"/>
      <c r="AX534" s="82"/>
      <c r="AY534" s="82"/>
      <c r="AZ534" s="82"/>
      <c r="BA534" s="82"/>
      <c r="BB534" s="82"/>
      <c r="BC534" s="82"/>
      <c r="BD534" s="82"/>
      <c r="BE534" s="82"/>
      <c r="BF534" s="82"/>
      <c r="BG534" s="82"/>
      <c r="BH534" s="82"/>
      <c r="BI534" s="82"/>
      <c r="BJ534" s="82"/>
      <c r="BK534" s="82"/>
      <c r="BL534" s="82"/>
      <c r="BM534" s="82"/>
      <c r="BN534" s="82"/>
      <c r="BO534" s="82"/>
      <c r="BP534" s="82"/>
      <c r="BQ534" s="82"/>
      <c r="BR534" s="84"/>
      <c r="BS534" s="84"/>
      <c r="BT534" s="84"/>
      <c r="BU534" s="84"/>
      <c r="BV534" s="84"/>
      <c r="BW534" s="84"/>
      <c r="BX534" s="82"/>
      <c r="BY534" s="265"/>
      <c r="BZ534" s="82"/>
      <c r="CA534" s="82"/>
      <c r="CB534" s="82"/>
    </row>
    <row r="535" spans="1:80" ht="15.75" customHeight="1" x14ac:dyDescent="0.2">
      <c r="A535" s="82"/>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c r="AA535" s="82"/>
      <c r="AB535" s="82"/>
      <c r="AC535" s="82"/>
      <c r="AD535" s="82"/>
      <c r="AE535" s="82"/>
      <c r="AF535" s="82"/>
      <c r="AG535" s="82"/>
      <c r="AH535" s="82"/>
      <c r="AI535" s="82"/>
      <c r="AJ535" s="82"/>
      <c r="AK535" s="82"/>
      <c r="AL535" s="82"/>
      <c r="AM535" s="82"/>
      <c r="AN535" s="266"/>
      <c r="AO535" s="266"/>
      <c r="AP535" s="266"/>
      <c r="AQ535" s="266"/>
      <c r="AR535" s="82"/>
      <c r="AS535" s="82"/>
      <c r="AT535" s="82"/>
      <c r="AU535" s="82"/>
      <c r="AV535" s="82"/>
      <c r="AW535" s="82"/>
      <c r="AX535" s="82"/>
      <c r="AY535" s="82"/>
      <c r="AZ535" s="82"/>
      <c r="BA535" s="82"/>
      <c r="BB535" s="82"/>
      <c r="BC535" s="82"/>
      <c r="BD535" s="82"/>
      <c r="BE535" s="82"/>
      <c r="BF535" s="82"/>
      <c r="BG535" s="82"/>
      <c r="BH535" s="82"/>
      <c r="BI535" s="82"/>
      <c r="BJ535" s="82"/>
      <c r="BK535" s="82"/>
      <c r="BL535" s="82"/>
      <c r="BM535" s="82"/>
      <c r="BN535" s="82"/>
      <c r="BO535" s="82"/>
      <c r="BP535" s="82"/>
      <c r="BQ535" s="82"/>
      <c r="BR535" s="84"/>
      <c r="BS535" s="84"/>
      <c r="BT535" s="84"/>
      <c r="BU535" s="84"/>
      <c r="BV535" s="84"/>
      <c r="BW535" s="84"/>
      <c r="BX535" s="82"/>
      <c r="BY535" s="265"/>
      <c r="BZ535" s="82"/>
      <c r="CA535" s="82"/>
      <c r="CB535" s="82"/>
    </row>
    <row r="536" spans="1:80" ht="15.75" customHeight="1" x14ac:dyDescent="0.2">
      <c r="A536" s="82"/>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c r="AA536" s="82"/>
      <c r="AB536" s="82"/>
      <c r="AC536" s="82"/>
      <c r="AD536" s="82"/>
      <c r="AE536" s="82"/>
      <c r="AF536" s="82"/>
      <c r="AG536" s="82"/>
      <c r="AH536" s="82"/>
      <c r="AI536" s="82"/>
      <c r="AJ536" s="82"/>
      <c r="AK536" s="82"/>
      <c r="AL536" s="82"/>
      <c r="AM536" s="82"/>
      <c r="AN536" s="266"/>
      <c r="AO536" s="266"/>
      <c r="AP536" s="266"/>
      <c r="AQ536" s="266"/>
      <c r="AR536" s="82"/>
      <c r="AS536" s="82"/>
      <c r="AT536" s="82"/>
      <c r="AU536" s="82"/>
      <c r="AV536" s="82"/>
      <c r="AW536" s="82"/>
      <c r="AX536" s="82"/>
      <c r="AY536" s="82"/>
      <c r="AZ536" s="82"/>
      <c r="BA536" s="82"/>
      <c r="BB536" s="82"/>
      <c r="BC536" s="82"/>
      <c r="BD536" s="82"/>
      <c r="BE536" s="82"/>
      <c r="BF536" s="82"/>
      <c r="BG536" s="82"/>
      <c r="BH536" s="82"/>
      <c r="BI536" s="82"/>
      <c r="BJ536" s="82"/>
      <c r="BK536" s="82"/>
      <c r="BL536" s="82"/>
      <c r="BM536" s="82"/>
      <c r="BN536" s="82"/>
      <c r="BO536" s="82"/>
      <c r="BP536" s="82"/>
      <c r="BQ536" s="82"/>
      <c r="BR536" s="84"/>
      <c r="BS536" s="84"/>
      <c r="BT536" s="84"/>
      <c r="BU536" s="84"/>
      <c r="BV536" s="84"/>
      <c r="BW536" s="84"/>
      <c r="BX536" s="82"/>
      <c r="BY536" s="265"/>
      <c r="BZ536" s="82"/>
      <c r="CA536" s="82"/>
      <c r="CB536" s="82"/>
    </row>
    <row r="537" spans="1:80" ht="15.75" customHeight="1" x14ac:dyDescent="0.2">
      <c r="A537" s="82"/>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c r="AA537" s="82"/>
      <c r="AB537" s="82"/>
      <c r="AC537" s="82"/>
      <c r="AD537" s="82"/>
      <c r="AE537" s="82"/>
      <c r="AF537" s="82"/>
      <c r="AG537" s="82"/>
      <c r="AH537" s="82"/>
      <c r="AI537" s="82"/>
      <c r="AJ537" s="82"/>
      <c r="AK537" s="82"/>
      <c r="AL537" s="82"/>
      <c r="AM537" s="82"/>
      <c r="AN537" s="266"/>
      <c r="AO537" s="266"/>
      <c r="AP537" s="266"/>
      <c r="AQ537" s="266"/>
      <c r="AR537" s="82"/>
      <c r="AS537" s="82"/>
      <c r="AT537" s="82"/>
      <c r="AU537" s="82"/>
      <c r="AV537" s="82"/>
      <c r="AW537" s="82"/>
      <c r="AX537" s="82"/>
      <c r="AY537" s="82"/>
      <c r="AZ537" s="82"/>
      <c r="BA537" s="82"/>
      <c r="BB537" s="82"/>
      <c r="BC537" s="82"/>
      <c r="BD537" s="82"/>
      <c r="BE537" s="82"/>
      <c r="BF537" s="82"/>
      <c r="BG537" s="82"/>
      <c r="BH537" s="82"/>
      <c r="BI537" s="82"/>
      <c r="BJ537" s="82"/>
      <c r="BK537" s="82"/>
      <c r="BL537" s="82"/>
      <c r="BM537" s="82"/>
      <c r="BN537" s="82"/>
      <c r="BO537" s="82"/>
      <c r="BP537" s="82"/>
      <c r="BQ537" s="82"/>
      <c r="BR537" s="84"/>
      <c r="BS537" s="84"/>
      <c r="BT537" s="84"/>
      <c r="BU537" s="84"/>
      <c r="BV537" s="84"/>
      <c r="BW537" s="84"/>
      <c r="BX537" s="82"/>
      <c r="BY537" s="265"/>
      <c r="BZ537" s="82"/>
      <c r="CA537" s="82"/>
      <c r="CB537" s="82"/>
    </row>
    <row r="538" spans="1:80" ht="15.75" customHeight="1" x14ac:dyDescent="0.2">
      <c r="A538" s="82"/>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c r="AA538" s="82"/>
      <c r="AB538" s="82"/>
      <c r="AC538" s="82"/>
      <c r="AD538" s="82"/>
      <c r="AE538" s="82"/>
      <c r="AF538" s="82"/>
      <c r="AG538" s="82"/>
      <c r="AH538" s="82"/>
      <c r="AI538" s="82"/>
      <c r="AJ538" s="82"/>
      <c r="AK538" s="82"/>
      <c r="AL538" s="82"/>
      <c r="AM538" s="82"/>
      <c r="AN538" s="266"/>
      <c r="AO538" s="266"/>
      <c r="AP538" s="266"/>
      <c r="AQ538" s="266"/>
      <c r="AR538" s="82"/>
      <c r="AS538" s="82"/>
      <c r="AT538" s="82"/>
      <c r="AU538" s="82"/>
      <c r="AV538" s="82"/>
      <c r="AW538" s="82"/>
      <c r="AX538" s="82"/>
      <c r="AY538" s="82"/>
      <c r="AZ538" s="82"/>
      <c r="BA538" s="82"/>
      <c r="BB538" s="82"/>
      <c r="BC538" s="82"/>
      <c r="BD538" s="82"/>
      <c r="BE538" s="82"/>
      <c r="BF538" s="82"/>
      <c r="BG538" s="82"/>
      <c r="BH538" s="82"/>
      <c r="BI538" s="82"/>
      <c r="BJ538" s="82"/>
      <c r="BK538" s="82"/>
      <c r="BL538" s="82"/>
      <c r="BM538" s="82"/>
      <c r="BN538" s="82"/>
      <c r="BO538" s="82"/>
      <c r="BP538" s="82"/>
      <c r="BQ538" s="82"/>
      <c r="BR538" s="84"/>
      <c r="BS538" s="84"/>
      <c r="BT538" s="84"/>
      <c r="BU538" s="84"/>
      <c r="BV538" s="84"/>
      <c r="BW538" s="84"/>
      <c r="BX538" s="82"/>
      <c r="BY538" s="265"/>
      <c r="BZ538" s="82"/>
      <c r="CA538" s="82"/>
      <c r="CB538" s="82"/>
    </row>
    <row r="539" spans="1:80" ht="15.75" customHeight="1" x14ac:dyDescent="0.2">
      <c r="A539" s="82"/>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G539" s="82"/>
      <c r="AH539" s="82"/>
      <c r="AI539" s="82"/>
      <c r="AJ539" s="82"/>
      <c r="AK539" s="82"/>
      <c r="AL539" s="82"/>
      <c r="AM539" s="82"/>
      <c r="AN539" s="266"/>
      <c r="AO539" s="266"/>
      <c r="AP539" s="266"/>
      <c r="AQ539" s="266"/>
      <c r="AR539" s="82"/>
      <c r="AS539" s="82"/>
      <c r="AT539" s="82"/>
      <c r="AU539" s="82"/>
      <c r="AV539" s="82"/>
      <c r="AW539" s="82"/>
      <c r="AX539" s="82"/>
      <c r="AY539" s="82"/>
      <c r="AZ539" s="82"/>
      <c r="BA539" s="82"/>
      <c r="BB539" s="82"/>
      <c r="BC539" s="82"/>
      <c r="BD539" s="82"/>
      <c r="BE539" s="82"/>
      <c r="BF539" s="82"/>
      <c r="BG539" s="82"/>
      <c r="BH539" s="82"/>
      <c r="BI539" s="82"/>
      <c r="BJ539" s="82"/>
      <c r="BK539" s="82"/>
      <c r="BL539" s="82"/>
      <c r="BM539" s="82"/>
      <c r="BN539" s="82"/>
      <c r="BO539" s="82"/>
      <c r="BP539" s="82"/>
      <c r="BQ539" s="82"/>
      <c r="BR539" s="84"/>
      <c r="BS539" s="84"/>
      <c r="BT539" s="84"/>
      <c r="BU539" s="84"/>
      <c r="BV539" s="84"/>
      <c r="BW539" s="84"/>
      <c r="BX539" s="82"/>
      <c r="BY539" s="265"/>
      <c r="BZ539" s="82"/>
      <c r="CA539" s="82"/>
      <c r="CB539" s="82"/>
    </row>
    <row r="540" spans="1:80" ht="15.75" customHeight="1" x14ac:dyDescent="0.2">
      <c r="A540" s="82"/>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c r="AA540" s="82"/>
      <c r="AB540" s="82"/>
      <c r="AC540" s="82"/>
      <c r="AD540" s="82"/>
      <c r="AE540" s="82"/>
      <c r="AF540" s="82"/>
      <c r="AG540" s="82"/>
      <c r="AH540" s="82"/>
      <c r="AI540" s="82"/>
      <c r="AJ540" s="82"/>
      <c r="AK540" s="82"/>
      <c r="AL540" s="82"/>
      <c r="AM540" s="82"/>
      <c r="AN540" s="266"/>
      <c r="AO540" s="266"/>
      <c r="AP540" s="266"/>
      <c r="AQ540" s="266"/>
      <c r="AR540" s="82"/>
      <c r="AS540" s="82"/>
      <c r="AT540" s="82"/>
      <c r="AU540" s="82"/>
      <c r="AV540" s="82"/>
      <c r="AW540" s="82"/>
      <c r="AX540" s="82"/>
      <c r="AY540" s="82"/>
      <c r="AZ540" s="82"/>
      <c r="BA540" s="82"/>
      <c r="BB540" s="82"/>
      <c r="BC540" s="82"/>
      <c r="BD540" s="82"/>
      <c r="BE540" s="82"/>
      <c r="BF540" s="82"/>
      <c r="BG540" s="82"/>
      <c r="BH540" s="82"/>
      <c r="BI540" s="82"/>
      <c r="BJ540" s="82"/>
      <c r="BK540" s="82"/>
      <c r="BL540" s="82"/>
      <c r="BM540" s="82"/>
      <c r="BN540" s="82"/>
      <c r="BO540" s="82"/>
      <c r="BP540" s="82"/>
      <c r="BQ540" s="82"/>
      <c r="BR540" s="84"/>
      <c r="BS540" s="84"/>
      <c r="BT540" s="84"/>
      <c r="BU540" s="84"/>
      <c r="BV540" s="84"/>
      <c r="BW540" s="84"/>
      <c r="BX540" s="82"/>
      <c r="BY540" s="265"/>
      <c r="BZ540" s="82"/>
      <c r="CA540" s="82"/>
      <c r="CB540" s="82"/>
    </row>
    <row r="541" spans="1:80" ht="15.75" customHeight="1" x14ac:dyDescent="0.2">
      <c r="A541" s="82"/>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c r="AA541" s="82"/>
      <c r="AB541" s="82"/>
      <c r="AC541" s="82"/>
      <c r="AD541" s="82"/>
      <c r="AE541" s="82"/>
      <c r="AF541" s="82"/>
      <c r="AG541" s="82"/>
      <c r="AH541" s="82"/>
      <c r="AI541" s="82"/>
      <c r="AJ541" s="82"/>
      <c r="AK541" s="82"/>
      <c r="AL541" s="82"/>
      <c r="AM541" s="82"/>
      <c r="AN541" s="266"/>
      <c r="AO541" s="266"/>
      <c r="AP541" s="266"/>
      <c r="AQ541" s="266"/>
      <c r="AR541" s="82"/>
      <c r="AS541" s="82"/>
      <c r="AT541" s="82"/>
      <c r="AU541" s="82"/>
      <c r="AV541" s="82"/>
      <c r="AW541" s="82"/>
      <c r="AX541" s="82"/>
      <c r="AY541" s="82"/>
      <c r="AZ541" s="82"/>
      <c r="BA541" s="82"/>
      <c r="BB541" s="82"/>
      <c r="BC541" s="82"/>
      <c r="BD541" s="82"/>
      <c r="BE541" s="82"/>
      <c r="BF541" s="82"/>
      <c r="BG541" s="82"/>
      <c r="BH541" s="82"/>
      <c r="BI541" s="82"/>
      <c r="BJ541" s="82"/>
      <c r="BK541" s="82"/>
      <c r="BL541" s="82"/>
      <c r="BM541" s="82"/>
      <c r="BN541" s="82"/>
      <c r="BO541" s="82"/>
      <c r="BP541" s="82"/>
      <c r="BQ541" s="82"/>
      <c r="BR541" s="84"/>
      <c r="BS541" s="84"/>
      <c r="BT541" s="84"/>
      <c r="BU541" s="84"/>
      <c r="BV541" s="84"/>
      <c r="BW541" s="84"/>
      <c r="BX541" s="82"/>
      <c r="BY541" s="265"/>
      <c r="BZ541" s="82"/>
      <c r="CA541" s="82"/>
      <c r="CB541" s="82"/>
    </row>
    <row r="542" spans="1:80" ht="15.75" customHeight="1" x14ac:dyDescent="0.2">
      <c r="A542" s="82"/>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c r="AA542" s="82"/>
      <c r="AB542" s="82"/>
      <c r="AC542" s="82"/>
      <c r="AD542" s="82"/>
      <c r="AE542" s="82"/>
      <c r="AF542" s="82"/>
      <c r="AG542" s="82"/>
      <c r="AH542" s="82"/>
      <c r="AI542" s="82"/>
      <c r="AJ542" s="82"/>
      <c r="AK542" s="82"/>
      <c r="AL542" s="82"/>
      <c r="AM542" s="82"/>
      <c r="AN542" s="266"/>
      <c r="AO542" s="266"/>
      <c r="AP542" s="266"/>
      <c r="AQ542" s="266"/>
      <c r="AR542" s="82"/>
      <c r="AS542" s="82"/>
      <c r="AT542" s="82"/>
      <c r="AU542" s="82"/>
      <c r="AV542" s="82"/>
      <c r="AW542" s="82"/>
      <c r="AX542" s="82"/>
      <c r="AY542" s="82"/>
      <c r="AZ542" s="82"/>
      <c r="BA542" s="82"/>
      <c r="BB542" s="82"/>
      <c r="BC542" s="82"/>
      <c r="BD542" s="82"/>
      <c r="BE542" s="82"/>
      <c r="BF542" s="82"/>
      <c r="BG542" s="82"/>
      <c r="BH542" s="82"/>
      <c r="BI542" s="82"/>
      <c r="BJ542" s="82"/>
      <c r="BK542" s="82"/>
      <c r="BL542" s="82"/>
      <c r="BM542" s="82"/>
      <c r="BN542" s="82"/>
      <c r="BO542" s="82"/>
      <c r="BP542" s="82"/>
      <c r="BQ542" s="82"/>
      <c r="BR542" s="84"/>
      <c r="BS542" s="84"/>
      <c r="BT542" s="84"/>
      <c r="BU542" s="84"/>
      <c r="BV542" s="84"/>
      <c r="BW542" s="84"/>
      <c r="BX542" s="82"/>
      <c r="BY542" s="265"/>
      <c r="BZ542" s="82"/>
      <c r="CA542" s="82"/>
      <c r="CB542" s="82"/>
    </row>
    <row r="543" spans="1:80" ht="15.75" customHeight="1" x14ac:dyDescent="0.2">
      <c r="A543" s="82"/>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c r="AA543" s="82"/>
      <c r="AB543" s="82"/>
      <c r="AC543" s="82"/>
      <c r="AD543" s="82"/>
      <c r="AE543" s="82"/>
      <c r="AF543" s="82"/>
      <c r="AG543" s="82"/>
      <c r="AH543" s="82"/>
      <c r="AI543" s="82"/>
      <c r="AJ543" s="82"/>
      <c r="AK543" s="82"/>
      <c r="AL543" s="82"/>
      <c r="AM543" s="82"/>
      <c r="AN543" s="266"/>
      <c r="AO543" s="266"/>
      <c r="AP543" s="266"/>
      <c r="AQ543" s="266"/>
      <c r="AR543" s="82"/>
      <c r="AS543" s="82"/>
      <c r="AT543" s="82"/>
      <c r="AU543" s="82"/>
      <c r="AV543" s="82"/>
      <c r="AW543" s="82"/>
      <c r="AX543" s="82"/>
      <c r="AY543" s="82"/>
      <c r="AZ543" s="82"/>
      <c r="BA543" s="82"/>
      <c r="BB543" s="82"/>
      <c r="BC543" s="82"/>
      <c r="BD543" s="82"/>
      <c r="BE543" s="82"/>
      <c r="BF543" s="82"/>
      <c r="BG543" s="82"/>
      <c r="BH543" s="82"/>
      <c r="BI543" s="82"/>
      <c r="BJ543" s="82"/>
      <c r="BK543" s="82"/>
      <c r="BL543" s="82"/>
      <c r="BM543" s="82"/>
      <c r="BN543" s="82"/>
      <c r="BO543" s="82"/>
      <c r="BP543" s="82"/>
      <c r="BQ543" s="82"/>
      <c r="BR543" s="84"/>
      <c r="BS543" s="84"/>
      <c r="BT543" s="84"/>
      <c r="BU543" s="84"/>
      <c r="BV543" s="84"/>
      <c r="BW543" s="84"/>
      <c r="BX543" s="82"/>
      <c r="BY543" s="265"/>
      <c r="BZ543" s="82"/>
      <c r="CA543" s="82"/>
      <c r="CB543" s="82"/>
    </row>
    <row r="544" spans="1:80" ht="15.75" customHeight="1" x14ac:dyDescent="0.2">
      <c r="A544" s="82"/>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c r="AA544" s="82"/>
      <c r="AB544" s="82"/>
      <c r="AC544" s="82"/>
      <c r="AD544" s="82"/>
      <c r="AE544" s="82"/>
      <c r="AF544" s="82"/>
      <c r="AG544" s="82"/>
      <c r="AH544" s="82"/>
      <c r="AI544" s="82"/>
      <c r="AJ544" s="82"/>
      <c r="AK544" s="82"/>
      <c r="AL544" s="82"/>
      <c r="AM544" s="82"/>
      <c r="AN544" s="266"/>
      <c r="AO544" s="266"/>
      <c r="AP544" s="266"/>
      <c r="AQ544" s="266"/>
      <c r="AR544" s="82"/>
      <c r="AS544" s="82"/>
      <c r="AT544" s="82"/>
      <c r="AU544" s="82"/>
      <c r="AV544" s="82"/>
      <c r="AW544" s="82"/>
      <c r="AX544" s="82"/>
      <c r="AY544" s="82"/>
      <c r="AZ544" s="82"/>
      <c r="BA544" s="82"/>
      <c r="BB544" s="82"/>
      <c r="BC544" s="82"/>
      <c r="BD544" s="82"/>
      <c r="BE544" s="82"/>
      <c r="BF544" s="82"/>
      <c r="BG544" s="82"/>
      <c r="BH544" s="82"/>
      <c r="BI544" s="82"/>
      <c r="BJ544" s="82"/>
      <c r="BK544" s="82"/>
      <c r="BL544" s="82"/>
      <c r="BM544" s="82"/>
      <c r="BN544" s="82"/>
      <c r="BO544" s="82"/>
      <c r="BP544" s="82"/>
      <c r="BQ544" s="82"/>
      <c r="BR544" s="84"/>
      <c r="BS544" s="84"/>
      <c r="BT544" s="84"/>
      <c r="BU544" s="84"/>
      <c r="BV544" s="84"/>
      <c r="BW544" s="84"/>
      <c r="BX544" s="82"/>
      <c r="BY544" s="265"/>
      <c r="BZ544" s="82"/>
      <c r="CA544" s="82"/>
      <c r="CB544" s="82"/>
    </row>
    <row r="545" spans="1:80" ht="15.75" customHeight="1" x14ac:dyDescent="0.2">
      <c r="A545" s="82"/>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G545" s="82"/>
      <c r="AH545" s="82"/>
      <c r="AI545" s="82"/>
      <c r="AJ545" s="82"/>
      <c r="AK545" s="82"/>
      <c r="AL545" s="82"/>
      <c r="AM545" s="82"/>
      <c r="AN545" s="266"/>
      <c r="AO545" s="266"/>
      <c r="AP545" s="266"/>
      <c r="AQ545" s="266"/>
      <c r="AR545" s="82"/>
      <c r="AS545" s="82"/>
      <c r="AT545" s="82"/>
      <c r="AU545" s="82"/>
      <c r="AV545" s="82"/>
      <c r="AW545" s="82"/>
      <c r="AX545" s="82"/>
      <c r="AY545" s="82"/>
      <c r="AZ545" s="82"/>
      <c r="BA545" s="82"/>
      <c r="BB545" s="82"/>
      <c r="BC545" s="82"/>
      <c r="BD545" s="82"/>
      <c r="BE545" s="82"/>
      <c r="BF545" s="82"/>
      <c r="BG545" s="82"/>
      <c r="BH545" s="82"/>
      <c r="BI545" s="82"/>
      <c r="BJ545" s="82"/>
      <c r="BK545" s="82"/>
      <c r="BL545" s="82"/>
      <c r="BM545" s="82"/>
      <c r="BN545" s="82"/>
      <c r="BO545" s="82"/>
      <c r="BP545" s="82"/>
      <c r="BQ545" s="82"/>
      <c r="BR545" s="84"/>
      <c r="BS545" s="84"/>
      <c r="BT545" s="84"/>
      <c r="BU545" s="84"/>
      <c r="BV545" s="84"/>
      <c r="BW545" s="84"/>
      <c r="BX545" s="82"/>
      <c r="BY545" s="265"/>
      <c r="BZ545" s="82"/>
      <c r="CA545" s="82"/>
      <c r="CB545" s="82"/>
    </row>
    <row r="546" spans="1:80" ht="15.75" customHeight="1" x14ac:dyDescent="0.2">
      <c r="A546" s="82"/>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c r="AA546" s="82"/>
      <c r="AB546" s="82"/>
      <c r="AC546" s="82"/>
      <c r="AD546" s="82"/>
      <c r="AE546" s="82"/>
      <c r="AF546" s="82"/>
      <c r="AG546" s="82"/>
      <c r="AH546" s="82"/>
      <c r="AI546" s="82"/>
      <c r="AJ546" s="82"/>
      <c r="AK546" s="82"/>
      <c r="AL546" s="82"/>
      <c r="AM546" s="82"/>
      <c r="AN546" s="266"/>
      <c r="AO546" s="266"/>
      <c r="AP546" s="266"/>
      <c r="AQ546" s="266"/>
      <c r="AR546" s="82"/>
      <c r="AS546" s="82"/>
      <c r="AT546" s="82"/>
      <c r="AU546" s="82"/>
      <c r="AV546" s="82"/>
      <c r="AW546" s="82"/>
      <c r="AX546" s="82"/>
      <c r="AY546" s="82"/>
      <c r="AZ546" s="82"/>
      <c r="BA546" s="82"/>
      <c r="BB546" s="82"/>
      <c r="BC546" s="82"/>
      <c r="BD546" s="82"/>
      <c r="BE546" s="82"/>
      <c r="BF546" s="82"/>
      <c r="BG546" s="82"/>
      <c r="BH546" s="82"/>
      <c r="BI546" s="82"/>
      <c r="BJ546" s="82"/>
      <c r="BK546" s="82"/>
      <c r="BL546" s="82"/>
      <c r="BM546" s="82"/>
      <c r="BN546" s="82"/>
      <c r="BO546" s="82"/>
      <c r="BP546" s="82"/>
      <c r="BQ546" s="82"/>
      <c r="BR546" s="84"/>
      <c r="BS546" s="84"/>
      <c r="BT546" s="84"/>
      <c r="BU546" s="84"/>
      <c r="BV546" s="84"/>
      <c r="BW546" s="84"/>
      <c r="BX546" s="82"/>
      <c r="BY546" s="265"/>
      <c r="BZ546" s="82"/>
      <c r="CA546" s="82"/>
      <c r="CB546" s="82"/>
    </row>
    <row r="547" spans="1:80" ht="15.75" customHeight="1" x14ac:dyDescent="0.2">
      <c r="A547" s="82"/>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c r="AA547" s="82"/>
      <c r="AB547" s="82"/>
      <c r="AC547" s="82"/>
      <c r="AD547" s="82"/>
      <c r="AE547" s="82"/>
      <c r="AF547" s="82"/>
      <c r="AG547" s="82"/>
      <c r="AH547" s="82"/>
      <c r="AI547" s="82"/>
      <c r="AJ547" s="82"/>
      <c r="AK547" s="82"/>
      <c r="AL547" s="82"/>
      <c r="AM547" s="82"/>
      <c r="AN547" s="266"/>
      <c r="AO547" s="266"/>
      <c r="AP547" s="266"/>
      <c r="AQ547" s="266"/>
      <c r="AR547" s="82"/>
      <c r="AS547" s="82"/>
      <c r="AT547" s="82"/>
      <c r="AU547" s="82"/>
      <c r="AV547" s="82"/>
      <c r="AW547" s="82"/>
      <c r="AX547" s="82"/>
      <c r="AY547" s="82"/>
      <c r="AZ547" s="82"/>
      <c r="BA547" s="82"/>
      <c r="BB547" s="82"/>
      <c r="BC547" s="82"/>
      <c r="BD547" s="82"/>
      <c r="BE547" s="82"/>
      <c r="BF547" s="82"/>
      <c r="BG547" s="82"/>
      <c r="BH547" s="82"/>
      <c r="BI547" s="82"/>
      <c r="BJ547" s="82"/>
      <c r="BK547" s="82"/>
      <c r="BL547" s="82"/>
      <c r="BM547" s="82"/>
      <c r="BN547" s="82"/>
      <c r="BO547" s="82"/>
      <c r="BP547" s="82"/>
      <c r="BQ547" s="82"/>
      <c r="BR547" s="84"/>
      <c r="BS547" s="84"/>
      <c r="BT547" s="84"/>
      <c r="BU547" s="84"/>
      <c r="BV547" s="84"/>
      <c r="BW547" s="84"/>
      <c r="BX547" s="82"/>
      <c r="BY547" s="265"/>
      <c r="BZ547" s="82"/>
      <c r="CA547" s="82"/>
      <c r="CB547" s="82"/>
    </row>
    <row r="548" spans="1:80" ht="15.75" customHeight="1" x14ac:dyDescent="0.2">
      <c r="A548" s="82"/>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c r="AA548" s="82"/>
      <c r="AB548" s="82"/>
      <c r="AC548" s="82"/>
      <c r="AD548" s="82"/>
      <c r="AE548" s="82"/>
      <c r="AF548" s="82"/>
      <c r="AG548" s="82"/>
      <c r="AH548" s="82"/>
      <c r="AI548" s="82"/>
      <c r="AJ548" s="82"/>
      <c r="AK548" s="82"/>
      <c r="AL548" s="82"/>
      <c r="AM548" s="82"/>
      <c r="AN548" s="266"/>
      <c r="AO548" s="266"/>
      <c r="AP548" s="266"/>
      <c r="AQ548" s="266"/>
      <c r="AR548" s="82"/>
      <c r="AS548" s="82"/>
      <c r="AT548" s="82"/>
      <c r="AU548" s="82"/>
      <c r="AV548" s="82"/>
      <c r="AW548" s="82"/>
      <c r="AX548" s="82"/>
      <c r="AY548" s="82"/>
      <c r="AZ548" s="82"/>
      <c r="BA548" s="82"/>
      <c r="BB548" s="82"/>
      <c r="BC548" s="82"/>
      <c r="BD548" s="82"/>
      <c r="BE548" s="82"/>
      <c r="BF548" s="82"/>
      <c r="BG548" s="82"/>
      <c r="BH548" s="82"/>
      <c r="BI548" s="82"/>
      <c r="BJ548" s="82"/>
      <c r="BK548" s="82"/>
      <c r="BL548" s="82"/>
      <c r="BM548" s="82"/>
      <c r="BN548" s="82"/>
      <c r="BO548" s="82"/>
      <c r="BP548" s="82"/>
      <c r="BQ548" s="82"/>
      <c r="BR548" s="84"/>
      <c r="BS548" s="84"/>
      <c r="BT548" s="84"/>
      <c r="BU548" s="84"/>
      <c r="BV548" s="84"/>
      <c r="BW548" s="84"/>
      <c r="BX548" s="82"/>
      <c r="BY548" s="265"/>
      <c r="BZ548" s="82"/>
      <c r="CA548" s="82"/>
      <c r="CB548" s="82"/>
    </row>
    <row r="549" spans="1:80" ht="15.75" customHeight="1" x14ac:dyDescent="0.2">
      <c r="A549" s="82"/>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c r="AJ549" s="82"/>
      <c r="AK549" s="82"/>
      <c r="AL549" s="82"/>
      <c r="AM549" s="82"/>
      <c r="AN549" s="266"/>
      <c r="AO549" s="266"/>
      <c r="AP549" s="266"/>
      <c r="AQ549" s="266"/>
      <c r="AR549" s="82"/>
      <c r="AS549" s="82"/>
      <c r="AT549" s="82"/>
      <c r="AU549" s="82"/>
      <c r="AV549" s="82"/>
      <c r="AW549" s="82"/>
      <c r="AX549" s="82"/>
      <c r="AY549" s="82"/>
      <c r="AZ549" s="82"/>
      <c r="BA549" s="82"/>
      <c r="BB549" s="82"/>
      <c r="BC549" s="82"/>
      <c r="BD549" s="82"/>
      <c r="BE549" s="82"/>
      <c r="BF549" s="82"/>
      <c r="BG549" s="82"/>
      <c r="BH549" s="82"/>
      <c r="BI549" s="82"/>
      <c r="BJ549" s="82"/>
      <c r="BK549" s="82"/>
      <c r="BL549" s="82"/>
      <c r="BM549" s="82"/>
      <c r="BN549" s="82"/>
      <c r="BO549" s="82"/>
      <c r="BP549" s="82"/>
      <c r="BQ549" s="82"/>
      <c r="BR549" s="84"/>
      <c r="BS549" s="84"/>
      <c r="BT549" s="84"/>
      <c r="BU549" s="84"/>
      <c r="BV549" s="84"/>
      <c r="BW549" s="84"/>
      <c r="BX549" s="82"/>
      <c r="BY549" s="265"/>
      <c r="BZ549" s="82"/>
      <c r="CA549" s="82"/>
      <c r="CB549" s="82"/>
    </row>
    <row r="550" spans="1:80" ht="15.75" customHeight="1" x14ac:dyDescent="0.2">
      <c r="A550" s="82"/>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c r="AA550" s="82"/>
      <c r="AB550" s="82"/>
      <c r="AC550" s="82"/>
      <c r="AD550" s="82"/>
      <c r="AE550" s="82"/>
      <c r="AF550" s="82"/>
      <c r="AG550" s="82"/>
      <c r="AH550" s="82"/>
      <c r="AI550" s="82"/>
      <c r="AJ550" s="82"/>
      <c r="AK550" s="82"/>
      <c r="AL550" s="82"/>
      <c r="AM550" s="82"/>
      <c r="AN550" s="266"/>
      <c r="AO550" s="266"/>
      <c r="AP550" s="266"/>
      <c r="AQ550" s="266"/>
      <c r="AR550" s="82"/>
      <c r="AS550" s="82"/>
      <c r="AT550" s="82"/>
      <c r="AU550" s="82"/>
      <c r="AV550" s="82"/>
      <c r="AW550" s="82"/>
      <c r="AX550" s="82"/>
      <c r="AY550" s="82"/>
      <c r="AZ550" s="82"/>
      <c r="BA550" s="82"/>
      <c r="BB550" s="82"/>
      <c r="BC550" s="82"/>
      <c r="BD550" s="82"/>
      <c r="BE550" s="82"/>
      <c r="BF550" s="82"/>
      <c r="BG550" s="82"/>
      <c r="BH550" s="82"/>
      <c r="BI550" s="82"/>
      <c r="BJ550" s="82"/>
      <c r="BK550" s="82"/>
      <c r="BL550" s="82"/>
      <c r="BM550" s="82"/>
      <c r="BN550" s="82"/>
      <c r="BO550" s="82"/>
      <c r="BP550" s="82"/>
      <c r="BQ550" s="82"/>
      <c r="BR550" s="84"/>
      <c r="BS550" s="84"/>
      <c r="BT550" s="84"/>
      <c r="BU550" s="84"/>
      <c r="BV550" s="84"/>
      <c r="BW550" s="84"/>
      <c r="BX550" s="82"/>
      <c r="BY550" s="265"/>
      <c r="BZ550" s="82"/>
      <c r="CA550" s="82"/>
      <c r="CB550" s="82"/>
    </row>
    <row r="551" spans="1:80" ht="15.75" customHeight="1" x14ac:dyDescent="0.2">
      <c r="A551" s="82"/>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c r="AA551" s="82"/>
      <c r="AB551" s="82"/>
      <c r="AC551" s="82"/>
      <c r="AD551" s="82"/>
      <c r="AE551" s="82"/>
      <c r="AF551" s="82"/>
      <c r="AG551" s="82"/>
      <c r="AH551" s="82"/>
      <c r="AI551" s="82"/>
      <c r="AJ551" s="82"/>
      <c r="AK551" s="82"/>
      <c r="AL551" s="82"/>
      <c r="AM551" s="82"/>
      <c r="AN551" s="266"/>
      <c r="AO551" s="266"/>
      <c r="AP551" s="266"/>
      <c r="AQ551" s="266"/>
      <c r="AR551" s="82"/>
      <c r="AS551" s="82"/>
      <c r="AT551" s="82"/>
      <c r="AU551" s="82"/>
      <c r="AV551" s="82"/>
      <c r="AW551" s="82"/>
      <c r="AX551" s="82"/>
      <c r="AY551" s="82"/>
      <c r="AZ551" s="82"/>
      <c r="BA551" s="82"/>
      <c r="BB551" s="82"/>
      <c r="BC551" s="82"/>
      <c r="BD551" s="82"/>
      <c r="BE551" s="82"/>
      <c r="BF551" s="82"/>
      <c r="BG551" s="82"/>
      <c r="BH551" s="82"/>
      <c r="BI551" s="82"/>
      <c r="BJ551" s="82"/>
      <c r="BK551" s="82"/>
      <c r="BL551" s="82"/>
      <c r="BM551" s="82"/>
      <c r="BN551" s="82"/>
      <c r="BO551" s="82"/>
      <c r="BP551" s="82"/>
      <c r="BQ551" s="82"/>
      <c r="BR551" s="84"/>
      <c r="BS551" s="84"/>
      <c r="BT551" s="84"/>
      <c r="BU551" s="84"/>
      <c r="BV551" s="84"/>
      <c r="BW551" s="84"/>
      <c r="BX551" s="82"/>
      <c r="BY551" s="265"/>
      <c r="BZ551" s="82"/>
      <c r="CA551" s="82"/>
      <c r="CB551" s="82"/>
    </row>
    <row r="552" spans="1:80" ht="15.75" customHeight="1" x14ac:dyDescent="0.2">
      <c r="A552" s="82"/>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c r="AJ552" s="82"/>
      <c r="AK552" s="82"/>
      <c r="AL552" s="82"/>
      <c r="AM552" s="82"/>
      <c r="AN552" s="266"/>
      <c r="AO552" s="266"/>
      <c r="AP552" s="266"/>
      <c r="AQ552" s="266"/>
      <c r="AR552" s="82"/>
      <c r="AS552" s="82"/>
      <c r="AT552" s="82"/>
      <c r="AU552" s="82"/>
      <c r="AV552" s="82"/>
      <c r="AW552" s="82"/>
      <c r="AX552" s="82"/>
      <c r="AY552" s="82"/>
      <c r="AZ552" s="82"/>
      <c r="BA552" s="82"/>
      <c r="BB552" s="82"/>
      <c r="BC552" s="82"/>
      <c r="BD552" s="82"/>
      <c r="BE552" s="82"/>
      <c r="BF552" s="82"/>
      <c r="BG552" s="82"/>
      <c r="BH552" s="82"/>
      <c r="BI552" s="82"/>
      <c r="BJ552" s="82"/>
      <c r="BK552" s="82"/>
      <c r="BL552" s="82"/>
      <c r="BM552" s="82"/>
      <c r="BN552" s="82"/>
      <c r="BO552" s="82"/>
      <c r="BP552" s="82"/>
      <c r="BQ552" s="82"/>
      <c r="BR552" s="84"/>
      <c r="BS552" s="84"/>
      <c r="BT552" s="84"/>
      <c r="BU552" s="84"/>
      <c r="BV552" s="84"/>
      <c r="BW552" s="84"/>
      <c r="BX552" s="82"/>
      <c r="BY552" s="265"/>
      <c r="BZ552" s="82"/>
      <c r="CA552" s="82"/>
      <c r="CB552" s="82"/>
    </row>
    <row r="553" spans="1:80" ht="15.75" customHeight="1" x14ac:dyDescent="0.2">
      <c r="A553" s="82"/>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c r="AJ553" s="82"/>
      <c r="AK553" s="82"/>
      <c r="AL553" s="82"/>
      <c r="AM553" s="82"/>
      <c r="AN553" s="266"/>
      <c r="AO553" s="266"/>
      <c r="AP553" s="266"/>
      <c r="AQ553" s="266"/>
      <c r="AR553" s="82"/>
      <c r="AS553" s="82"/>
      <c r="AT553" s="82"/>
      <c r="AU553" s="82"/>
      <c r="AV553" s="82"/>
      <c r="AW553" s="82"/>
      <c r="AX553" s="82"/>
      <c r="AY553" s="82"/>
      <c r="AZ553" s="82"/>
      <c r="BA553" s="82"/>
      <c r="BB553" s="82"/>
      <c r="BC553" s="82"/>
      <c r="BD553" s="82"/>
      <c r="BE553" s="82"/>
      <c r="BF553" s="82"/>
      <c r="BG553" s="82"/>
      <c r="BH553" s="82"/>
      <c r="BI553" s="82"/>
      <c r="BJ553" s="82"/>
      <c r="BK553" s="82"/>
      <c r="BL553" s="82"/>
      <c r="BM553" s="82"/>
      <c r="BN553" s="82"/>
      <c r="BO553" s="82"/>
      <c r="BP553" s="82"/>
      <c r="BQ553" s="82"/>
      <c r="BR553" s="84"/>
      <c r="BS553" s="84"/>
      <c r="BT553" s="84"/>
      <c r="BU553" s="84"/>
      <c r="BV553" s="84"/>
      <c r="BW553" s="84"/>
      <c r="BX553" s="82"/>
      <c r="BY553" s="265"/>
      <c r="BZ553" s="82"/>
      <c r="CA553" s="82"/>
      <c r="CB553" s="82"/>
    </row>
    <row r="554" spans="1:80" ht="15.75" customHeight="1" x14ac:dyDescent="0.2">
      <c r="A554" s="82"/>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c r="AA554" s="82"/>
      <c r="AB554" s="82"/>
      <c r="AC554" s="82"/>
      <c r="AD554" s="82"/>
      <c r="AE554" s="82"/>
      <c r="AF554" s="82"/>
      <c r="AG554" s="82"/>
      <c r="AH554" s="82"/>
      <c r="AI554" s="82"/>
      <c r="AJ554" s="82"/>
      <c r="AK554" s="82"/>
      <c r="AL554" s="82"/>
      <c r="AM554" s="82"/>
      <c r="AN554" s="266"/>
      <c r="AO554" s="266"/>
      <c r="AP554" s="266"/>
      <c r="AQ554" s="266"/>
      <c r="AR554" s="82"/>
      <c r="AS554" s="82"/>
      <c r="AT554" s="82"/>
      <c r="AU554" s="82"/>
      <c r="AV554" s="82"/>
      <c r="AW554" s="82"/>
      <c r="AX554" s="82"/>
      <c r="AY554" s="82"/>
      <c r="AZ554" s="82"/>
      <c r="BA554" s="82"/>
      <c r="BB554" s="82"/>
      <c r="BC554" s="82"/>
      <c r="BD554" s="82"/>
      <c r="BE554" s="82"/>
      <c r="BF554" s="82"/>
      <c r="BG554" s="82"/>
      <c r="BH554" s="82"/>
      <c r="BI554" s="82"/>
      <c r="BJ554" s="82"/>
      <c r="BK554" s="82"/>
      <c r="BL554" s="82"/>
      <c r="BM554" s="82"/>
      <c r="BN554" s="82"/>
      <c r="BO554" s="82"/>
      <c r="BP554" s="82"/>
      <c r="BQ554" s="82"/>
      <c r="BR554" s="84"/>
      <c r="BS554" s="84"/>
      <c r="BT554" s="84"/>
      <c r="BU554" s="84"/>
      <c r="BV554" s="84"/>
      <c r="BW554" s="84"/>
      <c r="BX554" s="82"/>
      <c r="BY554" s="265"/>
      <c r="BZ554" s="82"/>
      <c r="CA554" s="82"/>
      <c r="CB554" s="82"/>
    </row>
    <row r="555" spans="1:80" ht="15.75" customHeight="1" x14ac:dyDescent="0.2">
      <c r="A555" s="82"/>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c r="AG555" s="82"/>
      <c r="AH555" s="82"/>
      <c r="AI555" s="82"/>
      <c r="AJ555" s="82"/>
      <c r="AK555" s="82"/>
      <c r="AL555" s="82"/>
      <c r="AM555" s="82"/>
      <c r="AN555" s="266"/>
      <c r="AO555" s="266"/>
      <c r="AP555" s="266"/>
      <c r="AQ555" s="266"/>
      <c r="AR555" s="82"/>
      <c r="AS555" s="82"/>
      <c r="AT555" s="82"/>
      <c r="AU555" s="82"/>
      <c r="AV555" s="82"/>
      <c r="AW555" s="82"/>
      <c r="AX555" s="82"/>
      <c r="AY555" s="82"/>
      <c r="AZ555" s="82"/>
      <c r="BA555" s="82"/>
      <c r="BB555" s="82"/>
      <c r="BC555" s="82"/>
      <c r="BD555" s="82"/>
      <c r="BE555" s="82"/>
      <c r="BF555" s="82"/>
      <c r="BG555" s="82"/>
      <c r="BH555" s="82"/>
      <c r="BI555" s="82"/>
      <c r="BJ555" s="82"/>
      <c r="BK555" s="82"/>
      <c r="BL555" s="82"/>
      <c r="BM555" s="82"/>
      <c r="BN555" s="82"/>
      <c r="BO555" s="82"/>
      <c r="BP555" s="82"/>
      <c r="BQ555" s="82"/>
      <c r="BR555" s="84"/>
      <c r="BS555" s="84"/>
      <c r="BT555" s="84"/>
      <c r="BU555" s="84"/>
      <c r="BV555" s="84"/>
      <c r="BW555" s="84"/>
      <c r="BX555" s="82"/>
      <c r="BY555" s="265"/>
      <c r="BZ555" s="82"/>
      <c r="CA555" s="82"/>
      <c r="CB555" s="82"/>
    </row>
    <row r="556" spans="1:80" ht="15.75" customHeight="1" x14ac:dyDescent="0.2">
      <c r="A556" s="82"/>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c r="AA556" s="82"/>
      <c r="AB556" s="82"/>
      <c r="AC556" s="82"/>
      <c r="AD556" s="82"/>
      <c r="AE556" s="82"/>
      <c r="AF556" s="82"/>
      <c r="AG556" s="82"/>
      <c r="AH556" s="82"/>
      <c r="AI556" s="82"/>
      <c r="AJ556" s="82"/>
      <c r="AK556" s="82"/>
      <c r="AL556" s="82"/>
      <c r="AM556" s="82"/>
      <c r="AN556" s="266"/>
      <c r="AO556" s="266"/>
      <c r="AP556" s="266"/>
      <c r="AQ556" s="266"/>
      <c r="AR556" s="82"/>
      <c r="AS556" s="82"/>
      <c r="AT556" s="82"/>
      <c r="AU556" s="82"/>
      <c r="AV556" s="82"/>
      <c r="AW556" s="82"/>
      <c r="AX556" s="82"/>
      <c r="AY556" s="82"/>
      <c r="AZ556" s="82"/>
      <c r="BA556" s="82"/>
      <c r="BB556" s="82"/>
      <c r="BC556" s="82"/>
      <c r="BD556" s="82"/>
      <c r="BE556" s="82"/>
      <c r="BF556" s="82"/>
      <c r="BG556" s="82"/>
      <c r="BH556" s="82"/>
      <c r="BI556" s="82"/>
      <c r="BJ556" s="82"/>
      <c r="BK556" s="82"/>
      <c r="BL556" s="82"/>
      <c r="BM556" s="82"/>
      <c r="BN556" s="82"/>
      <c r="BO556" s="82"/>
      <c r="BP556" s="82"/>
      <c r="BQ556" s="82"/>
      <c r="BR556" s="84"/>
      <c r="BS556" s="84"/>
      <c r="BT556" s="84"/>
      <c r="BU556" s="84"/>
      <c r="BV556" s="84"/>
      <c r="BW556" s="84"/>
      <c r="BX556" s="82"/>
      <c r="BY556" s="265"/>
      <c r="BZ556" s="82"/>
      <c r="CA556" s="82"/>
      <c r="CB556" s="82"/>
    </row>
    <row r="557" spans="1:80" ht="15.75" customHeight="1" x14ac:dyDescent="0.2">
      <c r="A557" s="82"/>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c r="AA557" s="82"/>
      <c r="AB557" s="82"/>
      <c r="AC557" s="82"/>
      <c r="AD557" s="82"/>
      <c r="AE557" s="82"/>
      <c r="AF557" s="82"/>
      <c r="AG557" s="82"/>
      <c r="AH557" s="82"/>
      <c r="AI557" s="82"/>
      <c r="AJ557" s="82"/>
      <c r="AK557" s="82"/>
      <c r="AL557" s="82"/>
      <c r="AM557" s="82"/>
      <c r="AN557" s="266"/>
      <c r="AO557" s="266"/>
      <c r="AP557" s="266"/>
      <c r="AQ557" s="266"/>
      <c r="AR557" s="82"/>
      <c r="AS557" s="82"/>
      <c r="AT557" s="82"/>
      <c r="AU557" s="82"/>
      <c r="AV557" s="82"/>
      <c r="AW557" s="82"/>
      <c r="AX557" s="82"/>
      <c r="AY557" s="82"/>
      <c r="AZ557" s="82"/>
      <c r="BA557" s="82"/>
      <c r="BB557" s="82"/>
      <c r="BC557" s="82"/>
      <c r="BD557" s="82"/>
      <c r="BE557" s="82"/>
      <c r="BF557" s="82"/>
      <c r="BG557" s="82"/>
      <c r="BH557" s="82"/>
      <c r="BI557" s="82"/>
      <c r="BJ557" s="82"/>
      <c r="BK557" s="82"/>
      <c r="BL557" s="82"/>
      <c r="BM557" s="82"/>
      <c r="BN557" s="82"/>
      <c r="BO557" s="82"/>
      <c r="BP557" s="82"/>
      <c r="BQ557" s="82"/>
      <c r="BR557" s="84"/>
      <c r="BS557" s="84"/>
      <c r="BT557" s="84"/>
      <c r="BU557" s="84"/>
      <c r="BV557" s="84"/>
      <c r="BW557" s="84"/>
      <c r="BX557" s="82"/>
      <c r="BY557" s="265"/>
      <c r="BZ557" s="82"/>
      <c r="CA557" s="82"/>
      <c r="CB557" s="82"/>
    </row>
    <row r="558" spans="1:80" ht="15.75" customHeight="1" x14ac:dyDescent="0.2">
      <c r="A558" s="82"/>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G558" s="82"/>
      <c r="AH558" s="82"/>
      <c r="AI558" s="82"/>
      <c r="AJ558" s="82"/>
      <c r="AK558" s="82"/>
      <c r="AL558" s="82"/>
      <c r="AM558" s="82"/>
      <c r="AN558" s="266"/>
      <c r="AO558" s="266"/>
      <c r="AP558" s="266"/>
      <c r="AQ558" s="266"/>
      <c r="AR558" s="82"/>
      <c r="AS558" s="82"/>
      <c r="AT558" s="82"/>
      <c r="AU558" s="82"/>
      <c r="AV558" s="82"/>
      <c r="AW558" s="82"/>
      <c r="AX558" s="82"/>
      <c r="AY558" s="82"/>
      <c r="AZ558" s="82"/>
      <c r="BA558" s="82"/>
      <c r="BB558" s="82"/>
      <c r="BC558" s="82"/>
      <c r="BD558" s="82"/>
      <c r="BE558" s="82"/>
      <c r="BF558" s="82"/>
      <c r="BG558" s="82"/>
      <c r="BH558" s="82"/>
      <c r="BI558" s="82"/>
      <c r="BJ558" s="82"/>
      <c r="BK558" s="82"/>
      <c r="BL558" s="82"/>
      <c r="BM558" s="82"/>
      <c r="BN558" s="82"/>
      <c r="BO558" s="82"/>
      <c r="BP558" s="82"/>
      <c r="BQ558" s="82"/>
      <c r="BR558" s="84"/>
      <c r="BS558" s="84"/>
      <c r="BT558" s="84"/>
      <c r="BU558" s="84"/>
      <c r="BV558" s="84"/>
      <c r="BW558" s="84"/>
      <c r="BX558" s="82"/>
      <c r="BY558" s="265"/>
      <c r="BZ558" s="82"/>
      <c r="CA558" s="82"/>
      <c r="CB558" s="82"/>
    </row>
    <row r="559" spans="1:80" ht="15.75" customHeight="1" x14ac:dyDescent="0.2">
      <c r="A559" s="82"/>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c r="AA559" s="82"/>
      <c r="AB559" s="82"/>
      <c r="AC559" s="82"/>
      <c r="AD559" s="82"/>
      <c r="AE559" s="82"/>
      <c r="AF559" s="82"/>
      <c r="AG559" s="82"/>
      <c r="AH559" s="82"/>
      <c r="AI559" s="82"/>
      <c r="AJ559" s="82"/>
      <c r="AK559" s="82"/>
      <c r="AL559" s="82"/>
      <c r="AM559" s="82"/>
      <c r="AN559" s="266"/>
      <c r="AO559" s="266"/>
      <c r="AP559" s="266"/>
      <c r="AQ559" s="266"/>
      <c r="AR559" s="82"/>
      <c r="AS559" s="82"/>
      <c r="AT559" s="82"/>
      <c r="AU559" s="82"/>
      <c r="AV559" s="82"/>
      <c r="AW559" s="82"/>
      <c r="AX559" s="82"/>
      <c r="AY559" s="82"/>
      <c r="AZ559" s="82"/>
      <c r="BA559" s="82"/>
      <c r="BB559" s="82"/>
      <c r="BC559" s="82"/>
      <c r="BD559" s="82"/>
      <c r="BE559" s="82"/>
      <c r="BF559" s="82"/>
      <c r="BG559" s="82"/>
      <c r="BH559" s="82"/>
      <c r="BI559" s="82"/>
      <c r="BJ559" s="82"/>
      <c r="BK559" s="82"/>
      <c r="BL559" s="82"/>
      <c r="BM559" s="82"/>
      <c r="BN559" s="82"/>
      <c r="BO559" s="82"/>
      <c r="BP559" s="82"/>
      <c r="BQ559" s="82"/>
      <c r="BR559" s="84"/>
      <c r="BS559" s="84"/>
      <c r="BT559" s="84"/>
      <c r="BU559" s="84"/>
      <c r="BV559" s="84"/>
      <c r="BW559" s="84"/>
      <c r="BX559" s="82"/>
      <c r="BY559" s="265"/>
      <c r="BZ559" s="82"/>
      <c r="CA559" s="82"/>
      <c r="CB559" s="82"/>
    </row>
    <row r="560" spans="1:80" ht="15.75" customHeight="1" x14ac:dyDescent="0.2">
      <c r="A560" s="82"/>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c r="AA560" s="82"/>
      <c r="AB560" s="82"/>
      <c r="AC560" s="82"/>
      <c r="AD560" s="82"/>
      <c r="AE560" s="82"/>
      <c r="AF560" s="82"/>
      <c r="AG560" s="82"/>
      <c r="AH560" s="82"/>
      <c r="AI560" s="82"/>
      <c r="AJ560" s="82"/>
      <c r="AK560" s="82"/>
      <c r="AL560" s="82"/>
      <c r="AM560" s="82"/>
      <c r="AN560" s="266"/>
      <c r="AO560" s="266"/>
      <c r="AP560" s="266"/>
      <c r="AQ560" s="266"/>
      <c r="AR560" s="82"/>
      <c r="AS560" s="82"/>
      <c r="AT560" s="82"/>
      <c r="AU560" s="82"/>
      <c r="AV560" s="82"/>
      <c r="AW560" s="82"/>
      <c r="AX560" s="82"/>
      <c r="AY560" s="82"/>
      <c r="AZ560" s="82"/>
      <c r="BA560" s="82"/>
      <c r="BB560" s="82"/>
      <c r="BC560" s="82"/>
      <c r="BD560" s="82"/>
      <c r="BE560" s="82"/>
      <c r="BF560" s="82"/>
      <c r="BG560" s="82"/>
      <c r="BH560" s="82"/>
      <c r="BI560" s="82"/>
      <c r="BJ560" s="82"/>
      <c r="BK560" s="82"/>
      <c r="BL560" s="82"/>
      <c r="BM560" s="82"/>
      <c r="BN560" s="82"/>
      <c r="BO560" s="82"/>
      <c r="BP560" s="82"/>
      <c r="BQ560" s="82"/>
      <c r="BR560" s="84"/>
      <c r="BS560" s="84"/>
      <c r="BT560" s="84"/>
      <c r="BU560" s="84"/>
      <c r="BV560" s="84"/>
      <c r="BW560" s="84"/>
      <c r="BX560" s="82"/>
      <c r="BY560" s="265"/>
      <c r="BZ560" s="82"/>
      <c r="CA560" s="82"/>
      <c r="CB560" s="82"/>
    </row>
    <row r="561" spans="1:80" ht="15.75" customHeight="1" x14ac:dyDescent="0.2">
      <c r="A561" s="82"/>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c r="AA561" s="82"/>
      <c r="AB561" s="82"/>
      <c r="AC561" s="82"/>
      <c r="AD561" s="82"/>
      <c r="AE561" s="82"/>
      <c r="AF561" s="82"/>
      <c r="AG561" s="82"/>
      <c r="AH561" s="82"/>
      <c r="AI561" s="82"/>
      <c r="AJ561" s="82"/>
      <c r="AK561" s="82"/>
      <c r="AL561" s="82"/>
      <c r="AM561" s="82"/>
      <c r="AN561" s="266"/>
      <c r="AO561" s="266"/>
      <c r="AP561" s="266"/>
      <c r="AQ561" s="266"/>
      <c r="AR561" s="82"/>
      <c r="AS561" s="82"/>
      <c r="AT561" s="82"/>
      <c r="AU561" s="82"/>
      <c r="AV561" s="82"/>
      <c r="AW561" s="82"/>
      <c r="AX561" s="82"/>
      <c r="AY561" s="82"/>
      <c r="AZ561" s="82"/>
      <c r="BA561" s="82"/>
      <c r="BB561" s="82"/>
      <c r="BC561" s="82"/>
      <c r="BD561" s="82"/>
      <c r="BE561" s="82"/>
      <c r="BF561" s="82"/>
      <c r="BG561" s="82"/>
      <c r="BH561" s="82"/>
      <c r="BI561" s="82"/>
      <c r="BJ561" s="82"/>
      <c r="BK561" s="82"/>
      <c r="BL561" s="82"/>
      <c r="BM561" s="82"/>
      <c r="BN561" s="82"/>
      <c r="BO561" s="82"/>
      <c r="BP561" s="82"/>
      <c r="BQ561" s="82"/>
      <c r="BR561" s="84"/>
      <c r="BS561" s="84"/>
      <c r="BT561" s="84"/>
      <c r="BU561" s="84"/>
      <c r="BV561" s="84"/>
      <c r="BW561" s="84"/>
      <c r="BX561" s="82"/>
      <c r="BY561" s="265"/>
      <c r="BZ561" s="82"/>
      <c r="CA561" s="82"/>
      <c r="CB561" s="82"/>
    </row>
    <row r="562" spans="1:80" ht="15.75" customHeight="1" x14ac:dyDescent="0.2">
      <c r="A562" s="82"/>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c r="AA562" s="82"/>
      <c r="AB562" s="82"/>
      <c r="AC562" s="82"/>
      <c r="AD562" s="82"/>
      <c r="AE562" s="82"/>
      <c r="AF562" s="82"/>
      <c r="AG562" s="82"/>
      <c r="AH562" s="82"/>
      <c r="AI562" s="82"/>
      <c r="AJ562" s="82"/>
      <c r="AK562" s="82"/>
      <c r="AL562" s="82"/>
      <c r="AM562" s="82"/>
      <c r="AN562" s="266"/>
      <c r="AO562" s="266"/>
      <c r="AP562" s="266"/>
      <c r="AQ562" s="266"/>
      <c r="AR562" s="82"/>
      <c r="AS562" s="82"/>
      <c r="AT562" s="82"/>
      <c r="AU562" s="82"/>
      <c r="AV562" s="82"/>
      <c r="AW562" s="82"/>
      <c r="AX562" s="82"/>
      <c r="AY562" s="82"/>
      <c r="AZ562" s="82"/>
      <c r="BA562" s="82"/>
      <c r="BB562" s="82"/>
      <c r="BC562" s="82"/>
      <c r="BD562" s="82"/>
      <c r="BE562" s="82"/>
      <c r="BF562" s="82"/>
      <c r="BG562" s="82"/>
      <c r="BH562" s="82"/>
      <c r="BI562" s="82"/>
      <c r="BJ562" s="82"/>
      <c r="BK562" s="82"/>
      <c r="BL562" s="82"/>
      <c r="BM562" s="82"/>
      <c r="BN562" s="82"/>
      <c r="BO562" s="82"/>
      <c r="BP562" s="82"/>
      <c r="BQ562" s="82"/>
      <c r="BR562" s="84"/>
      <c r="BS562" s="84"/>
      <c r="BT562" s="84"/>
      <c r="BU562" s="84"/>
      <c r="BV562" s="84"/>
      <c r="BW562" s="84"/>
      <c r="BX562" s="82"/>
      <c r="BY562" s="265"/>
      <c r="BZ562" s="82"/>
      <c r="CA562" s="82"/>
      <c r="CB562" s="82"/>
    </row>
    <row r="563" spans="1:80" ht="15.75" customHeight="1" x14ac:dyDescent="0.2">
      <c r="A563" s="82"/>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c r="AA563" s="82"/>
      <c r="AB563" s="82"/>
      <c r="AC563" s="82"/>
      <c r="AD563" s="82"/>
      <c r="AE563" s="82"/>
      <c r="AF563" s="82"/>
      <c r="AG563" s="82"/>
      <c r="AH563" s="82"/>
      <c r="AI563" s="82"/>
      <c r="AJ563" s="82"/>
      <c r="AK563" s="82"/>
      <c r="AL563" s="82"/>
      <c r="AM563" s="82"/>
      <c r="AN563" s="266"/>
      <c r="AO563" s="266"/>
      <c r="AP563" s="266"/>
      <c r="AQ563" s="266"/>
      <c r="AR563" s="82"/>
      <c r="AS563" s="82"/>
      <c r="AT563" s="82"/>
      <c r="AU563" s="82"/>
      <c r="AV563" s="82"/>
      <c r="AW563" s="82"/>
      <c r="AX563" s="82"/>
      <c r="AY563" s="82"/>
      <c r="AZ563" s="82"/>
      <c r="BA563" s="82"/>
      <c r="BB563" s="82"/>
      <c r="BC563" s="82"/>
      <c r="BD563" s="82"/>
      <c r="BE563" s="82"/>
      <c r="BF563" s="82"/>
      <c r="BG563" s="82"/>
      <c r="BH563" s="82"/>
      <c r="BI563" s="82"/>
      <c r="BJ563" s="82"/>
      <c r="BK563" s="82"/>
      <c r="BL563" s="82"/>
      <c r="BM563" s="82"/>
      <c r="BN563" s="82"/>
      <c r="BO563" s="82"/>
      <c r="BP563" s="82"/>
      <c r="BQ563" s="82"/>
      <c r="BR563" s="84"/>
      <c r="BS563" s="84"/>
      <c r="BT563" s="84"/>
      <c r="BU563" s="84"/>
      <c r="BV563" s="84"/>
      <c r="BW563" s="84"/>
      <c r="BX563" s="82"/>
      <c r="BY563" s="265"/>
      <c r="BZ563" s="82"/>
      <c r="CA563" s="82"/>
      <c r="CB563" s="82"/>
    </row>
    <row r="564" spans="1:80" ht="15.75" customHeight="1" x14ac:dyDescent="0.2">
      <c r="A564" s="82"/>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G564" s="82"/>
      <c r="AH564" s="82"/>
      <c r="AI564" s="82"/>
      <c r="AJ564" s="82"/>
      <c r="AK564" s="82"/>
      <c r="AL564" s="82"/>
      <c r="AM564" s="82"/>
      <c r="AN564" s="266"/>
      <c r="AO564" s="266"/>
      <c r="AP564" s="266"/>
      <c r="AQ564" s="266"/>
      <c r="AR564" s="82"/>
      <c r="AS564" s="82"/>
      <c r="AT564" s="82"/>
      <c r="AU564" s="82"/>
      <c r="AV564" s="82"/>
      <c r="AW564" s="82"/>
      <c r="AX564" s="82"/>
      <c r="AY564" s="82"/>
      <c r="AZ564" s="82"/>
      <c r="BA564" s="82"/>
      <c r="BB564" s="82"/>
      <c r="BC564" s="82"/>
      <c r="BD564" s="82"/>
      <c r="BE564" s="82"/>
      <c r="BF564" s="82"/>
      <c r="BG564" s="82"/>
      <c r="BH564" s="82"/>
      <c r="BI564" s="82"/>
      <c r="BJ564" s="82"/>
      <c r="BK564" s="82"/>
      <c r="BL564" s="82"/>
      <c r="BM564" s="82"/>
      <c r="BN564" s="82"/>
      <c r="BO564" s="82"/>
      <c r="BP564" s="82"/>
      <c r="BQ564" s="82"/>
      <c r="BR564" s="84"/>
      <c r="BS564" s="84"/>
      <c r="BT564" s="84"/>
      <c r="BU564" s="84"/>
      <c r="BV564" s="84"/>
      <c r="BW564" s="84"/>
      <c r="BX564" s="82"/>
      <c r="BY564" s="265"/>
      <c r="BZ564" s="82"/>
      <c r="CA564" s="82"/>
      <c r="CB564" s="82"/>
    </row>
    <row r="565" spans="1:80" ht="15.75" customHeight="1" x14ac:dyDescent="0.2">
      <c r="A565" s="82"/>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c r="AA565" s="82"/>
      <c r="AB565" s="82"/>
      <c r="AC565" s="82"/>
      <c r="AD565" s="82"/>
      <c r="AE565" s="82"/>
      <c r="AF565" s="82"/>
      <c r="AG565" s="82"/>
      <c r="AH565" s="82"/>
      <c r="AI565" s="82"/>
      <c r="AJ565" s="82"/>
      <c r="AK565" s="82"/>
      <c r="AL565" s="82"/>
      <c r="AM565" s="82"/>
      <c r="AN565" s="266"/>
      <c r="AO565" s="266"/>
      <c r="AP565" s="266"/>
      <c r="AQ565" s="266"/>
      <c r="AR565" s="82"/>
      <c r="AS565" s="82"/>
      <c r="AT565" s="82"/>
      <c r="AU565" s="82"/>
      <c r="AV565" s="82"/>
      <c r="AW565" s="82"/>
      <c r="AX565" s="82"/>
      <c r="AY565" s="82"/>
      <c r="AZ565" s="82"/>
      <c r="BA565" s="82"/>
      <c r="BB565" s="82"/>
      <c r="BC565" s="82"/>
      <c r="BD565" s="82"/>
      <c r="BE565" s="82"/>
      <c r="BF565" s="82"/>
      <c r="BG565" s="82"/>
      <c r="BH565" s="82"/>
      <c r="BI565" s="82"/>
      <c r="BJ565" s="82"/>
      <c r="BK565" s="82"/>
      <c r="BL565" s="82"/>
      <c r="BM565" s="82"/>
      <c r="BN565" s="82"/>
      <c r="BO565" s="82"/>
      <c r="BP565" s="82"/>
      <c r="BQ565" s="82"/>
      <c r="BR565" s="84"/>
      <c r="BS565" s="84"/>
      <c r="BT565" s="84"/>
      <c r="BU565" s="84"/>
      <c r="BV565" s="84"/>
      <c r="BW565" s="84"/>
      <c r="BX565" s="82"/>
      <c r="BY565" s="265"/>
      <c r="BZ565" s="82"/>
      <c r="CA565" s="82"/>
      <c r="CB565" s="82"/>
    </row>
    <row r="566" spans="1:80" ht="15.75" customHeight="1" x14ac:dyDescent="0.2">
      <c r="A566" s="82"/>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c r="AG566" s="82"/>
      <c r="AH566" s="82"/>
      <c r="AI566" s="82"/>
      <c r="AJ566" s="82"/>
      <c r="AK566" s="82"/>
      <c r="AL566" s="82"/>
      <c r="AM566" s="82"/>
      <c r="AN566" s="266"/>
      <c r="AO566" s="266"/>
      <c r="AP566" s="266"/>
      <c r="AQ566" s="266"/>
      <c r="AR566" s="82"/>
      <c r="AS566" s="82"/>
      <c r="AT566" s="82"/>
      <c r="AU566" s="82"/>
      <c r="AV566" s="82"/>
      <c r="AW566" s="82"/>
      <c r="AX566" s="82"/>
      <c r="AY566" s="82"/>
      <c r="AZ566" s="82"/>
      <c r="BA566" s="82"/>
      <c r="BB566" s="82"/>
      <c r="BC566" s="82"/>
      <c r="BD566" s="82"/>
      <c r="BE566" s="82"/>
      <c r="BF566" s="82"/>
      <c r="BG566" s="82"/>
      <c r="BH566" s="82"/>
      <c r="BI566" s="82"/>
      <c r="BJ566" s="82"/>
      <c r="BK566" s="82"/>
      <c r="BL566" s="82"/>
      <c r="BM566" s="82"/>
      <c r="BN566" s="82"/>
      <c r="BO566" s="82"/>
      <c r="BP566" s="82"/>
      <c r="BQ566" s="82"/>
      <c r="BR566" s="84"/>
      <c r="BS566" s="84"/>
      <c r="BT566" s="84"/>
      <c r="BU566" s="84"/>
      <c r="BV566" s="84"/>
      <c r="BW566" s="84"/>
      <c r="BX566" s="82"/>
      <c r="BY566" s="265"/>
      <c r="BZ566" s="82"/>
      <c r="CA566" s="82"/>
      <c r="CB566" s="82"/>
    </row>
    <row r="567" spans="1:80" ht="15.75" customHeight="1" x14ac:dyDescent="0.2">
      <c r="A567" s="82"/>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c r="AG567" s="82"/>
      <c r="AH567" s="82"/>
      <c r="AI567" s="82"/>
      <c r="AJ567" s="82"/>
      <c r="AK567" s="82"/>
      <c r="AL567" s="82"/>
      <c r="AM567" s="82"/>
      <c r="AN567" s="266"/>
      <c r="AO567" s="266"/>
      <c r="AP567" s="266"/>
      <c r="AQ567" s="266"/>
      <c r="AR567" s="82"/>
      <c r="AS567" s="82"/>
      <c r="AT567" s="82"/>
      <c r="AU567" s="82"/>
      <c r="AV567" s="82"/>
      <c r="AW567" s="82"/>
      <c r="AX567" s="82"/>
      <c r="AY567" s="82"/>
      <c r="AZ567" s="82"/>
      <c r="BA567" s="82"/>
      <c r="BB567" s="82"/>
      <c r="BC567" s="82"/>
      <c r="BD567" s="82"/>
      <c r="BE567" s="82"/>
      <c r="BF567" s="82"/>
      <c r="BG567" s="82"/>
      <c r="BH567" s="82"/>
      <c r="BI567" s="82"/>
      <c r="BJ567" s="82"/>
      <c r="BK567" s="82"/>
      <c r="BL567" s="82"/>
      <c r="BM567" s="82"/>
      <c r="BN567" s="82"/>
      <c r="BO567" s="82"/>
      <c r="BP567" s="82"/>
      <c r="BQ567" s="82"/>
      <c r="BR567" s="84"/>
      <c r="BS567" s="84"/>
      <c r="BT567" s="84"/>
      <c r="BU567" s="84"/>
      <c r="BV567" s="84"/>
      <c r="BW567" s="84"/>
      <c r="BX567" s="82"/>
      <c r="BY567" s="265"/>
      <c r="BZ567" s="82"/>
      <c r="CA567" s="82"/>
      <c r="CB567" s="82"/>
    </row>
    <row r="568" spans="1:80" ht="15.75" customHeight="1" x14ac:dyDescent="0.2">
      <c r="A568" s="82"/>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c r="AA568" s="82"/>
      <c r="AB568" s="82"/>
      <c r="AC568" s="82"/>
      <c r="AD568" s="82"/>
      <c r="AE568" s="82"/>
      <c r="AF568" s="82"/>
      <c r="AG568" s="82"/>
      <c r="AH568" s="82"/>
      <c r="AI568" s="82"/>
      <c r="AJ568" s="82"/>
      <c r="AK568" s="82"/>
      <c r="AL568" s="82"/>
      <c r="AM568" s="82"/>
      <c r="AN568" s="266"/>
      <c r="AO568" s="266"/>
      <c r="AP568" s="266"/>
      <c r="AQ568" s="266"/>
      <c r="AR568" s="82"/>
      <c r="AS568" s="82"/>
      <c r="AT568" s="82"/>
      <c r="AU568" s="82"/>
      <c r="AV568" s="82"/>
      <c r="AW568" s="82"/>
      <c r="AX568" s="82"/>
      <c r="AY568" s="82"/>
      <c r="AZ568" s="82"/>
      <c r="BA568" s="82"/>
      <c r="BB568" s="82"/>
      <c r="BC568" s="82"/>
      <c r="BD568" s="82"/>
      <c r="BE568" s="82"/>
      <c r="BF568" s="82"/>
      <c r="BG568" s="82"/>
      <c r="BH568" s="82"/>
      <c r="BI568" s="82"/>
      <c r="BJ568" s="82"/>
      <c r="BK568" s="82"/>
      <c r="BL568" s="82"/>
      <c r="BM568" s="82"/>
      <c r="BN568" s="82"/>
      <c r="BO568" s="82"/>
      <c r="BP568" s="82"/>
      <c r="BQ568" s="82"/>
      <c r="BR568" s="84"/>
      <c r="BS568" s="84"/>
      <c r="BT568" s="84"/>
      <c r="BU568" s="84"/>
      <c r="BV568" s="84"/>
      <c r="BW568" s="84"/>
      <c r="BX568" s="82"/>
      <c r="BY568" s="265"/>
      <c r="BZ568" s="82"/>
      <c r="CA568" s="82"/>
      <c r="CB568" s="82"/>
    </row>
    <row r="569" spans="1:80" ht="15.75" customHeight="1" x14ac:dyDescent="0.2">
      <c r="A569" s="82"/>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c r="AA569" s="82"/>
      <c r="AB569" s="82"/>
      <c r="AC569" s="82"/>
      <c r="AD569" s="82"/>
      <c r="AE569" s="82"/>
      <c r="AF569" s="82"/>
      <c r="AG569" s="82"/>
      <c r="AH569" s="82"/>
      <c r="AI569" s="82"/>
      <c r="AJ569" s="82"/>
      <c r="AK569" s="82"/>
      <c r="AL569" s="82"/>
      <c r="AM569" s="82"/>
      <c r="AN569" s="266"/>
      <c r="AO569" s="266"/>
      <c r="AP569" s="266"/>
      <c r="AQ569" s="266"/>
      <c r="AR569" s="82"/>
      <c r="AS569" s="82"/>
      <c r="AT569" s="82"/>
      <c r="AU569" s="82"/>
      <c r="AV569" s="82"/>
      <c r="AW569" s="82"/>
      <c r="AX569" s="82"/>
      <c r="AY569" s="82"/>
      <c r="AZ569" s="82"/>
      <c r="BA569" s="82"/>
      <c r="BB569" s="82"/>
      <c r="BC569" s="82"/>
      <c r="BD569" s="82"/>
      <c r="BE569" s="82"/>
      <c r="BF569" s="82"/>
      <c r="BG569" s="82"/>
      <c r="BH569" s="82"/>
      <c r="BI569" s="82"/>
      <c r="BJ569" s="82"/>
      <c r="BK569" s="82"/>
      <c r="BL569" s="82"/>
      <c r="BM569" s="82"/>
      <c r="BN569" s="82"/>
      <c r="BO569" s="82"/>
      <c r="BP569" s="82"/>
      <c r="BQ569" s="82"/>
      <c r="BR569" s="84"/>
      <c r="BS569" s="84"/>
      <c r="BT569" s="84"/>
      <c r="BU569" s="84"/>
      <c r="BV569" s="84"/>
      <c r="BW569" s="84"/>
      <c r="BX569" s="82"/>
      <c r="BY569" s="265"/>
      <c r="BZ569" s="82"/>
      <c r="CA569" s="82"/>
      <c r="CB569" s="82"/>
    </row>
    <row r="570" spans="1:80" ht="15.75" customHeight="1" x14ac:dyDescent="0.2">
      <c r="A570" s="82"/>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G570" s="82"/>
      <c r="AH570" s="82"/>
      <c r="AI570" s="82"/>
      <c r="AJ570" s="82"/>
      <c r="AK570" s="82"/>
      <c r="AL570" s="82"/>
      <c r="AM570" s="82"/>
      <c r="AN570" s="266"/>
      <c r="AO570" s="266"/>
      <c r="AP570" s="266"/>
      <c r="AQ570" s="266"/>
      <c r="AR570" s="82"/>
      <c r="AS570" s="82"/>
      <c r="AT570" s="82"/>
      <c r="AU570" s="82"/>
      <c r="AV570" s="82"/>
      <c r="AW570" s="82"/>
      <c r="AX570" s="82"/>
      <c r="AY570" s="82"/>
      <c r="AZ570" s="82"/>
      <c r="BA570" s="82"/>
      <c r="BB570" s="82"/>
      <c r="BC570" s="82"/>
      <c r="BD570" s="82"/>
      <c r="BE570" s="82"/>
      <c r="BF570" s="82"/>
      <c r="BG570" s="82"/>
      <c r="BH570" s="82"/>
      <c r="BI570" s="82"/>
      <c r="BJ570" s="82"/>
      <c r="BK570" s="82"/>
      <c r="BL570" s="82"/>
      <c r="BM570" s="82"/>
      <c r="BN570" s="82"/>
      <c r="BO570" s="82"/>
      <c r="BP570" s="82"/>
      <c r="BQ570" s="82"/>
      <c r="BR570" s="84"/>
      <c r="BS570" s="84"/>
      <c r="BT570" s="84"/>
      <c r="BU570" s="84"/>
      <c r="BV570" s="84"/>
      <c r="BW570" s="84"/>
      <c r="BX570" s="82"/>
      <c r="BY570" s="265"/>
      <c r="BZ570" s="82"/>
      <c r="CA570" s="82"/>
      <c r="CB570" s="82"/>
    </row>
    <row r="571" spans="1:80" ht="15.75" customHeight="1" x14ac:dyDescent="0.2">
      <c r="A571" s="82"/>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c r="AG571" s="82"/>
      <c r="AH571" s="82"/>
      <c r="AI571" s="82"/>
      <c r="AJ571" s="82"/>
      <c r="AK571" s="82"/>
      <c r="AL571" s="82"/>
      <c r="AM571" s="82"/>
      <c r="AN571" s="266"/>
      <c r="AO571" s="266"/>
      <c r="AP571" s="266"/>
      <c r="AQ571" s="266"/>
      <c r="AR571" s="82"/>
      <c r="AS571" s="82"/>
      <c r="AT571" s="82"/>
      <c r="AU571" s="82"/>
      <c r="AV571" s="82"/>
      <c r="AW571" s="82"/>
      <c r="AX571" s="82"/>
      <c r="AY571" s="82"/>
      <c r="AZ571" s="82"/>
      <c r="BA571" s="82"/>
      <c r="BB571" s="82"/>
      <c r="BC571" s="82"/>
      <c r="BD571" s="82"/>
      <c r="BE571" s="82"/>
      <c r="BF571" s="82"/>
      <c r="BG571" s="82"/>
      <c r="BH571" s="82"/>
      <c r="BI571" s="82"/>
      <c r="BJ571" s="82"/>
      <c r="BK571" s="82"/>
      <c r="BL571" s="82"/>
      <c r="BM571" s="82"/>
      <c r="BN571" s="82"/>
      <c r="BO571" s="82"/>
      <c r="BP571" s="82"/>
      <c r="BQ571" s="82"/>
      <c r="BR571" s="84"/>
      <c r="BS571" s="84"/>
      <c r="BT571" s="84"/>
      <c r="BU571" s="84"/>
      <c r="BV571" s="84"/>
      <c r="BW571" s="84"/>
      <c r="BX571" s="82"/>
      <c r="BY571" s="265"/>
      <c r="BZ571" s="82"/>
      <c r="CA571" s="82"/>
      <c r="CB571" s="82"/>
    </row>
    <row r="572" spans="1:80" ht="15.75" customHeight="1" x14ac:dyDescent="0.2">
      <c r="A572" s="82"/>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c r="AA572" s="82"/>
      <c r="AB572" s="82"/>
      <c r="AC572" s="82"/>
      <c r="AD572" s="82"/>
      <c r="AE572" s="82"/>
      <c r="AF572" s="82"/>
      <c r="AG572" s="82"/>
      <c r="AH572" s="82"/>
      <c r="AI572" s="82"/>
      <c r="AJ572" s="82"/>
      <c r="AK572" s="82"/>
      <c r="AL572" s="82"/>
      <c r="AM572" s="82"/>
      <c r="AN572" s="266"/>
      <c r="AO572" s="266"/>
      <c r="AP572" s="266"/>
      <c r="AQ572" s="266"/>
      <c r="AR572" s="82"/>
      <c r="AS572" s="82"/>
      <c r="AT572" s="82"/>
      <c r="AU572" s="82"/>
      <c r="AV572" s="82"/>
      <c r="AW572" s="82"/>
      <c r="AX572" s="82"/>
      <c r="AY572" s="82"/>
      <c r="AZ572" s="82"/>
      <c r="BA572" s="82"/>
      <c r="BB572" s="82"/>
      <c r="BC572" s="82"/>
      <c r="BD572" s="82"/>
      <c r="BE572" s="82"/>
      <c r="BF572" s="82"/>
      <c r="BG572" s="82"/>
      <c r="BH572" s="82"/>
      <c r="BI572" s="82"/>
      <c r="BJ572" s="82"/>
      <c r="BK572" s="82"/>
      <c r="BL572" s="82"/>
      <c r="BM572" s="82"/>
      <c r="BN572" s="82"/>
      <c r="BO572" s="82"/>
      <c r="BP572" s="82"/>
      <c r="BQ572" s="82"/>
      <c r="BR572" s="84"/>
      <c r="BS572" s="84"/>
      <c r="BT572" s="84"/>
      <c r="BU572" s="84"/>
      <c r="BV572" s="84"/>
      <c r="BW572" s="84"/>
      <c r="BX572" s="82"/>
      <c r="BY572" s="265"/>
      <c r="BZ572" s="82"/>
      <c r="CA572" s="82"/>
      <c r="CB572" s="82"/>
    </row>
    <row r="573" spans="1:80" ht="15.75" customHeight="1" x14ac:dyDescent="0.2">
      <c r="A573" s="82"/>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c r="AA573" s="82"/>
      <c r="AB573" s="82"/>
      <c r="AC573" s="82"/>
      <c r="AD573" s="82"/>
      <c r="AE573" s="82"/>
      <c r="AF573" s="82"/>
      <c r="AG573" s="82"/>
      <c r="AH573" s="82"/>
      <c r="AI573" s="82"/>
      <c r="AJ573" s="82"/>
      <c r="AK573" s="82"/>
      <c r="AL573" s="82"/>
      <c r="AM573" s="82"/>
      <c r="AN573" s="266"/>
      <c r="AO573" s="266"/>
      <c r="AP573" s="266"/>
      <c r="AQ573" s="266"/>
      <c r="AR573" s="82"/>
      <c r="AS573" s="82"/>
      <c r="AT573" s="82"/>
      <c r="AU573" s="82"/>
      <c r="AV573" s="82"/>
      <c r="AW573" s="82"/>
      <c r="AX573" s="82"/>
      <c r="AY573" s="82"/>
      <c r="AZ573" s="82"/>
      <c r="BA573" s="82"/>
      <c r="BB573" s="82"/>
      <c r="BC573" s="82"/>
      <c r="BD573" s="82"/>
      <c r="BE573" s="82"/>
      <c r="BF573" s="82"/>
      <c r="BG573" s="82"/>
      <c r="BH573" s="82"/>
      <c r="BI573" s="82"/>
      <c r="BJ573" s="82"/>
      <c r="BK573" s="82"/>
      <c r="BL573" s="82"/>
      <c r="BM573" s="82"/>
      <c r="BN573" s="82"/>
      <c r="BO573" s="82"/>
      <c r="BP573" s="82"/>
      <c r="BQ573" s="82"/>
      <c r="BR573" s="84"/>
      <c r="BS573" s="84"/>
      <c r="BT573" s="84"/>
      <c r="BU573" s="84"/>
      <c r="BV573" s="84"/>
      <c r="BW573" s="84"/>
      <c r="BX573" s="82"/>
      <c r="BY573" s="265"/>
      <c r="BZ573" s="82"/>
      <c r="CA573" s="82"/>
      <c r="CB573" s="82"/>
    </row>
    <row r="574" spans="1:80" ht="15.75" customHeight="1" x14ac:dyDescent="0.2">
      <c r="A574" s="82"/>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c r="AA574" s="82"/>
      <c r="AB574" s="82"/>
      <c r="AC574" s="82"/>
      <c r="AD574" s="82"/>
      <c r="AE574" s="82"/>
      <c r="AF574" s="82"/>
      <c r="AG574" s="82"/>
      <c r="AH574" s="82"/>
      <c r="AI574" s="82"/>
      <c r="AJ574" s="82"/>
      <c r="AK574" s="82"/>
      <c r="AL574" s="82"/>
      <c r="AM574" s="82"/>
      <c r="AN574" s="266"/>
      <c r="AO574" s="266"/>
      <c r="AP574" s="266"/>
      <c r="AQ574" s="266"/>
      <c r="AR574" s="82"/>
      <c r="AS574" s="82"/>
      <c r="AT574" s="82"/>
      <c r="AU574" s="82"/>
      <c r="AV574" s="82"/>
      <c r="AW574" s="82"/>
      <c r="AX574" s="82"/>
      <c r="AY574" s="82"/>
      <c r="AZ574" s="82"/>
      <c r="BA574" s="82"/>
      <c r="BB574" s="82"/>
      <c r="BC574" s="82"/>
      <c r="BD574" s="82"/>
      <c r="BE574" s="82"/>
      <c r="BF574" s="82"/>
      <c r="BG574" s="82"/>
      <c r="BH574" s="82"/>
      <c r="BI574" s="82"/>
      <c r="BJ574" s="82"/>
      <c r="BK574" s="82"/>
      <c r="BL574" s="82"/>
      <c r="BM574" s="82"/>
      <c r="BN574" s="82"/>
      <c r="BO574" s="82"/>
      <c r="BP574" s="82"/>
      <c r="BQ574" s="82"/>
      <c r="BR574" s="84"/>
      <c r="BS574" s="84"/>
      <c r="BT574" s="84"/>
      <c r="BU574" s="84"/>
      <c r="BV574" s="84"/>
      <c r="BW574" s="84"/>
      <c r="BX574" s="82"/>
      <c r="BY574" s="265"/>
      <c r="BZ574" s="82"/>
      <c r="CA574" s="82"/>
      <c r="CB574" s="82"/>
    </row>
    <row r="575" spans="1:80" ht="15.75" customHeight="1" x14ac:dyDescent="0.2">
      <c r="A575" s="82"/>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c r="AA575" s="82"/>
      <c r="AB575" s="82"/>
      <c r="AC575" s="82"/>
      <c r="AD575" s="82"/>
      <c r="AE575" s="82"/>
      <c r="AF575" s="82"/>
      <c r="AG575" s="82"/>
      <c r="AH575" s="82"/>
      <c r="AI575" s="82"/>
      <c r="AJ575" s="82"/>
      <c r="AK575" s="82"/>
      <c r="AL575" s="82"/>
      <c r="AM575" s="82"/>
      <c r="AN575" s="266"/>
      <c r="AO575" s="266"/>
      <c r="AP575" s="266"/>
      <c r="AQ575" s="266"/>
      <c r="AR575" s="82"/>
      <c r="AS575" s="82"/>
      <c r="AT575" s="82"/>
      <c r="AU575" s="82"/>
      <c r="AV575" s="82"/>
      <c r="AW575" s="82"/>
      <c r="AX575" s="82"/>
      <c r="AY575" s="82"/>
      <c r="AZ575" s="82"/>
      <c r="BA575" s="82"/>
      <c r="BB575" s="82"/>
      <c r="BC575" s="82"/>
      <c r="BD575" s="82"/>
      <c r="BE575" s="82"/>
      <c r="BF575" s="82"/>
      <c r="BG575" s="82"/>
      <c r="BH575" s="82"/>
      <c r="BI575" s="82"/>
      <c r="BJ575" s="82"/>
      <c r="BK575" s="82"/>
      <c r="BL575" s="82"/>
      <c r="BM575" s="82"/>
      <c r="BN575" s="82"/>
      <c r="BO575" s="82"/>
      <c r="BP575" s="82"/>
      <c r="BQ575" s="82"/>
      <c r="BR575" s="84"/>
      <c r="BS575" s="84"/>
      <c r="BT575" s="84"/>
      <c r="BU575" s="84"/>
      <c r="BV575" s="84"/>
      <c r="BW575" s="84"/>
      <c r="BX575" s="82"/>
      <c r="BY575" s="265"/>
      <c r="BZ575" s="82"/>
      <c r="CA575" s="82"/>
      <c r="CB575" s="82"/>
    </row>
    <row r="576" spans="1:80" ht="15.75" customHeight="1" x14ac:dyDescent="0.2">
      <c r="A576" s="82"/>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G576" s="82"/>
      <c r="AH576" s="82"/>
      <c r="AI576" s="82"/>
      <c r="AJ576" s="82"/>
      <c r="AK576" s="82"/>
      <c r="AL576" s="82"/>
      <c r="AM576" s="82"/>
      <c r="AN576" s="266"/>
      <c r="AO576" s="266"/>
      <c r="AP576" s="266"/>
      <c r="AQ576" s="266"/>
      <c r="AR576" s="82"/>
      <c r="AS576" s="82"/>
      <c r="AT576" s="82"/>
      <c r="AU576" s="82"/>
      <c r="AV576" s="82"/>
      <c r="AW576" s="82"/>
      <c r="AX576" s="82"/>
      <c r="AY576" s="82"/>
      <c r="AZ576" s="82"/>
      <c r="BA576" s="82"/>
      <c r="BB576" s="82"/>
      <c r="BC576" s="82"/>
      <c r="BD576" s="82"/>
      <c r="BE576" s="82"/>
      <c r="BF576" s="82"/>
      <c r="BG576" s="82"/>
      <c r="BH576" s="82"/>
      <c r="BI576" s="82"/>
      <c r="BJ576" s="82"/>
      <c r="BK576" s="82"/>
      <c r="BL576" s="82"/>
      <c r="BM576" s="82"/>
      <c r="BN576" s="82"/>
      <c r="BO576" s="82"/>
      <c r="BP576" s="82"/>
      <c r="BQ576" s="82"/>
      <c r="BR576" s="84"/>
      <c r="BS576" s="84"/>
      <c r="BT576" s="84"/>
      <c r="BU576" s="84"/>
      <c r="BV576" s="84"/>
      <c r="BW576" s="84"/>
      <c r="BX576" s="82"/>
      <c r="BY576" s="265"/>
      <c r="BZ576" s="82"/>
      <c r="CA576" s="82"/>
      <c r="CB576" s="82"/>
    </row>
    <row r="577" spans="1:80" ht="15.75" customHeight="1" x14ac:dyDescent="0.2">
      <c r="A577" s="82"/>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c r="AA577" s="82"/>
      <c r="AB577" s="82"/>
      <c r="AC577" s="82"/>
      <c r="AD577" s="82"/>
      <c r="AE577" s="82"/>
      <c r="AF577" s="82"/>
      <c r="AG577" s="82"/>
      <c r="AH577" s="82"/>
      <c r="AI577" s="82"/>
      <c r="AJ577" s="82"/>
      <c r="AK577" s="82"/>
      <c r="AL577" s="82"/>
      <c r="AM577" s="82"/>
      <c r="AN577" s="266"/>
      <c r="AO577" s="266"/>
      <c r="AP577" s="266"/>
      <c r="AQ577" s="266"/>
      <c r="AR577" s="82"/>
      <c r="AS577" s="82"/>
      <c r="AT577" s="82"/>
      <c r="AU577" s="82"/>
      <c r="AV577" s="82"/>
      <c r="AW577" s="82"/>
      <c r="AX577" s="82"/>
      <c r="AY577" s="82"/>
      <c r="AZ577" s="82"/>
      <c r="BA577" s="82"/>
      <c r="BB577" s="82"/>
      <c r="BC577" s="82"/>
      <c r="BD577" s="82"/>
      <c r="BE577" s="82"/>
      <c r="BF577" s="82"/>
      <c r="BG577" s="82"/>
      <c r="BH577" s="82"/>
      <c r="BI577" s="82"/>
      <c r="BJ577" s="82"/>
      <c r="BK577" s="82"/>
      <c r="BL577" s="82"/>
      <c r="BM577" s="82"/>
      <c r="BN577" s="82"/>
      <c r="BO577" s="82"/>
      <c r="BP577" s="82"/>
      <c r="BQ577" s="82"/>
      <c r="BR577" s="84"/>
      <c r="BS577" s="84"/>
      <c r="BT577" s="84"/>
      <c r="BU577" s="84"/>
      <c r="BV577" s="84"/>
      <c r="BW577" s="84"/>
      <c r="BX577" s="82"/>
      <c r="BY577" s="265"/>
      <c r="BZ577" s="82"/>
      <c r="CA577" s="82"/>
      <c r="CB577" s="82"/>
    </row>
    <row r="578" spans="1:80" ht="15.75" customHeight="1" x14ac:dyDescent="0.2">
      <c r="A578" s="82"/>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c r="AA578" s="82"/>
      <c r="AB578" s="82"/>
      <c r="AC578" s="82"/>
      <c r="AD578" s="82"/>
      <c r="AE578" s="82"/>
      <c r="AF578" s="82"/>
      <c r="AG578" s="82"/>
      <c r="AH578" s="82"/>
      <c r="AI578" s="82"/>
      <c r="AJ578" s="82"/>
      <c r="AK578" s="82"/>
      <c r="AL578" s="82"/>
      <c r="AM578" s="82"/>
      <c r="AN578" s="266"/>
      <c r="AO578" s="266"/>
      <c r="AP578" s="266"/>
      <c r="AQ578" s="266"/>
      <c r="AR578" s="82"/>
      <c r="AS578" s="82"/>
      <c r="AT578" s="82"/>
      <c r="AU578" s="82"/>
      <c r="AV578" s="82"/>
      <c r="AW578" s="82"/>
      <c r="AX578" s="82"/>
      <c r="AY578" s="82"/>
      <c r="AZ578" s="82"/>
      <c r="BA578" s="82"/>
      <c r="BB578" s="82"/>
      <c r="BC578" s="82"/>
      <c r="BD578" s="82"/>
      <c r="BE578" s="82"/>
      <c r="BF578" s="82"/>
      <c r="BG578" s="82"/>
      <c r="BH578" s="82"/>
      <c r="BI578" s="82"/>
      <c r="BJ578" s="82"/>
      <c r="BK578" s="82"/>
      <c r="BL578" s="82"/>
      <c r="BM578" s="82"/>
      <c r="BN578" s="82"/>
      <c r="BO578" s="82"/>
      <c r="BP578" s="82"/>
      <c r="BQ578" s="82"/>
      <c r="BR578" s="84"/>
      <c r="BS578" s="84"/>
      <c r="BT578" s="84"/>
      <c r="BU578" s="84"/>
      <c r="BV578" s="84"/>
      <c r="BW578" s="84"/>
      <c r="BX578" s="82"/>
      <c r="BY578" s="265"/>
      <c r="BZ578" s="82"/>
      <c r="CA578" s="82"/>
      <c r="CB578" s="82"/>
    </row>
    <row r="579" spans="1:80" ht="15.75" customHeight="1" x14ac:dyDescent="0.2">
      <c r="A579" s="82"/>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c r="AA579" s="82"/>
      <c r="AB579" s="82"/>
      <c r="AC579" s="82"/>
      <c r="AD579" s="82"/>
      <c r="AE579" s="82"/>
      <c r="AF579" s="82"/>
      <c r="AG579" s="82"/>
      <c r="AH579" s="82"/>
      <c r="AI579" s="82"/>
      <c r="AJ579" s="82"/>
      <c r="AK579" s="82"/>
      <c r="AL579" s="82"/>
      <c r="AM579" s="82"/>
      <c r="AN579" s="266"/>
      <c r="AO579" s="266"/>
      <c r="AP579" s="266"/>
      <c r="AQ579" s="266"/>
      <c r="AR579" s="82"/>
      <c r="AS579" s="82"/>
      <c r="AT579" s="82"/>
      <c r="AU579" s="82"/>
      <c r="AV579" s="82"/>
      <c r="AW579" s="82"/>
      <c r="AX579" s="82"/>
      <c r="AY579" s="82"/>
      <c r="AZ579" s="82"/>
      <c r="BA579" s="82"/>
      <c r="BB579" s="82"/>
      <c r="BC579" s="82"/>
      <c r="BD579" s="82"/>
      <c r="BE579" s="82"/>
      <c r="BF579" s="82"/>
      <c r="BG579" s="82"/>
      <c r="BH579" s="82"/>
      <c r="BI579" s="82"/>
      <c r="BJ579" s="82"/>
      <c r="BK579" s="82"/>
      <c r="BL579" s="82"/>
      <c r="BM579" s="82"/>
      <c r="BN579" s="82"/>
      <c r="BO579" s="82"/>
      <c r="BP579" s="82"/>
      <c r="BQ579" s="82"/>
      <c r="BR579" s="84"/>
      <c r="BS579" s="84"/>
      <c r="BT579" s="84"/>
      <c r="BU579" s="84"/>
      <c r="BV579" s="84"/>
      <c r="BW579" s="84"/>
      <c r="BX579" s="82"/>
      <c r="BY579" s="265"/>
      <c r="BZ579" s="82"/>
      <c r="CA579" s="82"/>
      <c r="CB579" s="82"/>
    </row>
    <row r="580" spans="1:80" ht="15.75" customHeight="1" x14ac:dyDescent="0.2">
      <c r="A580" s="82"/>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c r="AA580" s="82"/>
      <c r="AB580" s="82"/>
      <c r="AC580" s="82"/>
      <c r="AD580" s="82"/>
      <c r="AE580" s="82"/>
      <c r="AF580" s="82"/>
      <c r="AG580" s="82"/>
      <c r="AH580" s="82"/>
      <c r="AI580" s="82"/>
      <c r="AJ580" s="82"/>
      <c r="AK580" s="82"/>
      <c r="AL580" s="82"/>
      <c r="AM580" s="82"/>
      <c r="AN580" s="266"/>
      <c r="AO580" s="266"/>
      <c r="AP580" s="266"/>
      <c r="AQ580" s="266"/>
      <c r="AR580" s="82"/>
      <c r="AS580" s="82"/>
      <c r="AT580" s="82"/>
      <c r="AU580" s="82"/>
      <c r="AV580" s="82"/>
      <c r="AW580" s="82"/>
      <c r="AX580" s="82"/>
      <c r="AY580" s="82"/>
      <c r="AZ580" s="82"/>
      <c r="BA580" s="82"/>
      <c r="BB580" s="82"/>
      <c r="BC580" s="82"/>
      <c r="BD580" s="82"/>
      <c r="BE580" s="82"/>
      <c r="BF580" s="82"/>
      <c r="BG580" s="82"/>
      <c r="BH580" s="82"/>
      <c r="BI580" s="82"/>
      <c r="BJ580" s="82"/>
      <c r="BK580" s="82"/>
      <c r="BL580" s="82"/>
      <c r="BM580" s="82"/>
      <c r="BN580" s="82"/>
      <c r="BO580" s="82"/>
      <c r="BP580" s="82"/>
      <c r="BQ580" s="82"/>
      <c r="BR580" s="84"/>
      <c r="BS580" s="84"/>
      <c r="BT580" s="84"/>
      <c r="BU580" s="84"/>
      <c r="BV580" s="84"/>
      <c r="BW580" s="84"/>
      <c r="BX580" s="82"/>
      <c r="BY580" s="265"/>
      <c r="BZ580" s="82"/>
      <c r="CA580" s="82"/>
      <c r="CB580" s="82"/>
    </row>
    <row r="581" spans="1:80" ht="15.75" customHeight="1" x14ac:dyDescent="0.2">
      <c r="A581" s="82"/>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c r="AG581" s="82"/>
      <c r="AH581" s="82"/>
      <c r="AI581" s="82"/>
      <c r="AJ581" s="82"/>
      <c r="AK581" s="82"/>
      <c r="AL581" s="82"/>
      <c r="AM581" s="82"/>
      <c r="AN581" s="266"/>
      <c r="AO581" s="266"/>
      <c r="AP581" s="266"/>
      <c r="AQ581" s="266"/>
      <c r="AR581" s="82"/>
      <c r="AS581" s="82"/>
      <c r="AT581" s="82"/>
      <c r="AU581" s="82"/>
      <c r="AV581" s="82"/>
      <c r="AW581" s="82"/>
      <c r="AX581" s="82"/>
      <c r="AY581" s="82"/>
      <c r="AZ581" s="82"/>
      <c r="BA581" s="82"/>
      <c r="BB581" s="82"/>
      <c r="BC581" s="82"/>
      <c r="BD581" s="82"/>
      <c r="BE581" s="82"/>
      <c r="BF581" s="82"/>
      <c r="BG581" s="82"/>
      <c r="BH581" s="82"/>
      <c r="BI581" s="82"/>
      <c r="BJ581" s="82"/>
      <c r="BK581" s="82"/>
      <c r="BL581" s="82"/>
      <c r="BM581" s="82"/>
      <c r="BN581" s="82"/>
      <c r="BO581" s="82"/>
      <c r="BP581" s="82"/>
      <c r="BQ581" s="82"/>
      <c r="BR581" s="84"/>
      <c r="BS581" s="84"/>
      <c r="BT581" s="84"/>
      <c r="BU581" s="84"/>
      <c r="BV581" s="84"/>
      <c r="BW581" s="84"/>
      <c r="BX581" s="82"/>
      <c r="BY581" s="265"/>
      <c r="BZ581" s="82"/>
      <c r="CA581" s="82"/>
      <c r="CB581" s="82"/>
    </row>
    <row r="582" spans="1:80" ht="15.75" customHeight="1" x14ac:dyDescent="0.2">
      <c r="A582" s="82"/>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G582" s="82"/>
      <c r="AH582" s="82"/>
      <c r="AI582" s="82"/>
      <c r="AJ582" s="82"/>
      <c r="AK582" s="82"/>
      <c r="AL582" s="82"/>
      <c r="AM582" s="82"/>
      <c r="AN582" s="266"/>
      <c r="AO582" s="266"/>
      <c r="AP582" s="266"/>
      <c r="AQ582" s="266"/>
      <c r="AR582" s="82"/>
      <c r="AS582" s="82"/>
      <c r="AT582" s="82"/>
      <c r="AU582" s="82"/>
      <c r="AV582" s="82"/>
      <c r="AW582" s="82"/>
      <c r="AX582" s="82"/>
      <c r="AY582" s="82"/>
      <c r="AZ582" s="82"/>
      <c r="BA582" s="82"/>
      <c r="BB582" s="82"/>
      <c r="BC582" s="82"/>
      <c r="BD582" s="82"/>
      <c r="BE582" s="82"/>
      <c r="BF582" s="82"/>
      <c r="BG582" s="82"/>
      <c r="BH582" s="82"/>
      <c r="BI582" s="82"/>
      <c r="BJ582" s="82"/>
      <c r="BK582" s="82"/>
      <c r="BL582" s="82"/>
      <c r="BM582" s="82"/>
      <c r="BN582" s="82"/>
      <c r="BO582" s="82"/>
      <c r="BP582" s="82"/>
      <c r="BQ582" s="82"/>
      <c r="BR582" s="84"/>
      <c r="BS582" s="84"/>
      <c r="BT582" s="84"/>
      <c r="BU582" s="84"/>
      <c r="BV582" s="84"/>
      <c r="BW582" s="84"/>
      <c r="BX582" s="82"/>
      <c r="BY582" s="265"/>
      <c r="BZ582" s="82"/>
      <c r="CA582" s="82"/>
      <c r="CB582" s="82"/>
    </row>
    <row r="583" spans="1:80" ht="15.75" customHeight="1" x14ac:dyDescent="0.2">
      <c r="A583" s="82"/>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c r="AA583" s="82"/>
      <c r="AB583" s="82"/>
      <c r="AC583" s="82"/>
      <c r="AD583" s="82"/>
      <c r="AE583" s="82"/>
      <c r="AF583" s="82"/>
      <c r="AG583" s="82"/>
      <c r="AH583" s="82"/>
      <c r="AI583" s="82"/>
      <c r="AJ583" s="82"/>
      <c r="AK583" s="82"/>
      <c r="AL583" s="82"/>
      <c r="AM583" s="82"/>
      <c r="AN583" s="266"/>
      <c r="AO583" s="266"/>
      <c r="AP583" s="266"/>
      <c r="AQ583" s="266"/>
      <c r="AR583" s="82"/>
      <c r="AS583" s="82"/>
      <c r="AT583" s="82"/>
      <c r="AU583" s="82"/>
      <c r="AV583" s="82"/>
      <c r="AW583" s="82"/>
      <c r="AX583" s="82"/>
      <c r="AY583" s="82"/>
      <c r="AZ583" s="82"/>
      <c r="BA583" s="82"/>
      <c r="BB583" s="82"/>
      <c r="BC583" s="82"/>
      <c r="BD583" s="82"/>
      <c r="BE583" s="82"/>
      <c r="BF583" s="82"/>
      <c r="BG583" s="82"/>
      <c r="BH583" s="82"/>
      <c r="BI583" s="82"/>
      <c r="BJ583" s="82"/>
      <c r="BK583" s="82"/>
      <c r="BL583" s="82"/>
      <c r="BM583" s="82"/>
      <c r="BN583" s="82"/>
      <c r="BO583" s="82"/>
      <c r="BP583" s="82"/>
      <c r="BQ583" s="82"/>
      <c r="BR583" s="84"/>
      <c r="BS583" s="84"/>
      <c r="BT583" s="84"/>
      <c r="BU583" s="84"/>
      <c r="BV583" s="84"/>
      <c r="BW583" s="84"/>
      <c r="BX583" s="82"/>
      <c r="BY583" s="265"/>
      <c r="BZ583" s="82"/>
      <c r="CA583" s="82"/>
      <c r="CB583" s="82"/>
    </row>
    <row r="584" spans="1:80" ht="15.75" customHeight="1" x14ac:dyDescent="0.2">
      <c r="A584" s="82"/>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c r="AA584" s="82"/>
      <c r="AB584" s="82"/>
      <c r="AC584" s="82"/>
      <c r="AD584" s="82"/>
      <c r="AE584" s="82"/>
      <c r="AF584" s="82"/>
      <c r="AG584" s="82"/>
      <c r="AH584" s="82"/>
      <c r="AI584" s="82"/>
      <c r="AJ584" s="82"/>
      <c r="AK584" s="82"/>
      <c r="AL584" s="82"/>
      <c r="AM584" s="82"/>
      <c r="AN584" s="266"/>
      <c r="AO584" s="266"/>
      <c r="AP584" s="266"/>
      <c r="AQ584" s="266"/>
      <c r="AR584" s="82"/>
      <c r="AS584" s="82"/>
      <c r="AT584" s="82"/>
      <c r="AU584" s="82"/>
      <c r="AV584" s="82"/>
      <c r="AW584" s="82"/>
      <c r="AX584" s="82"/>
      <c r="AY584" s="82"/>
      <c r="AZ584" s="82"/>
      <c r="BA584" s="82"/>
      <c r="BB584" s="82"/>
      <c r="BC584" s="82"/>
      <c r="BD584" s="82"/>
      <c r="BE584" s="82"/>
      <c r="BF584" s="82"/>
      <c r="BG584" s="82"/>
      <c r="BH584" s="82"/>
      <c r="BI584" s="82"/>
      <c r="BJ584" s="82"/>
      <c r="BK584" s="82"/>
      <c r="BL584" s="82"/>
      <c r="BM584" s="82"/>
      <c r="BN584" s="82"/>
      <c r="BO584" s="82"/>
      <c r="BP584" s="82"/>
      <c r="BQ584" s="82"/>
      <c r="BR584" s="84"/>
      <c r="BS584" s="84"/>
      <c r="BT584" s="84"/>
      <c r="BU584" s="84"/>
      <c r="BV584" s="84"/>
      <c r="BW584" s="84"/>
      <c r="BX584" s="82"/>
      <c r="BY584" s="265"/>
      <c r="BZ584" s="82"/>
      <c r="CA584" s="82"/>
      <c r="CB584" s="82"/>
    </row>
    <row r="585" spans="1:80" ht="15.75" customHeight="1" x14ac:dyDescent="0.2">
      <c r="A585" s="82"/>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c r="AA585" s="82"/>
      <c r="AB585" s="82"/>
      <c r="AC585" s="82"/>
      <c r="AD585" s="82"/>
      <c r="AE585" s="82"/>
      <c r="AF585" s="82"/>
      <c r="AG585" s="82"/>
      <c r="AH585" s="82"/>
      <c r="AI585" s="82"/>
      <c r="AJ585" s="82"/>
      <c r="AK585" s="82"/>
      <c r="AL585" s="82"/>
      <c r="AM585" s="82"/>
      <c r="AN585" s="266"/>
      <c r="AO585" s="266"/>
      <c r="AP585" s="266"/>
      <c r="AQ585" s="266"/>
      <c r="AR585" s="82"/>
      <c r="AS585" s="82"/>
      <c r="AT585" s="82"/>
      <c r="AU585" s="82"/>
      <c r="AV585" s="82"/>
      <c r="AW585" s="82"/>
      <c r="AX585" s="82"/>
      <c r="AY585" s="82"/>
      <c r="AZ585" s="82"/>
      <c r="BA585" s="82"/>
      <c r="BB585" s="82"/>
      <c r="BC585" s="82"/>
      <c r="BD585" s="82"/>
      <c r="BE585" s="82"/>
      <c r="BF585" s="82"/>
      <c r="BG585" s="82"/>
      <c r="BH585" s="82"/>
      <c r="BI585" s="82"/>
      <c r="BJ585" s="82"/>
      <c r="BK585" s="82"/>
      <c r="BL585" s="82"/>
      <c r="BM585" s="82"/>
      <c r="BN585" s="82"/>
      <c r="BO585" s="82"/>
      <c r="BP585" s="82"/>
      <c r="BQ585" s="82"/>
      <c r="BR585" s="84"/>
      <c r="BS585" s="84"/>
      <c r="BT585" s="84"/>
      <c r="BU585" s="84"/>
      <c r="BV585" s="84"/>
      <c r="BW585" s="84"/>
      <c r="BX585" s="82"/>
      <c r="BY585" s="265"/>
      <c r="BZ585" s="82"/>
      <c r="CA585" s="82"/>
      <c r="CB585" s="82"/>
    </row>
    <row r="586" spans="1:80" ht="15.75" customHeight="1" x14ac:dyDescent="0.2">
      <c r="A586" s="82"/>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c r="AA586" s="82"/>
      <c r="AB586" s="82"/>
      <c r="AC586" s="82"/>
      <c r="AD586" s="82"/>
      <c r="AE586" s="82"/>
      <c r="AF586" s="82"/>
      <c r="AG586" s="82"/>
      <c r="AH586" s="82"/>
      <c r="AI586" s="82"/>
      <c r="AJ586" s="82"/>
      <c r="AK586" s="82"/>
      <c r="AL586" s="82"/>
      <c r="AM586" s="82"/>
      <c r="AN586" s="266"/>
      <c r="AO586" s="266"/>
      <c r="AP586" s="266"/>
      <c r="AQ586" s="266"/>
      <c r="AR586" s="82"/>
      <c r="AS586" s="82"/>
      <c r="AT586" s="82"/>
      <c r="AU586" s="82"/>
      <c r="AV586" s="82"/>
      <c r="AW586" s="82"/>
      <c r="AX586" s="82"/>
      <c r="AY586" s="82"/>
      <c r="AZ586" s="82"/>
      <c r="BA586" s="82"/>
      <c r="BB586" s="82"/>
      <c r="BC586" s="82"/>
      <c r="BD586" s="82"/>
      <c r="BE586" s="82"/>
      <c r="BF586" s="82"/>
      <c r="BG586" s="82"/>
      <c r="BH586" s="82"/>
      <c r="BI586" s="82"/>
      <c r="BJ586" s="82"/>
      <c r="BK586" s="82"/>
      <c r="BL586" s="82"/>
      <c r="BM586" s="82"/>
      <c r="BN586" s="82"/>
      <c r="BO586" s="82"/>
      <c r="BP586" s="82"/>
      <c r="BQ586" s="82"/>
      <c r="BR586" s="84"/>
      <c r="BS586" s="84"/>
      <c r="BT586" s="84"/>
      <c r="BU586" s="84"/>
      <c r="BV586" s="84"/>
      <c r="BW586" s="84"/>
      <c r="BX586" s="82"/>
      <c r="BY586" s="265"/>
      <c r="BZ586" s="82"/>
      <c r="CA586" s="82"/>
      <c r="CB586" s="82"/>
    </row>
    <row r="587" spans="1:80" ht="15.75" customHeight="1" x14ac:dyDescent="0.2">
      <c r="A587" s="82"/>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c r="AA587" s="82"/>
      <c r="AB587" s="82"/>
      <c r="AC587" s="82"/>
      <c r="AD587" s="82"/>
      <c r="AE587" s="82"/>
      <c r="AF587" s="82"/>
      <c r="AG587" s="82"/>
      <c r="AH587" s="82"/>
      <c r="AI587" s="82"/>
      <c r="AJ587" s="82"/>
      <c r="AK587" s="82"/>
      <c r="AL587" s="82"/>
      <c r="AM587" s="82"/>
      <c r="AN587" s="266"/>
      <c r="AO587" s="266"/>
      <c r="AP587" s="266"/>
      <c r="AQ587" s="266"/>
      <c r="AR587" s="82"/>
      <c r="AS587" s="82"/>
      <c r="AT587" s="82"/>
      <c r="AU587" s="82"/>
      <c r="AV587" s="82"/>
      <c r="AW587" s="82"/>
      <c r="AX587" s="82"/>
      <c r="AY587" s="82"/>
      <c r="AZ587" s="82"/>
      <c r="BA587" s="82"/>
      <c r="BB587" s="82"/>
      <c r="BC587" s="82"/>
      <c r="BD587" s="82"/>
      <c r="BE587" s="82"/>
      <c r="BF587" s="82"/>
      <c r="BG587" s="82"/>
      <c r="BH587" s="82"/>
      <c r="BI587" s="82"/>
      <c r="BJ587" s="82"/>
      <c r="BK587" s="82"/>
      <c r="BL587" s="82"/>
      <c r="BM587" s="82"/>
      <c r="BN587" s="82"/>
      <c r="BO587" s="82"/>
      <c r="BP587" s="82"/>
      <c r="BQ587" s="82"/>
      <c r="BR587" s="84"/>
      <c r="BS587" s="84"/>
      <c r="BT587" s="84"/>
      <c r="BU587" s="84"/>
      <c r="BV587" s="84"/>
      <c r="BW587" s="84"/>
      <c r="BX587" s="82"/>
      <c r="BY587" s="265"/>
      <c r="BZ587" s="82"/>
      <c r="CA587" s="82"/>
      <c r="CB587" s="82"/>
    </row>
    <row r="588" spans="1:80" ht="15.75" customHeight="1" x14ac:dyDescent="0.2">
      <c r="A588" s="82"/>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G588" s="82"/>
      <c r="AH588" s="82"/>
      <c r="AI588" s="82"/>
      <c r="AJ588" s="82"/>
      <c r="AK588" s="82"/>
      <c r="AL588" s="82"/>
      <c r="AM588" s="82"/>
      <c r="AN588" s="266"/>
      <c r="AO588" s="266"/>
      <c r="AP588" s="266"/>
      <c r="AQ588" s="266"/>
      <c r="AR588" s="82"/>
      <c r="AS588" s="82"/>
      <c r="AT588" s="82"/>
      <c r="AU588" s="82"/>
      <c r="AV588" s="82"/>
      <c r="AW588" s="82"/>
      <c r="AX588" s="82"/>
      <c r="AY588" s="82"/>
      <c r="AZ588" s="82"/>
      <c r="BA588" s="82"/>
      <c r="BB588" s="82"/>
      <c r="BC588" s="82"/>
      <c r="BD588" s="82"/>
      <c r="BE588" s="82"/>
      <c r="BF588" s="82"/>
      <c r="BG588" s="82"/>
      <c r="BH588" s="82"/>
      <c r="BI588" s="82"/>
      <c r="BJ588" s="82"/>
      <c r="BK588" s="82"/>
      <c r="BL588" s="82"/>
      <c r="BM588" s="82"/>
      <c r="BN588" s="82"/>
      <c r="BO588" s="82"/>
      <c r="BP588" s="82"/>
      <c r="BQ588" s="82"/>
      <c r="BR588" s="84"/>
      <c r="BS588" s="84"/>
      <c r="BT588" s="84"/>
      <c r="BU588" s="84"/>
      <c r="BV588" s="84"/>
      <c r="BW588" s="84"/>
      <c r="BX588" s="82"/>
      <c r="BY588" s="265"/>
      <c r="BZ588" s="82"/>
      <c r="CA588" s="82"/>
      <c r="CB588" s="82"/>
    </row>
    <row r="589" spans="1:80" ht="15.75" customHeight="1" x14ac:dyDescent="0.2">
      <c r="A589" s="82"/>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c r="AA589" s="82"/>
      <c r="AB589" s="82"/>
      <c r="AC589" s="82"/>
      <c r="AD589" s="82"/>
      <c r="AE589" s="82"/>
      <c r="AF589" s="82"/>
      <c r="AG589" s="82"/>
      <c r="AH589" s="82"/>
      <c r="AI589" s="82"/>
      <c r="AJ589" s="82"/>
      <c r="AK589" s="82"/>
      <c r="AL589" s="82"/>
      <c r="AM589" s="82"/>
      <c r="AN589" s="266"/>
      <c r="AO589" s="266"/>
      <c r="AP589" s="266"/>
      <c r="AQ589" s="266"/>
      <c r="AR589" s="82"/>
      <c r="AS589" s="82"/>
      <c r="AT589" s="82"/>
      <c r="AU589" s="82"/>
      <c r="AV589" s="82"/>
      <c r="AW589" s="82"/>
      <c r="AX589" s="82"/>
      <c r="AY589" s="82"/>
      <c r="AZ589" s="82"/>
      <c r="BA589" s="82"/>
      <c r="BB589" s="82"/>
      <c r="BC589" s="82"/>
      <c r="BD589" s="82"/>
      <c r="BE589" s="82"/>
      <c r="BF589" s="82"/>
      <c r="BG589" s="82"/>
      <c r="BH589" s="82"/>
      <c r="BI589" s="82"/>
      <c r="BJ589" s="82"/>
      <c r="BK589" s="82"/>
      <c r="BL589" s="82"/>
      <c r="BM589" s="82"/>
      <c r="BN589" s="82"/>
      <c r="BO589" s="82"/>
      <c r="BP589" s="82"/>
      <c r="BQ589" s="82"/>
      <c r="BR589" s="84"/>
      <c r="BS589" s="84"/>
      <c r="BT589" s="84"/>
      <c r="BU589" s="84"/>
      <c r="BV589" s="84"/>
      <c r="BW589" s="84"/>
      <c r="BX589" s="82"/>
      <c r="BY589" s="265"/>
      <c r="BZ589" s="82"/>
      <c r="CA589" s="82"/>
      <c r="CB589" s="82"/>
    </row>
    <row r="590" spans="1:80" ht="15.75" customHeight="1" x14ac:dyDescent="0.2">
      <c r="A590" s="82"/>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c r="AA590" s="82"/>
      <c r="AB590" s="82"/>
      <c r="AC590" s="82"/>
      <c r="AD590" s="82"/>
      <c r="AE590" s="82"/>
      <c r="AF590" s="82"/>
      <c r="AG590" s="82"/>
      <c r="AH590" s="82"/>
      <c r="AI590" s="82"/>
      <c r="AJ590" s="82"/>
      <c r="AK590" s="82"/>
      <c r="AL590" s="82"/>
      <c r="AM590" s="82"/>
      <c r="AN590" s="266"/>
      <c r="AO590" s="266"/>
      <c r="AP590" s="266"/>
      <c r="AQ590" s="266"/>
      <c r="AR590" s="82"/>
      <c r="AS590" s="82"/>
      <c r="AT590" s="82"/>
      <c r="AU590" s="82"/>
      <c r="AV590" s="82"/>
      <c r="AW590" s="82"/>
      <c r="AX590" s="82"/>
      <c r="AY590" s="82"/>
      <c r="AZ590" s="82"/>
      <c r="BA590" s="82"/>
      <c r="BB590" s="82"/>
      <c r="BC590" s="82"/>
      <c r="BD590" s="82"/>
      <c r="BE590" s="82"/>
      <c r="BF590" s="82"/>
      <c r="BG590" s="82"/>
      <c r="BH590" s="82"/>
      <c r="BI590" s="82"/>
      <c r="BJ590" s="82"/>
      <c r="BK590" s="82"/>
      <c r="BL590" s="82"/>
      <c r="BM590" s="82"/>
      <c r="BN590" s="82"/>
      <c r="BO590" s="82"/>
      <c r="BP590" s="82"/>
      <c r="BQ590" s="82"/>
      <c r="BR590" s="84"/>
      <c r="BS590" s="84"/>
      <c r="BT590" s="84"/>
      <c r="BU590" s="84"/>
      <c r="BV590" s="84"/>
      <c r="BW590" s="84"/>
      <c r="BX590" s="82"/>
      <c r="BY590" s="265"/>
      <c r="BZ590" s="82"/>
      <c r="CA590" s="82"/>
      <c r="CB590" s="82"/>
    </row>
    <row r="591" spans="1:80" ht="15.75" customHeight="1" x14ac:dyDescent="0.2">
      <c r="A591" s="82"/>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c r="AA591" s="82"/>
      <c r="AB591" s="82"/>
      <c r="AC591" s="82"/>
      <c r="AD591" s="82"/>
      <c r="AE591" s="82"/>
      <c r="AF591" s="82"/>
      <c r="AG591" s="82"/>
      <c r="AH591" s="82"/>
      <c r="AI591" s="82"/>
      <c r="AJ591" s="82"/>
      <c r="AK591" s="82"/>
      <c r="AL591" s="82"/>
      <c r="AM591" s="82"/>
      <c r="AN591" s="266"/>
      <c r="AO591" s="266"/>
      <c r="AP591" s="266"/>
      <c r="AQ591" s="266"/>
      <c r="AR591" s="82"/>
      <c r="AS591" s="82"/>
      <c r="AT591" s="82"/>
      <c r="AU591" s="82"/>
      <c r="AV591" s="82"/>
      <c r="AW591" s="82"/>
      <c r="AX591" s="82"/>
      <c r="AY591" s="82"/>
      <c r="AZ591" s="82"/>
      <c r="BA591" s="82"/>
      <c r="BB591" s="82"/>
      <c r="BC591" s="82"/>
      <c r="BD591" s="82"/>
      <c r="BE591" s="82"/>
      <c r="BF591" s="82"/>
      <c r="BG591" s="82"/>
      <c r="BH591" s="82"/>
      <c r="BI591" s="82"/>
      <c r="BJ591" s="82"/>
      <c r="BK591" s="82"/>
      <c r="BL591" s="82"/>
      <c r="BM591" s="82"/>
      <c r="BN591" s="82"/>
      <c r="BO591" s="82"/>
      <c r="BP591" s="82"/>
      <c r="BQ591" s="82"/>
      <c r="BR591" s="84"/>
      <c r="BS591" s="84"/>
      <c r="BT591" s="84"/>
      <c r="BU591" s="84"/>
      <c r="BV591" s="84"/>
      <c r="BW591" s="84"/>
      <c r="BX591" s="82"/>
      <c r="BY591" s="265"/>
      <c r="BZ591" s="82"/>
      <c r="CA591" s="82"/>
      <c r="CB591" s="82"/>
    </row>
    <row r="592" spans="1:80" ht="15.75" customHeight="1" x14ac:dyDescent="0.2">
      <c r="A592" s="82"/>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c r="AA592" s="82"/>
      <c r="AB592" s="82"/>
      <c r="AC592" s="82"/>
      <c r="AD592" s="82"/>
      <c r="AE592" s="82"/>
      <c r="AF592" s="82"/>
      <c r="AG592" s="82"/>
      <c r="AH592" s="82"/>
      <c r="AI592" s="82"/>
      <c r="AJ592" s="82"/>
      <c r="AK592" s="82"/>
      <c r="AL592" s="82"/>
      <c r="AM592" s="82"/>
      <c r="AN592" s="266"/>
      <c r="AO592" s="266"/>
      <c r="AP592" s="266"/>
      <c r="AQ592" s="266"/>
      <c r="AR592" s="82"/>
      <c r="AS592" s="82"/>
      <c r="AT592" s="82"/>
      <c r="AU592" s="82"/>
      <c r="AV592" s="82"/>
      <c r="AW592" s="82"/>
      <c r="AX592" s="82"/>
      <c r="AY592" s="82"/>
      <c r="AZ592" s="82"/>
      <c r="BA592" s="82"/>
      <c r="BB592" s="82"/>
      <c r="BC592" s="82"/>
      <c r="BD592" s="82"/>
      <c r="BE592" s="82"/>
      <c r="BF592" s="82"/>
      <c r="BG592" s="82"/>
      <c r="BH592" s="82"/>
      <c r="BI592" s="82"/>
      <c r="BJ592" s="82"/>
      <c r="BK592" s="82"/>
      <c r="BL592" s="82"/>
      <c r="BM592" s="82"/>
      <c r="BN592" s="82"/>
      <c r="BO592" s="82"/>
      <c r="BP592" s="82"/>
      <c r="BQ592" s="82"/>
      <c r="BR592" s="84"/>
      <c r="BS592" s="84"/>
      <c r="BT592" s="84"/>
      <c r="BU592" s="84"/>
      <c r="BV592" s="84"/>
      <c r="BW592" s="84"/>
      <c r="BX592" s="82"/>
      <c r="BY592" s="265"/>
      <c r="BZ592" s="82"/>
      <c r="CA592" s="82"/>
      <c r="CB592" s="82"/>
    </row>
    <row r="593" spans="1:80" ht="15.75" customHeight="1" x14ac:dyDescent="0.2">
      <c r="A593" s="82"/>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c r="AA593" s="82"/>
      <c r="AB593" s="82"/>
      <c r="AC593" s="82"/>
      <c r="AD593" s="82"/>
      <c r="AE593" s="82"/>
      <c r="AF593" s="82"/>
      <c r="AG593" s="82"/>
      <c r="AH593" s="82"/>
      <c r="AI593" s="82"/>
      <c r="AJ593" s="82"/>
      <c r="AK593" s="82"/>
      <c r="AL593" s="82"/>
      <c r="AM593" s="82"/>
      <c r="AN593" s="266"/>
      <c r="AO593" s="266"/>
      <c r="AP593" s="266"/>
      <c r="AQ593" s="266"/>
      <c r="AR593" s="82"/>
      <c r="AS593" s="82"/>
      <c r="AT593" s="82"/>
      <c r="AU593" s="82"/>
      <c r="AV593" s="82"/>
      <c r="AW593" s="82"/>
      <c r="AX593" s="82"/>
      <c r="AY593" s="82"/>
      <c r="AZ593" s="82"/>
      <c r="BA593" s="82"/>
      <c r="BB593" s="82"/>
      <c r="BC593" s="82"/>
      <c r="BD593" s="82"/>
      <c r="BE593" s="82"/>
      <c r="BF593" s="82"/>
      <c r="BG593" s="82"/>
      <c r="BH593" s="82"/>
      <c r="BI593" s="82"/>
      <c r="BJ593" s="82"/>
      <c r="BK593" s="82"/>
      <c r="BL593" s="82"/>
      <c r="BM593" s="82"/>
      <c r="BN593" s="82"/>
      <c r="BO593" s="82"/>
      <c r="BP593" s="82"/>
      <c r="BQ593" s="82"/>
      <c r="BR593" s="84"/>
      <c r="BS593" s="84"/>
      <c r="BT593" s="84"/>
      <c r="BU593" s="84"/>
      <c r="BV593" s="84"/>
      <c r="BW593" s="84"/>
      <c r="BX593" s="82"/>
      <c r="BY593" s="265"/>
      <c r="BZ593" s="82"/>
      <c r="CA593" s="82"/>
      <c r="CB593" s="82"/>
    </row>
    <row r="594" spans="1:80" ht="15.75" customHeight="1" x14ac:dyDescent="0.2">
      <c r="A594" s="82"/>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G594" s="82"/>
      <c r="AH594" s="82"/>
      <c r="AI594" s="82"/>
      <c r="AJ594" s="82"/>
      <c r="AK594" s="82"/>
      <c r="AL594" s="82"/>
      <c r="AM594" s="82"/>
      <c r="AN594" s="266"/>
      <c r="AO594" s="266"/>
      <c r="AP594" s="266"/>
      <c r="AQ594" s="266"/>
      <c r="AR594" s="82"/>
      <c r="AS594" s="82"/>
      <c r="AT594" s="82"/>
      <c r="AU594" s="82"/>
      <c r="AV594" s="82"/>
      <c r="AW594" s="82"/>
      <c r="AX594" s="82"/>
      <c r="AY594" s="82"/>
      <c r="AZ594" s="82"/>
      <c r="BA594" s="82"/>
      <c r="BB594" s="82"/>
      <c r="BC594" s="82"/>
      <c r="BD594" s="82"/>
      <c r="BE594" s="82"/>
      <c r="BF594" s="82"/>
      <c r="BG594" s="82"/>
      <c r="BH594" s="82"/>
      <c r="BI594" s="82"/>
      <c r="BJ594" s="82"/>
      <c r="BK594" s="82"/>
      <c r="BL594" s="82"/>
      <c r="BM594" s="82"/>
      <c r="BN594" s="82"/>
      <c r="BO594" s="82"/>
      <c r="BP594" s="82"/>
      <c r="BQ594" s="82"/>
      <c r="BR594" s="84"/>
      <c r="BS594" s="84"/>
      <c r="BT594" s="84"/>
      <c r="BU594" s="84"/>
      <c r="BV594" s="84"/>
      <c r="BW594" s="84"/>
      <c r="BX594" s="82"/>
      <c r="BY594" s="265"/>
      <c r="BZ594" s="82"/>
      <c r="CA594" s="82"/>
      <c r="CB594" s="82"/>
    </row>
    <row r="595" spans="1:80" ht="15.75" customHeight="1" x14ac:dyDescent="0.2">
      <c r="A595" s="82"/>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c r="AA595" s="82"/>
      <c r="AB595" s="82"/>
      <c r="AC595" s="82"/>
      <c r="AD595" s="82"/>
      <c r="AE595" s="82"/>
      <c r="AF595" s="82"/>
      <c r="AG595" s="82"/>
      <c r="AH595" s="82"/>
      <c r="AI595" s="82"/>
      <c r="AJ595" s="82"/>
      <c r="AK595" s="82"/>
      <c r="AL595" s="82"/>
      <c r="AM595" s="82"/>
      <c r="AN595" s="266"/>
      <c r="AO595" s="266"/>
      <c r="AP595" s="266"/>
      <c r="AQ595" s="266"/>
      <c r="AR595" s="82"/>
      <c r="AS595" s="82"/>
      <c r="AT595" s="82"/>
      <c r="AU595" s="82"/>
      <c r="AV595" s="82"/>
      <c r="AW595" s="82"/>
      <c r="AX595" s="82"/>
      <c r="AY595" s="82"/>
      <c r="AZ595" s="82"/>
      <c r="BA595" s="82"/>
      <c r="BB595" s="82"/>
      <c r="BC595" s="82"/>
      <c r="BD595" s="82"/>
      <c r="BE595" s="82"/>
      <c r="BF595" s="82"/>
      <c r="BG595" s="82"/>
      <c r="BH595" s="82"/>
      <c r="BI595" s="82"/>
      <c r="BJ595" s="82"/>
      <c r="BK595" s="82"/>
      <c r="BL595" s="82"/>
      <c r="BM595" s="82"/>
      <c r="BN595" s="82"/>
      <c r="BO595" s="82"/>
      <c r="BP595" s="82"/>
      <c r="BQ595" s="82"/>
      <c r="BR595" s="84"/>
      <c r="BS595" s="84"/>
      <c r="BT595" s="84"/>
      <c r="BU595" s="84"/>
      <c r="BV595" s="84"/>
      <c r="BW595" s="84"/>
      <c r="BX595" s="82"/>
      <c r="BY595" s="265"/>
      <c r="BZ595" s="82"/>
      <c r="CA595" s="82"/>
      <c r="CB595" s="82"/>
    </row>
    <row r="596" spans="1:80" ht="15.75" customHeight="1" x14ac:dyDescent="0.2">
      <c r="A596" s="82"/>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c r="AA596" s="82"/>
      <c r="AB596" s="82"/>
      <c r="AC596" s="82"/>
      <c r="AD596" s="82"/>
      <c r="AE596" s="82"/>
      <c r="AF596" s="82"/>
      <c r="AG596" s="82"/>
      <c r="AH596" s="82"/>
      <c r="AI596" s="82"/>
      <c r="AJ596" s="82"/>
      <c r="AK596" s="82"/>
      <c r="AL596" s="82"/>
      <c r="AM596" s="82"/>
      <c r="AN596" s="266"/>
      <c r="AO596" s="266"/>
      <c r="AP596" s="266"/>
      <c r="AQ596" s="266"/>
      <c r="AR596" s="82"/>
      <c r="AS596" s="82"/>
      <c r="AT596" s="82"/>
      <c r="AU596" s="82"/>
      <c r="AV596" s="82"/>
      <c r="AW596" s="82"/>
      <c r="AX596" s="82"/>
      <c r="AY596" s="82"/>
      <c r="AZ596" s="82"/>
      <c r="BA596" s="82"/>
      <c r="BB596" s="82"/>
      <c r="BC596" s="82"/>
      <c r="BD596" s="82"/>
      <c r="BE596" s="82"/>
      <c r="BF596" s="82"/>
      <c r="BG596" s="82"/>
      <c r="BH596" s="82"/>
      <c r="BI596" s="82"/>
      <c r="BJ596" s="82"/>
      <c r="BK596" s="82"/>
      <c r="BL596" s="82"/>
      <c r="BM596" s="82"/>
      <c r="BN596" s="82"/>
      <c r="BO596" s="82"/>
      <c r="BP596" s="82"/>
      <c r="BQ596" s="82"/>
      <c r="BR596" s="84"/>
      <c r="BS596" s="84"/>
      <c r="BT596" s="84"/>
      <c r="BU596" s="84"/>
      <c r="BV596" s="84"/>
      <c r="BW596" s="84"/>
      <c r="BX596" s="82"/>
      <c r="BY596" s="265"/>
      <c r="BZ596" s="82"/>
      <c r="CA596" s="82"/>
      <c r="CB596" s="82"/>
    </row>
    <row r="597" spans="1:80" ht="15.75" customHeight="1" x14ac:dyDescent="0.2">
      <c r="A597" s="82"/>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c r="AA597" s="82"/>
      <c r="AB597" s="82"/>
      <c r="AC597" s="82"/>
      <c r="AD597" s="82"/>
      <c r="AE597" s="82"/>
      <c r="AF597" s="82"/>
      <c r="AG597" s="82"/>
      <c r="AH597" s="82"/>
      <c r="AI597" s="82"/>
      <c r="AJ597" s="82"/>
      <c r="AK597" s="82"/>
      <c r="AL597" s="82"/>
      <c r="AM597" s="82"/>
      <c r="AN597" s="266"/>
      <c r="AO597" s="266"/>
      <c r="AP597" s="266"/>
      <c r="AQ597" s="266"/>
      <c r="AR597" s="82"/>
      <c r="AS597" s="82"/>
      <c r="AT597" s="82"/>
      <c r="AU597" s="82"/>
      <c r="AV597" s="82"/>
      <c r="AW597" s="82"/>
      <c r="AX597" s="82"/>
      <c r="AY597" s="82"/>
      <c r="AZ597" s="82"/>
      <c r="BA597" s="82"/>
      <c r="BB597" s="82"/>
      <c r="BC597" s="82"/>
      <c r="BD597" s="82"/>
      <c r="BE597" s="82"/>
      <c r="BF597" s="82"/>
      <c r="BG597" s="82"/>
      <c r="BH597" s="82"/>
      <c r="BI597" s="82"/>
      <c r="BJ597" s="82"/>
      <c r="BK597" s="82"/>
      <c r="BL597" s="82"/>
      <c r="BM597" s="82"/>
      <c r="BN597" s="82"/>
      <c r="BO597" s="82"/>
      <c r="BP597" s="82"/>
      <c r="BQ597" s="82"/>
      <c r="BR597" s="84"/>
      <c r="BS597" s="84"/>
      <c r="BT597" s="84"/>
      <c r="BU597" s="84"/>
      <c r="BV597" s="84"/>
      <c r="BW597" s="84"/>
      <c r="BX597" s="82"/>
      <c r="BY597" s="265"/>
      <c r="BZ597" s="82"/>
      <c r="CA597" s="82"/>
      <c r="CB597" s="82"/>
    </row>
    <row r="598" spans="1:80" ht="15.75" customHeight="1" x14ac:dyDescent="0.2">
      <c r="A598" s="82"/>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c r="AA598" s="82"/>
      <c r="AB598" s="82"/>
      <c r="AC598" s="82"/>
      <c r="AD598" s="82"/>
      <c r="AE598" s="82"/>
      <c r="AF598" s="82"/>
      <c r="AG598" s="82"/>
      <c r="AH598" s="82"/>
      <c r="AI598" s="82"/>
      <c r="AJ598" s="82"/>
      <c r="AK598" s="82"/>
      <c r="AL598" s="82"/>
      <c r="AM598" s="82"/>
      <c r="AN598" s="266"/>
      <c r="AO598" s="266"/>
      <c r="AP598" s="266"/>
      <c r="AQ598" s="266"/>
      <c r="AR598" s="82"/>
      <c r="AS598" s="82"/>
      <c r="AT598" s="82"/>
      <c r="AU598" s="82"/>
      <c r="AV598" s="82"/>
      <c r="AW598" s="82"/>
      <c r="AX598" s="82"/>
      <c r="AY598" s="82"/>
      <c r="AZ598" s="82"/>
      <c r="BA598" s="82"/>
      <c r="BB598" s="82"/>
      <c r="BC598" s="82"/>
      <c r="BD598" s="82"/>
      <c r="BE598" s="82"/>
      <c r="BF598" s="82"/>
      <c r="BG598" s="82"/>
      <c r="BH598" s="82"/>
      <c r="BI598" s="82"/>
      <c r="BJ598" s="82"/>
      <c r="BK598" s="82"/>
      <c r="BL598" s="82"/>
      <c r="BM598" s="82"/>
      <c r="BN598" s="82"/>
      <c r="BO598" s="82"/>
      <c r="BP598" s="82"/>
      <c r="BQ598" s="82"/>
      <c r="BR598" s="84"/>
      <c r="BS598" s="84"/>
      <c r="BT598" s="84"/>
      <c r="BU598" s="84"/>
      <c r="BV598" s="84"/>
      <c r="BW598" s="84"/>
      <c r="BX598" s="82"/>
      <c r="BY598" s="265"/>
      <c r="BZ598" s="82"/>
      <c r="CA598" s="82"/>
      <c r="CB598" s="82"/>
    </row>
    <row r="599" spans="1:80" ht="15.75" customHeight="1" x14ac:dyDescent="0.2">
      <c r="A599" s="82"/>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c r="AA599" s="82"/>
      <c r="AB599" s="82"/>
      <c r="AC599" s="82"/>
      <c r="AD599" s="82"/>
      <c r="AE599" s="82"/>
      <c r="AF599" s="82"/>
      <c r="AG599" s="82"/>
      <c r="AH599" s="82"/>
      <c r="AI599" s="82"/>
      <c r="AJ599" s="82"/>
      <c r="AK599" s="82"/>
      <c r="AL599" s="82"/>
      <c r="AM599" s="82"/>
      <c r="AN599" s="266"/>
      <c r="AO599" s="266"/>
      <c r="AP599" s="266"/>
      <c r="AQ599" s="266"/>
      <c r="AR599" s="82"/>
      <c r="AS599" s="82"/>
      <c r="AT599" s="82"/>
      <c r="AU599" s="82"/>
      <c r="AV599" s="82"/>
      <c r="AW599" s="82"/>
      <c r="AX599" s="82"/>
      <c r="AY599" s="82"/>
      <c r="AZ599" s="82"/>
      <c r="BA599" s="82"/>
      <c r="BB599" s="82"/>
      <c r="BC599" s="82"/>
      <c r="BD599" s="82"/>
      <c r="BE599" s="82"/>
      <c r="BF599" s="82"/>
      <c r="BG599" s="82"/>
      <c r="BH599" s="82"/>
      <c r="BI599" s="82"/>
      <c r="BJ599" s="82"/>
      <c r="BK599" s="82"/>
      <c r="BL599" s="82"/>
      <c r="BM599" s="82"/>
      <c r="BN599" s="82"/>
      <c r="BO599" s="82"/>
      <c r="BP599" s="82"/>
      <c r="BQ599" s="82"/>
      <c r="BR599" s="84"/>
      <c r="BS599" s="84"/>
      <c r="BT599" s="84"/>
      <c r="BU599" s="84"/>
      <c r="BV599" s="84"/>
      <c r="BW599" s="84"/>
      <c r="BX599" s="82"/>
      <c r="BY599" s="265"/>
      <c r="BZ599" s="82"/>
      <c r="CA599" s="82"/>
      <c r="CB599" s="82"/>
    </row>
    <row r="600" spans="1:80" ht="15.75" customHeight="1" x14ac:dyDescent="0.2">
      <c r="A600" s="82"/>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c r="AA600" s="82"/>
      <c r="AB600" s="82"/>
      <c r="AC600" s="82"/>
      <c r="AD600" s="82"/>
      <c r="AE600" s="82"/>
      <c r="AF600" s="82"/>
      <c r="AG600" s="82"/>
      <c r="AH600" s="82"/>
      <c r="AI600" s="82"/>
      <c r="AJ600" s="82"/>
      <c r="AK600" s="82"/>
      <c r="AL600" s="82"/>
      <c r="AM600" s="82"/>
      <c r="AN600" s="266"/>
      <c r="AO600" s="266"/>
      <c r="AP600" s="266"/>
      <c r="AQ600" s="266"/>
      <c r="AR600" s="82"/>
      <c r="AS600" s="82"/>
      <c r="AT600" s="82"/>
      <c r="AU600" s="82"/>
      <c r="AV600" s="82"/>
      <c r="AW600" s="82"/>
      <c r="AX600" s="82"/>
      <c r="AY600" s="82"/>
      <c r="AZ600" s="82"/>
      <c r="BA600" s="82"/>
      <c r="BB600" s="82"/>
      <c r="BC600" s="82"/>
      <c r="BD600" s="82"/>
      <c r="BE600" s="82"/>
      <c r="BF600" s="82"/>
      <c r="BG600" s="82"/>
      <c r="BH600" s="82"/>
      <c r="BI600" s="82"/>
      <c r="BJ600" s="82"/>
      <c r="BK600" s="82"/>
      <c r="BL600" s="82"/>
      <c r="BM600" s="82"/>
      <c r="BN600" s="82"/>
      <c r="BO600" s="82"/>
      <c r="BP600" s="82"/>
      <c r="BQ600" s="82"/>
      <c r="BR600" s="84"/>
      <c r="BS600" s="84"/>
      <c r="BT600" s="84"/>
      <c r="BU600" s="84"/>
      <c r="BV600" s="84"/>
      <c r="BW600" s="84"/>
      <c r="BX600" s="82"/>
      <c r="BY600" s="265"/>
      <c r="BZ600" s="82"/>
      <c r="CA600" s="82"/>
      <c r="CB600" s="82"/>
    </row>
    <row r="601" spans="1:80" ht="15.75" customHeight="1" x14ac:dyDescent="0.2">
      <c r="A601" s="82"/>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c r="AJ601" s="82"/>
      <c r="AK601" s="82"/>
      <c r="AL601" s="82"/>
      <c r="AM601" s="82"/>
      <c r="AN601" s="266"/>
      <c r="AO601" s="266"/>
      <c r="AP601" s="266"/>
      <c r="AQ601" s="266"/>
      <c r="AR601" s="82"/>
      <c r="AS601" s="82"/>
      <c r="AT601" s="82"/>
      <c r="AU601" s="82"/>
      <c r="AV601" s="82"/>
      <c r="AW601" s="82"/>
      <c r="AX601" s="82"/>
      <c r="AY601" s="82"/>
      <c r="AZ601" s="82"/>
      <c r="BA601" s="82"/>
      <c r="BB601" s="82"/>
      <c r="BC601" s="82"/>
      <c r="BD601" s="82"/>
      <c r="BE601" s="82"/>
      <c r="BF601" s="82"/>
      <c r="BG601" s="82"/>
      <c r="BH601" s="82"/>
      <c r="BI601" s="82"/>
      <c r="BJ601" s="82"/>
      <c r="BK601" s="82"/>
      <c r="BL601" s="82"/>
      <c r="BM601" s="82"/>
      <c r="BN601" s="82"/>
      <c r="BO601" s="82"/>
      <c r="BP601" s="82"/>
      <c r="BQ601" s="82"/>
      <c r="BR601" s="84"/>
      <c r="BS601" s="84"/>
      <c r="BT601" s="84"/>
      <c r="BU601" s="84"/>
      <c r="BV601" s="84"/>
      <c r="BW601" s="84"/>
      <c r="BX601" s="82"/>
      <c r="BY601" s="265"/>
      <c r="BZ601" s="82"/>
      <c r="CA601" s="82"/>
      <c r="CB601" s="82"/>
    </row>
    <row r="602" spans="1:80" ht="15.75" customHeight="1" x14ac:dyDescent="0.2">
      <c r="A602" s="82"/>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c r="AJ602" s="82"/>
      <c r="AK602" s="82"/>
      <c r="AL602" s="82"/>
      <c r="AM602" s="82"/>
      <c r="AN602" s="266"/>
      <c r="AO602" s="266"/>
      <c r="AP602" s="266"/>
      <c r="AQ602" s="266"/>
      <c r="AR602" s="82"/>
      <c r="AS602" s="82"/>
      <c r="AT602" s="82"/>
      <c r="AU602" s="82"/>
      <c r="AV602" s="82"/>
      <c r="AW602" s="82"/>
      <c r="AX602" s="82"/>
      <c r="AY602" s="82"/>
      <c r="AZ602" s="82"/>
      <c r="BA602" s="82"/>
      <c r="BB602" s="82"/>
      <c r="BC602" s="82"/>
      <c r="BD602" s="82"/>
      <c r="BE602" s="82"/>
      <c r="BF602" s="82"/>
      <c r="BG602" s="82"/>
      <c r="BH602" s="82"/>
      <c r="BI602" s="82"/>
      <c r="BJ602" s="82"/>
      <c r="BK602" s="82"/>
      <c r="BL602" s="82"/>
      <c r="BM602" s="82"/>
      <c r="BN602" s="82"/>
      <c r="BO602" s="82"/>
      <c r="BP602" s="82"/>
      <c r="BQ602" s="82"/>
      <c r="BR602" s="84"/>
      <c r="BS602" s="84"/>
      <c r="BT602" s="84"/>
      <c r="BU602" s="84"/>
      <c r="BV602" s="84"/>
      <c r="BW602" s="84"/>
      <c r="BX602" s="82"/>
      <c r="BY602" s="265"/>
      <c r="BZ602" s="82"/>
      <c r="CA602" s="82"/>
      <c r="CB602" s="82"/>
    </row>
    <row r="603" spans="1:80" ht="15.75" customHeight="1" x14ac:dyDescent="0.2">
      <c r="A603" s="82"/>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c r="AA603" s="82"/>
      <c r="AB603" s="82"/>
      <c r="AC603" s="82"/>
      <c r="AD603" s="82"/>
      <c r="AE603" s="82"/>
      <c r="AF603" s="82"/>
      <c r="AG603" s="82"/>
      <c r="AH603" s="82"/>
      <c r="AI603" s="82"/>
      <c r="AJ603" s="82"/>
      <c r="AK603" s="82"/>
      <c r="AL603" s="82"/>
      <c r="AM603" s="82"/>
      <c r="AN603" s="266"/>
      <c r="AO603" s="266"/>
      <c r="AP603" s="266"/>
      <c r="AQ603" s="266"/>
      <c r="AR603" s="82"/>
      <c r="AS603" s="82"/>
      <c r="AT603" s="82"/>
      <c r="AU603" s="82"/>
      <c r="AV603" s="82"/>
      <c r="AW603" s="82"/>
      <c r="AX603" s="82"/>
      <c r="AY603" s="82"/>
      <c r="AZ603" s="82"/>
      <c r="BA603" s="82"/>
      <c r="BB603" s="82"/>
      <c r="BC603" s="82"/>
      <c r="BD603" s="82"/>
      <c r="BE603" s="82"/>
      <c r="BF603" s="82"/>
      <c r="BG603" s="82"/>
      <c r="BH603" s="82"/>
      <c r="BI603" s="82"/>
      <c r="BJ603" s="82"/>
      <c r="BK603" s="82"/>
      <c r="BL603" s="82"/>
      <c r="BM603" s="82"/>
      <c r="BN603" s="82"/>
      <c r="BO603" s="82"/>
      <c r="BP603" s="82"/>
      <c r="BQ603" s="82"/>
      <c r="BR603" s="84"/>
      <c r="BS603" s="84"/>
      <c r="BT603" s="84"/>
      <c r="BU603" s="84"/>
      <c r="BV603" s="84"/>
      <c r="BW603" s="84"/>
      <c r="BX603" s="82"/>
      <c r="BY603" s="265"/>
      <c r="BZ603" s="82"/>
      <c r="CA603" s="82"/>
      <c r="CB603" s="82"/>
    </row>
    <row r="604" spans="1:80" ht="15.75" customHeight="1" x14ac:dyDescent="0.2">
      <c r="A604" s="82"/>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c r="AA604" s="82"/>
      <c r="AB604" s="82"/>
      <c r="AC604" s="82"/>
      <c r="AD604" s="82"/>
      <c r="AE604" s="82"/>
      <c r="AF604" s="82"/>
      <c r="AG604" s="82"/>
      <c r="AH604" s="82"/>
      <c r="AI604" s="82"/>
      <c r="AJ604" s="82"/>
      <c r="AK604" s="82"/>
      <c r="AL604" s="82"/>
      <c r="AM604" s="82"/>
      <c r="AN604" s="266"/>
      <c r="AO604" s="266"/>
      <c r="AP604" s="266"/>
      <c r="AQ604" s="266"/>
      <c r="AR604" s="82"/>
      <c r="AS604" s="82"/>
      <c r="AT604" s="82"/>
      <c r="AU604" s="82"/>
      <c r="AV604" s="82"/>
      <c r="AW604" s="82"/>
      <c r="AX604" s="82"/>
      <c r="AY604" s="82"/>
      <c r="AZ604" s="82"/>
      <c r="BA604" s="82"/>
      <c r="BB604" s="82"/>
      <c r="BC604" s="82"/>
      <c r="BD604" s="82"/>
      <c r="BE604" s="82"/>
      <c r="BF604" s="82"/>
      <c r="BG604" s="82"/>
      <c r="BH604" s="82"/>
      <c r="BI604" s="82"/>
      <c r="BJ604" s="82"/>
      <c r="BK604" s="82"/>
      <c r="BL604" s="82"/>
      <c r="BM604" s="82"/>
      <c r="BN604" s="82"/>
      <c r="BO604" s="82"/>
      <c r="BP604" s="82"/>
      <c r="BQ604" s="82"/>
      <c r="BR604" s="84"/>
      <c r="BS604" s="84"/>
      <c r="BT604" s="84"/>
      <c r="BU604" s="84"/>
      <c r="BV604" s="84"/>
      <c r="BW604" s="84"/>
      <c r="BX604" s="82"/>
      <c r="BY604" s="265"/>
      <c r="BZ604" s="82"/>
      <c r="CA604" s="82"/>
      <c r="CB604" s="82"/>
    </row>
    <row r="605" spans="1:80" ht="15.75" customHeight="1" x14ac:dyDescent="0.2">
      <c r="A605" s="82"/>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c r="AA605" s="82"/>
      <c r="AB605" s="82"/>
      <c r="AC605" s="82"/>
      <c r="AD605" s="82"/>
      <c r="AE605" s="82"/>
      <c r="AF605" s="82"/>
      <c r="AG605" s="82"/>
      <c r="AH605" s="82"/>
      <c r="AI605" s="82"/>
      <c r="AJ605" s="82"/>
      <c r="AK605" s="82"/>
      <c r="AL605" s="82"/>
      <c r="AM605" s="82"/>
      <c r="AN605" s="266"/>
      <c r="AO605" s="266"/>
      <c r="AP605" s="266"/>
      <c r="AQ605" s="266"/>
      <c r="AR605" s="82"/>
      <c r="AS605" s="82"/>
      <c r="AT605" s="82"/>
      <c r="AU605" s="82"/>
      <c r="AV605" s="82"/>
      <c r="AW605" s="82"/>
      <c r="AX605" s="82"/>
      <c r="AY605" s="82"/>
      <c r="AZ605" s="82"/>
      <c r="BA605" s="82"/>
      <c r="BB605" s="82"/>
      <c r="BC605" s="82"/>
      <c r="BD605" s="82"/>
      <c r="BE605" s="82"/>
      <c r="BF605" s="82"/>
      <c r="BG605" s="82"/>
      <c r="BH605" s="82"/>
      <c r="BI605" s="82"/>
      <c r="BJ605" s="82"/>
      <c r="BK605" s="82"/>
      <c r="BL605" s="82"/>
      <c r="BM605" s="82"/>
      <c r="BN605" s="82"/>
      <c r="BO605" s="82"/>
      <c r="BP605" s="82"/>
      <c r="BQ605" s="82"/>
      <c r="BR605" s="84"/>
      <c r="BS605" s="84"/>
      <c r="BT605" s="84"/>
      <c r="BU605" s="84"/>
      <c r="BV605" s="84"/>
      <c r="BW605" s="84"/>
      <c r="BX605" s="82"/>
      <c r="BY605" s="265"/>
      <c r="BZ605" s="82"/>
      <c r="CA605" s="82"/>
      <c r="CB605" s="82"/>
    </row>
    <row r="606" spans="1:80" ht="15.75" customHeight="1" x14ac:dyDescent="0.2">
      <c r="A606" s="82"/>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c r="AA606" s="82"/>
      <c r="AB606" s="82"/>
      <c r="AC606" s="82"/>
      <c r="AD606" s="82"/>
      <c r="AE606" s="82"/>
      <c r="AF606" s="82"/>
      <c r="AG606" s="82"/>
      <c r="AH606" s="82"/>
      <c r="AI606" s="82"/>
      <c r="AJ606" s="82"/>
      <c r="AK606" s="82"/>
      <c r="AL606" s="82"/>
      <c r="AM606" s="82"/>
      <c r="AN606" s="266"/>
      <c r="AO606" s="266"/>
      <c r="AP606" s="266"/>
      <c r="AQ606" s="266"/>
      <c r="AR606" s="82"/>
      <c r="AS606" s="82"/>
      <c r="AT606" s="82"/>
      <c r="AU606" s="82"/>
      <c r="AV606" s="82"/>
      <c r="AW606" s="82"/>
      <c r="AX606" s="82"/>
      <c r="AY606" s="82"/>
      <c r="AZ606" s="82"/>
      <c r="BA606" s="82"/>
      <c r="BB606" s="82"/>
      <c r="BC606" s="82"/>
      <c r="BD606" s="82"/>
      <c r="BE606" s="82"/>
      <c r="BF606" s="82"/>
      <c r="BG606" s="82"/>
      <c r="BH606" s="82"/>
      <c r="BI606" s="82"/>
      <c r="BJ606" s="82"/>
      <c r="BK606" s="82"/>
      <c r="BL606" s="82"/>
      <c r="BM606" s="82"/>
      <c r="BN606" s="82"/>
      <c r="BO606" s="82"/>
      <c r="BP606" s="82"/>
      <c r="BQ606" s="82"/>
      <c r="BR606" s="84"/>
      <c r="BS606" s="84"/>
      <c r="BT606" s="84"/>
      <c r="BU606" s="84"/>
      <c r="BV606" s="84"/>
      <c r="BW606" s="84"/>
      <c r="BX606" s="82"/>
      <c r="BY606" s="265"/>
      <c r="BZ606" s="82"/>
      <c r="CA606" s="82"/>
      <c r="CB606" s="82"/>
    </row>
    <row r="607" spans="1:80" ht="15.75" customHeight="1" x14ac:dyDescent="0.2">
      <c r="A607" s="82"/>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G607" s="82"/>
      <c r="AH607" s="82"/>
      <c r="AI607" s="82"/>
      <c r="AJ607" s="82"/>
      <c r="AK607" s="82"/>
      <c r="AL607" s="82"/>
      <c r="AM607" s="82"/>
      <c r="AN607" s="266"/>
      <c r="AO607" s="266"/>
      <c r="AP607" s="266"/>
      <c r="AQ607" s="266"/>
      <c r="AR607" s="82"/>
      <c r="AS607" s="82"/>
      <c r="AT607" s="82"/>
      <c r="AU607" s="82"/>
      <c r="AV607" s="82"/>
      <c r="AW607" s="82"/>
      <c r="AX607" s="82"/>
      <c r="AY607" s="82"/>
      <c r="AZ607" s="82"/>
      <c r="BA607" s="82"/>
      <c r="BB607" s="82"/>
      <c r="BC607" s="82"/>
      <c r="BD607" s="82"/>
      <c r="BE607" s="82"/>
      <c r="BF607" s="82"/>
      <c r="BG607" s="82"/>
      <c r="BH607" s="82"/>
      <c r="BI607" s="82"/>
      <c r="BJ607" s="82"/>
      <c r="BK607" s="82"/>
      <c r="BL607" s="82"/>
      <c r="BM607" s="82"/>
      <c r="BN607" s="82"/>
      <c r="BO607" s="82"/>
      <c r="BP607" s="82"/>
      <c r="BQ607" s="82"/>
      <c r="BR607" s="84"/>
      <c r="BS607" s="84"/>
      <c r="BT607" s="84"/>
      <c r="BU607" s="84"/>
      <c r="BV607" s="84"/>
      <c r="BW607" s="84"/>
      <c r="BX607" s="82"/>
      <c r="BY607" s="265"/>
      <c r="BZ607" s="82"/>
      <c r="CA607" s="82"/>
      <c r="CB607" s="82"/>
    </row>
    <row r="608" spans="1:80" ht="15.75" customHeight="1" x14ac:dyDescent="0.2">
      <c r="A608" s="82"/>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c r="AA608" s="82"/>
      <c r="AB608" s="82"/>
      <c r="AC608" s="82"/>
      <c r="AD608" s="82"/>
      <c r="AE608" s="82"/>
      <c r="AF608" s="82"/>
      <c r="AG608" s="82"/>
      <c r="AH608" s="82"/>
      <c r="AI608" s="82"/>
      <c r="AJ608" s="82"/>
      <c r="AK608" s="82"/>
      <c r="AL608" s="82"/>
      <c r="AM608" s="82"/>
      <c r="AN608" s="266"/>
      <c r="AO608" s="266"/>
      <c r="AP608" s="266"/>
      <c r="AQ608" s="266"/>
      <c r="AR608" s="82"/>
      <c r="AS608" s="82"/>
      <c r="AT608" s="82"/>
      <c r="AU608" s="82"/>
      <c r="AV608" s="82"/>
      <c r="AW608" s="82"/>
      <c r="AX608" s="82"/>
      <c r="AY608" s="82"/>
      <c r="AZ608" s="82"/>
      <c r="BA608" s="82"/>
      <c r="BB608" s="82"/>
      <c r="BC608" s="82"/>
      <c r="BD608" s="82"/>
      <c r="BE608" s="82"/>
      <c r="BF608" s="82"/>
      <c r="BG608" s="82"/>
      <c r="BH608" s="82"/>
      <c r="BI608" s="82"/>
      <c r="BJ608" s="82"/>
      <c r="BK608" s="82"/>
      <c r="BL608" s="82"/>
      <c r="BM608" s="82"/>
      <c r="BN608" s="82"/>
      <c r="BO608" s="82"/>
      <c r="BP608" s="82"/>
      <c r="BQ608" s="82"/>
      <c r="BR608" s="84"/>
      <c r="BS608" s="84"/>
      <c r="BT608" s="84"/>
      <c r="BU608" s="84"/>
      <c r="BV608" s="84"/>
      <c r="BW608" s="84"/>
      <c r="BX608" s="82"/>
      <c r="BY608" s="265"/>
      <c r="BZ608" s="82"/>
      <c r="CA608" s="82"/>
      <c r="CB608" s="82"/>
    </row>
    <row r="609" spans="1:80" ht="15.75" customHeight="1" x14ac:dyDescent="0.2">
      <c r="A609" s="82"/>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c r="AA609" s="82"/>
      <c r="AB609" s="82"/>
      <c r="AC609" s="82"/>
      <c r="AD609" s="82"/>
      <c r="AE609" s="82"/>
      <c r="AF609" s="82"/>
      <c r="AG609" s="82"/>
      <c r="AH609" s="82"/>
      <c r="AI609" s="82"/>
      <c r="AJ609" s="82"/>
      <c r="AK609" s="82"/>
      <c r="AL609" s="82"/>
      <c r="AM609" s="82"/>
      <c r="AN609" s="266"/>
      <c r="AO609" s="266"/>
      <c r="AP609" s="266"/>
      <c r="AQ609" s="266"/>
      <c r="AR609" s="82"/>
      <c r="AS609" s="82"/>
      <c r="AT609" s="82"/>
      <c r="AU609" s="82"/>
      <c r="AV609" s="82"/>
      <c r="AW609" s="82"/>
      <c r="AX609" s="82"/>
      <c r="AY609" s="82"/>
      <c r="AZ609" s="82"/>
      <c r="BA609" s="82"/>
      <c r="BB609" s="82"/>
      <c r="BC609" s="82"/>
      <c r="BD609" s="82"/>
      <c r="BE609" s="82"/>
      <c r="BF609" s="82"/>
      <c r="BG609" s="82"/>
      <c r="BH609" s="82"/>
      <c r="BI609" s="82"/>
      <c r="BJ609" s="82"/>
      <c r="BK609" s="82"/>
      <c r="BL609" s="82"/>
      <c r="BM609" s="82"/>
      <c r="BN609" s="82"/>
      <c r="BO609" s="82"/>
      <c r="BP609" s="82"/>
      <c r="BQ609" s="82"/>
      <c r="BR609" s="84"/>
      <c r="BS609" s="84"/>
      <c r="BT609" s="84"/>
      <c r="BU609" s="84"/>
      <c r="BV609" s="84"/>
      <c r="BW609" s="84"/>
      <c r="BX609" s="82"/>
      <c r="BY609" s="265"/>
      <c r="BZ609" s="82"/>
      <c r="CA609" s="82"/>
      <c r="CB609" s="82"/>
    </row>
    <row r="610" spans="1:80" ht="15.75" customHeight="1" x14ac:dyDescent="0.2">
      <c r="A610" s="82"/>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c r="AA610" s="82"/>
      <c r="AB610" s="82"/>
      <c r="AC610" s="82"/>
      <c r="AD610" s="82"/>
      <c r="AE610" s="82"/>
      <c r="AF610" s="82"/>
      <c r="AG610" s="82"/>
      <c r="AH610" s="82"/>
      <c r="AI610" s="82"/>
      <c r="AJ610" s="82"/>
      <c r="AK610" s="82"/>
      <c r="AL610" s="82"/>
      <c r="AM610" s="82"/>
      <c r="AN610" s="266"/>
      <c r="AO610" s="266"/>
      <c r="AP610" s="266"/>
      <c r="AQ610" s="266"/>
      <c r="AR610" s="82"/>
      <c r="AS610" s="82"/>
      <c r="AT610" s="82"/>
      <c r="AU610" s="82"/>
      <c r="AV610" s="82"/>
      <c r="AW610" s="82"/>
      <c r="AX610" s="82"/>
      <c r="AY610" s="82"/>
      <c r="AZ610" s="82"/>
      <c r="BA610" s="82"/>
      <c r="BB610" s="82"/>
      <c r="BC610" s="82"/>
      <c r="BD610" s="82"/>
      <c r="BE610" s="82"/>
      <c r="BF610" s="82"/>
      <c r="BG610" s="82"/>
      <c r="BH610" s="82"/>
      <c r="BI610" s="82"/>
      <c r="BJ610" s="82"/>
      <c r="BK610" s="82"/>
      <c r="BL610" s="82"/>
      <c r="BM610" s="82"/>
      <c r="BN610" s="82"/>
      <c r="BO610" s="82"/>
      <c r="BP610" s="82"/>
      <c r="BQ610" s="82"/>
      <c r="BR610" s="84"/>
      <c r="BS610" s="84"/>
      <c r="BT610" s="84"/>
      <c r="BU610" s="84"/>
      <c r="BV610" s="84"/>
      <c r="BW610" s="84"/>
      <c r="BX610" s="82"/>
      <c r="BY610" s="265"/>
      <c r="BZ610" s="82"/>
      <c r="CA610" s="82"/>
      <c r="CB610" s="82"/>
    </row>
    <row r="611" spans="1:80" ht="15.75" customHeight="1" x14ac:dyDescent="0.2">
      <c r="A611" s="82"/>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c r="AA611" s="82"/>
      <c r="AB611" s="82"/>
      <c r="AC611" s="82"/>
      <c r="AD611" s="82"/>
      <c r="AE611" s="82"/>
      <c r="AF611" s="82"/>
      <c r="AG611" s="82"/>
      <c r="AH611" s="82"/>
      <c r="AI611" s="82"/>
      <c r="AJ611" s="82"/>
      <c r="AK611" s="82"/>
      <c r="AL611" s="82"/>
      <c r="AM611" s="82"/>
      <c r="AN611" s="266"/>
      <c r="AO611" s="266"/>
      <c r="AP611" s="266"/>
      <c r="AQ611" s="266"/>
      <c r="AR611" s="82"/>
      <c r="AS611" s="82"/>
      <c r="AT611" s="82"/>
      <c r="AU611" s="82"/>
      <c r="AV611" s="82"/>
      <c r="AW611" s="82"/>
      <c r="AX611" s="82"/>
      <c r="AY611" s="82"/>
      <c r="AZ611" s="82"/>
      <c r="BA611" s="82"/>
      <c r="BB611" s="82"/>
      <c r="BC611" s="82"/>
      <c r="BD611" s="82"/>
      <c r="BE611" s="82"/>
      <c r="BF611" s="82"/>
      <c r="BG611" s="82"/>
      <c r="BH611" s="82"/>
      <c r="BI611" s="82"/>
      <c r="BJ611" s="82"/>
      <c r="BK611" s="82"/>
      <c r="BL611" s="82"/>
      <c r="BM611" s="82"/>
      <c r="BN611" s="82"/>
      <c r="BO611" s="82"/>
      <c r="BP611" s="82"/>
      <c r="BQ611" s="82"/>
      <c r="BR611" s="84"/>
      <c r="BS611" s="84"/>
      <c r="BT611" s="84"/>
      <c r="BU611" s="84"/>
      <c r="BV611" s="84"/>
      <c r="BW611" s="84"/>
      <c r="BX611" s="82"/>
      <c r="BY611" s="265"/>
      <c r="BZ611" s="82"/>
      <c r="CA611" s="82"/>
      <c r="CB611" s="82"/>
    </row>
    <row r="612" spans="1:80" ht="15.75" customHeight="1" x14ac:dyDescent="0.2">
      <c r="A612" s="82"/>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c r="AA612" s="82"/>
      <c r="AB612" s="82"/>
      <c r="AC612" s="82"/>
      <c r="AD612" s="82"/>
      <c r="AE612" s="82"/>
      <c r="AF612" s="82"/>
      <c r="AG612" s="82"/>
      <c r="AH612" s="82"/>
      <c r="AI612" s="82"/>
      <c r="AJ612" s="82"/>
      <c r="AK612" s="82"/>
      <c r="AL612" s="82"/>
      <c r="AM612" s="82"/>
      <c r="AN612" s="266"/>
      <c r="AO612" s="266"/>
      <c r="AP612" s="266"/>
      <c r="AQ612" s="266"/>
      <c r="AR612" s="82"/>
      <c r="AS612" s="82"/>
      <c r="AT612" s="82"/>
      <c r="AU612" s="82"/>
      <c r="AV612" s="82"/>
      <c r="AW612" s="82"/>
      <c r="AX612" s="82"/>
      <c r="AY612" s="82"/>
      <c r="AZ612" s="82"/>
      <c r="BA612" s="82"/>
      <c r="BB612" s="82"/>
      <c r="BC612" s="82"/>
      <c r="BD612" s="82"/>
      <c r="BE612" s="82"/>
      <c r="BF612" s="82"/>
      <c r="BG612" s="82"/>
      <c r="BH612" s="82"/>
      <c r="BI612" s="82"/>
      <c r="BJ612" s="82"/>
      <c r="BK612" s="82"/>
      <c r="BL612" s="82"/>
      <c r="BM612" s="82"/>
      <c r="BN612" s="82"/>
      <c r="BO612" s="82"/>
      <c r="BP612" s="82"/>
      <c r="BQ612" s="82"/>
      <c r="BR612" s="84"/>
      <c r="BS612" s="84"/>
      <c r="BT612" s="84"/>
      <c r="BU612" s="84"/>
      <c r="BV612" s="84"/>
      <c r="BW612" s="84"/>
      <c r="BX612" s="82"/>
      <c r="BY612" s="265"/>
      <c r="BZ612" s="82"/>
      <c r="CA612" s="82"/>
      <c r="CB612" s="82"/>
    </row>
    <row r="613" spans="1:80" ht="15.75" customHeight="1" x14ac:dyDescent="0.2">
      <c r="A613" s="82"/>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G613" s="82"/>
      <c r="AH613" s="82"/>
      <c r="AI613" s="82"/>
      <c r="AJ613" s="82"/>
      <c r="AK613" s="82"/>
      <c r="AL613" s="82"/>
      <c r="AM613" s="82"/>
      <c r="AN613" s="266"/>
      <c r="AO613" s="266"/>
      <c r="AP613" s="266"/>
      <c r="AQ613" s="266"/>
      <c r="AR613" s="82"/>
      <c r="AS613" s="82"/>
      <c r="AT613" s="82"/>
      <c r="AU613" s="82"/>
      <c r="AV613" s="82"/>
      <c r="AW613" s="82"/>
      <c r="AX613" s="82"/>
      <c r="AY613" s="82"/>
      <c r="AZ613" s="82"/>
      <c r="BA613" s="82"/>
      <c r="BB613" s="82"/>
      <c r="BC613" s="82"/>
      <c r="BD613" s="82"/>
      <c r="BE613" s="82"/>
      <c r="BF613" s="82"/>
      <c r="BG613" s="82"/>
      <c r="BH613" s="82"/>
      <c r="BI613" s="82"/>
      <c r="BJ613" s="82"/>
      <c r="BK613" s="82"/>
      <c r="BL613" s="82"/>
      <c r="BM613" s="82"/>
      <c r="BN613" s="82"/>
      <c r="BO613" s="82"/>
      <c r="BP613" s="82"/>
      <c r="BQ613" s="82"/>
      <c r="BR613" s="84"/>
      <c r="BS613" s="84"/>
      <c r="BT613" s="84"/>
      <c r="BU613" s="84"/>
      <c r="BV613" s="84"/>
      <c r="BW613" s="84"/>
      <c r="BX613" s="82"/>
      <c r="BY613" s="265"/>
      <c r="BZ613" s="82"/>
      <c r="CA613" s="82"/>
      <c r="CB613" s="82"/>
    </row>
    <row r="614" spans="1:80" ht="15.75" customHeight="1" x14ac:dyDescent="0.2">
      <c r="A614" s="82"/>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c r="AA614" s="82"/>
      <c r="AB614" s="82"/>
      <c r="AC614" s="82"/>
      <c r="AD614" s="82"/>
      <c r="AE614" s="82"/>
      <c r="AF614" s="82"/>
      <c r="AG614" s="82"/>
      <c r="AH614" s="82"/>
      <c r="AI614" s="82"/>
      <c r="AJ614" s="82"/>
      <c r="AK614" s="82"/>
      <c r="AL614" s="82"/>
      <c r="AM614" s="82"/>
      <c r="AN614" s="266"/>
      <c r="AO614" s="266"/>
      <c r="AP614" s="266"/>
      <c r="AQ614" s="266"/>
      <c r="AR614" s="82"/>
      <c r="AS614" s="82"/>
      <c r="AT614" s="82"/>
      <c r="AU614" s="82"/>
      <c r="AV614" s="82"/>
      <c r="AW614" s="82"/>
      <c r="AX614" s="82"/>
      <c r="AY614" s="82"/>
      <c r="AZ614" s="82"/>
      <c r="BA614" s="82"/>
      <c r="BB614" s="82"/>
      <c r="BC614" s="82"/>
      <c r="BD614" s="82"/>
      <c r="BE614" s="82"/>
      <c r="BF614" s="82"/>
      <c r="BG614" s="82"/>
      <c r="BH614" s="82"/>
      <c r="BI614" s="82"/>
      <c r="BJ614" s="82"/>
      <c r="BK614" s="82"/>
      <c r="BL614" s="82"/>
      <c r="BM614" s="82"/>
      <c r="BN614" s="82"/>
      <c r="BO614" s="82"/>
      <c r="BP614" s="82"/>
      <c r="BQ614" s="82"/>
      <c r="BR614" s="84"/>
      <c r="BS614" s="84"/>
      <c r="BT614" s="84"/>
      <c r="BU614" s="84"/>
      <c r="BV614" s="84"/>
      <c r="BW614" s="84"/>
      <c r="BX614" s="82"/>
      <c r="BY614" s="265"/>
      <c r="BZ614" s="82"/>
      <c r="CA614" s="82"/>
      <c r="CB614" s="82"/>
    </row>
    <row r="615" spans="1:80" ht="15.75" customHeight="1" x14ac:dyDescent="0.2">
      <c r="A615" s="82"/>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c r="AA615" s="82"/>
      <c r="AB615" s="82"/>
      <c r="AC615" s="82"/>
      <c r="AD615" s="82"/>
      <c r="AE615" s="82"/>
      <c r="AF615" s="82"/>
      <c r="AG615" s="82"/>
      <c r="AH615" s="82"/>
      <c r="AI615" s="82"/>
      <c r="AJ615" s="82"/>
      <c r="AK615" s="82"/>
      <c r="AL615" s="82"/>
      <c r="AM615" s="82"/>
      <c r="AN615" s="266"/>
      <c r="AO615" s="266"/>
      <c r="AP615" s="266"/>
      <c r="AQ615" s="266"/>
      <c r="AR615" s="82"/>
      <c r="AS615" s="82"/>
      <c r="AT615" s="82"/>
      <c r="AU615" s="82"/>
      <c r="AV615" s="82"/>
      <c r="AW615" s="82"/>
      <c r="AX615" s="82"/>
      <c r="AY615" s="82"/>
      <c r="AZ615" s="82"/>
      <c r="BA615" s="82"/>
      <c r="BB615" s="82"/>
      <c r="BC615" s="82"/>
      <c r="BD615" s="82"/>
      <c r="BE615" s="82"/>
      <c r="BF615" s="82"/>
      <c r="BG615" s="82"/>
      <c r="BH615" s="82"/>
      <c r="BI615" s="82"/>
      <c r="BJ615" s="82"/>
      <c r="BK615" s="82"/>
      <c r="BL615" s="82"/>
      <c r="BM615" s="82"/>
      <c r="BN615" s="82"/>
      <c r="BO615" s="82"/>
      <c r="BP615" s="82"/>
      <c r="BQ615" s="82"/>
      <c r="BR615" s="84"/>
      <c r="BS615" s="84"/>
      <c r="BT615" s="84"/>
      <c r="BU615" s="84"/>
      <c r="BV615" s="84"/>
      <c r="BW615" s="84"/>
      <c r="BX615" s="82"/>
      <c r="BY615" s="265"/>
      <c r="BZ615" s="82"/>
      <c r="CA615" s="82"/>
      <c r="CB615" s="82"/>
    </row>
    <row r="616" spans="1:80" ht="15.75" customHeight="1" x14ac:dyDescent="0.2">
      <c r="A616" s="82"/>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c r="AA616" s="82"/>
      <c r="AB616" s="82"/>
      <c r="AC616" s="82"/>
      <c r="AD616" s="82"/>
      <c r="AE616" s="82"/>
      <c r="AF616" s="82"/>
      <c r="AG616" s="82"/>
      <c r="AH616" s="82"/>
      <c r="AI616" s="82"/>
      <c r="AJ616" s="82"/>
      <c r="AK616" s="82"/>
      <c r="AL616" s="82"/>
      <c r="AM616" s="82"/>
      <c r="AN616" s="266"/>
      <c r="AO616" s="266"/>
      <c r="AP616" s="266"/>
      <c r="AQ616" s="266"/>
      <c r="AR616" s="82"/>
      <c r="AS616" s="82"/>
      <c r="AT616" s="82"/>
      <c r="AU616" s="82"/>
      <c r="AV616" s="82"/>
      <c r="AW616" s="82"/>
      <c r="AX616" s="82"/>
      <c r="AY616" s="82"/>
      <c r="AZ616" s="82"/>
      <c r="BA616" s="82"/>
      <c r="BB616" s="82"/>
      <c r="BC616" s="82"/>
      <c r="BD616" s="82"/>
      <c r="BE616" s="82"/>
      <c r="BF616" s="82"/>
      <c r="BG616" s="82"/>
      <c r="BH616" s="82"/>
      <c r="BI616" s="82"/>
      <c r="BJ616" s="82"/>
      <c r="BK616" s="82"/>
      <c r="BL616" s="82"/>
      <c r="BM616" s="82"/>
      <c r="BN616" s="82"/>
      <c r="BO616" s="82"/>
      <c r="BP616" s="82"/>
      <c r="BQ616" s="82"/>
      <c r="BR616" s="84"/>
      <c r="BS616" s="84"/>
      <c r="BT616" s="84"/>
      <c r="BU616" s="84"/>
      <c r="BV616" s="84"/>
      <c r="BW616" s="84"/>
      <c r="BX616" s="82"/>
      <c r="BY616" s="265"/>
      <c r="BZ616" s="82"/>
      <c r="CA616" s="82"/>
      <c r="CB616" s="82"/>
    </row>
    <row r="617" spans="1:80" ht="15.75" customHeight="1" x14ac:dyDescent="0.2">
      <c r="A617" s="82"/>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c r="AA617" s="82"/>
      <c r="AB617" s="82"/>
      <c r="AC617" s="82"/>
      <c r="AD617" s="82"/>
      <c r="AE617" s="82"/>
      <c r="AF617" s="82"/>
      <c r="AG617" s="82"/>
      <c r="AH617" s="82"/>
      <c r="AI617" s="82"/>
      <c r="AJ617" s="82"/>
      <c r="AK617" s="82"/>
      <c r="AL617" s="82"/>
      <c r="AM617" s="82"/>
      <c r="AN617" s="266"/>
      <c r="AO617" s="266"/>
      <c r="AP617" s="266"/>
      <c r="AQ617" s="266"/>
      <c r="AR617" s="82"/>
      <c r="AS617" s="82"/>
      <c r="AT617" s="82"/>
      <c r="AU617" s="82"/>
      <c r="AV617" s="82"/>
      <c r="AW617" s="82"/>
      <c r="AX617" s="82"/>
      <c r="AY617" s="82"/>
      <c r="AZ617" s="82"/>
      <c r="BA617" s="82"/>
      <c r="BB617" s="82"/>
      <c r="BC617" s="82"/>
      <c r="BD617" s="82"/>
      <c r="BE617" s="82"/>
      <c r="BF617" s="82"/>
      <c r="BG617" s="82"/>
      <c r="BH617" s="82"/>
      <c r="BI617" s="82"/>
      <c r="BJ617" s="82"/>
      <c r="BK617" s="82"/>
      <c r="BL617" s="82"/>
      <c r="BM617" s="82"/>
      <c r="BN617" s="82"/>
      <c r="BO617" s="82"/>
      <c r="BP617" s="82"/>
      <c r="BQ617" s="82"/>
      <c r="BR617" s="84"/>
      <c r="BS617" s="84"/>
      <c r="BT617" s="84"/>
      <c r="BU617" s="84"/>
      <c r="BV617" s="84"/>
      <c r="BW617" s="84"/>
      <c r="BX617" s="82"/>
      <c r="BY617" s="265"/>
      <c r="BZ617" s="82"/>
      <c r="CA617" s="82"/>
      <c r="CB617" s="82"/>
    </row>
    <row r="618" spans="1:80" ht="15.75" customHeight="1" x14ac:dyDescent="0.2">
      <c r="A618" s="82"/>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c r="AA618" s="82"/>
      <c r="AB618" s="82"/>
      <c r="AC618" s="82"/>
      <c r="AD618" s="82"/>
      <c r="AE618" s="82"/>
      <c r="AF618" s="82"/>
      <c r="AG618" s="82"/>
      <c r="AH618" s="82"/>
      <c r="AI618" s="82"/>
      <c r="AJ618" s="82"/>
      <c r="AK618" s="82"/>
      <c r="AL618" s="82"/>
      <c r="AM618" s="82"/>
      <c r="AN618" s="266"/>
      <c r="AO618" s="266"/>
      <c r="AP618" s="266"/>
      <c r="AQ618" s="266"/>
      <c r="AR618" s="82"/>
      <c r="AS618" s="82"/>
      <c r="AT618" s="82"/>
      <c r="AU618" s="82"/>
      <c r="AV618" s="82"/>
      <c r="AW618" s="82"/>
      <c r="AX618" s="82"/>
      <c r="AY618" s="82"/>
      <c r="AZ618" s="82"/>
      <c r="BA618" s="82"/>
      <c r="BB618" s="82"/>
      <c r="BC618" s="82"/>
      <c r="BD618" s="82"/>
      <c r="BE618" s="82"/>
      <c r="BF618" s="82"/>
      <c r="BG618" s="82"/>
      <c r="BH618" s="82"/>
      <c r="BI618" s="82"/>
      <c r="BJ618" s="82"/>
      <c r="BK618" s="82"/>
      <c r="BL618" s="82"/>
      <c r="BM618" s="82"/>
      <c r="BN618" s="82"/>
      <c r="BO618" s="82"/>
      <c r="BP618" s="82"/>
      <c r="BQ618" s="82"/>
      <c r="BR618" s="84"/>
      <c r="BS618" s="84"/>
      <c r="BT618" s="84"/>
      <c r="BU618" s="84"/>
      <c r="BV618" s="84"/>
      <c r="BW618" s="84"/>
      <c r="BX618" s="82"/>
      <c r="BY618" s="265"/>
      <c r="BZ618" s="82"/>
      <c r="CA618" s="82"/>
      <c r="CB618" s="82"/>
    </row>
    <row r="619" spans="1:80" ht="15.75" customHeight="1" x14ac:dyDescent="0.2">
      <c r="A619" s="82"/>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G619" s="82"/>
      <c r="AH619" s="82"/>
      <c r="AI619" s="82"/>
      <c r="AJ619" s="82"/>
      <c r="AK619" s="82"/>
      <c r="AL619" s="82"/>
      <c r="AM619" s="82"/>
      <c r="AN619" s="266"/>
      <c r="AO619" s="266"/>
      <c r="AP619" s="266"/>
      <c r="AQ619" s="266"/>
      <c r="AR619" s="82"/>
      <c r="AS619" s="82"/>
      <c r="AT619" s="82"/>
      <c r="AU619" s="82"/>
      <c r="AV619" s="82"/>
      <c r="AW619" s="82"/>
      <c r="AX619" s="82"/>
      <c r="AY619" s="82"/>
      <c r="AZ619" s="82"/>
      <c r="BA619" s="82"/>
      <c r="BB619" s="82"/>
      <c r="BC619" s="82"/>
      <c r="BD619" s="82"/>
      <c r="BE619" s="82"/>
      <c r="BF619" s="82"/>
      <c r="BG619" s="82"/>
      <c r="BH619" s="82"/>
      <c r="BI619" s="82"/>
      <c r="BJ619" s="82"/>
      <c r="BK619" s="82"/>
      <c r="BL619" s="82"/>
      <c r="BM619" s="82"/>
      <c r="BN619" s="82"/>
      <c r="BO619" s="82"/>
      <c r="BP619" s="82"/>
      <c r="BQ619" s="82"/>
      <c r="BR619" s="84"/>
      <c r="BS619" s="84"/>
      <c r="BT619" s="84"/>
      <c r="BU619" s="84"/>
      <c r="BV619" s="84"/>
      <c r="BW619" s="84"/>
      <c r="BX619" s="82"/>
      <c r="BY619" s="265"/>
      <c r="BZ619" s="82"/>
      <c r="CA619" s="82"/>
      <c r="CB619" s="82"/>
    </row>
    <row r="620" spans="1:80" ht="15.75" customHeight="1" x14ac:dyDescent="0.2">
      <c r="A620" s="82"/>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c r="AA620" s="82"/>
      <c r="AB620" s="82"/>
      <c r="AC620" s="82"/>
      <c r="AD620" s="82"/>
      <c r="AE620" s="82"/>
      <c r="AF620" s="82"/>
      <c r="AG620" s="82"/>
      <c r="AH620" s="82"/>
      <c r="AI620" s="82"/>
      <c r="AJ620" s="82"/>
      <c r="AK620" s="82"/>
      <c r="AL620" s="82"/>
      <c r="AM620" s="82"/>
      <c r="AN620" s="266"/>
      <c r="AO620" s="266"/>
      <c r="AP620" s="266"/>
      <c r="AQ620" s="266"/>
      <c r="AR620" s="82"/>
      <c r="AS620" s="82"/>
      <c r="AT620" s="82"/>
      <c r="AU620" s="82"/>
      <c r="AV620" s="82"/>
      <c r="AW620" s="82"/>
      <c r="AX620" s="82"/>
      <c r="AY620" s="82"/>
      <c r="AZ620" s="82"/>
      <c r="BA620" s="82"/>
      <c r="BB620" s="82"/>
      <c r="BC620" s="82"/>
      <c r="BD620" s="82"/>
      <c r="BE620" s="82"/>
      <c r="BF620" s="82"/>
      <c r="BG620" s="82"/>
      <c r="BH620" s="82"/>
      <c r="BI620" s="82"/>
      <c r="BJ620" s="82"/>
      <c r="BK620" s="82"/>
      <c r="BL620" s="82"/>
      <c r="BM620" s="82"/>
      <c r="BN620" s="82"/>
      <c r="BO620" s="82"/>
      <c r="BP620" s="82"/>
      <c r="BQ620" s="82"/>
      <c r="BR620" s="84"/>
      <c r="BS620" s="84"/>
      <c r="BT620" s="84"/>
      <c r="BU620" s="84"/>
      <c r="BV620" s="84"/>
      <c r="BW620" s="84"/>
      <c r="BX620" s="82"/>
      <c r="BY620" s="265"/>
      <c r="BZ620" s="82"/>
      <c r="CA620" s="82"/>
      <c r="CB620" s="82"/>
    </row>
    <row r="621" spans="1:80" ht="15.75" customHeight="1" x14ac:dyDescent="0.2">
      <c r="A621" s="82"/>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c r="AA621" s="82"/>
      <c r="AB621" s="82"/>
      <c r="AC621" s="82"/>
      <c r="AD621" s="82"/>
      <c r="AE621" s="82"/>
      <c r="AF621" s="82"/>
      <c r="AG621" s="82"/>
      <c r="AH621" s="82"/>
      <c r="AI621" s="82"/>
      <c r="AJ621" s="82"/>
      <c r="AK621" s="82"/>
      <c r="AL621" s="82"/>
      <c r="AM621" s="82"/>
      <c r="AN621" s="266"/>
      <c r="AO621" s="266"/>
      <c r="AP621" s="266"/>
      <c r="AQ621" s="266"/>
      <c r="AR621" s="82"/>
      <c r="AS621" s="82"/>
      <c r="AT621" s="82"/>
      <c r="AU621" s="82"/>
      <c r="AV621" s="82"/>
      <c r="AW621" s="82"/>
      <c r="AX621" s="82"/>
      <c r="AY621" s="82"/>
      <c r="AZ621" s="82"/>
      <c r="BA621" s="82"/>
      <c r="BB621" s="82"/>
      <c r="BC621" s="82"/>
      <c r="BD621" s="82"/>
      <c r="BE621" s="82"/>
      <c r="BF621" s="82"/>
      <c r="BG621" s="82"/>
      <c r="BH621" s="82"/>
      <c r="BI621" s="82"/>
      <c r="BJ621" s="82"/>
      <c r="BK621" s="82"/>
      <c r="BL621" s="82"/>
      <c r="BM621" s="82"/>
      <c r="BN621" s="82"/>
      <c r="BO621" s="82"/>
      <c r="BP621" s="82"/>
      <c r="BQ621" s="82"/>
      <c r="BR621" s="84"/>
      <c r="BS621" s="84"/>
      <c r="BT621" s="84"/>
      <c r="BU621" s="84"/>
      <c r="BV621" s="84"/>
      <c r="BW621" s="84"/>
      <c r="BX621" s="82"/>
      <c r="BY621" s="265"/>
      <c r="BZ621" s="82"/>
      <c r="CA621" s="82"/>
      <c r="CB621" s="82"/>
    </row>
    <row r="622" spans="1:80" ht="15.75" customHeight="1" x14ac:dyDescent="0.2">
      <c r="A622" s="82"/>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c r="AA622" s="82"/>
      <c r="AB622" s="82"/>
      <c r="AC622" s="82"/>
      <c r="AD622" s="82"/>
      <c r="AE622" s="82"/>
      <c r="AF622" s="82"/>
      <c r="AG622" s="82"/>
      <c r="AH622" s="82"/>
      <c r="AI622" s="82"/>
      <c r="AJ622" s="82"/>
      <c r="AK622" s="82"/>
      <c r="AL622" s="82"/>
      <c r="AM622" s="82"/>
      <c r="AN622" s="266"/>
      <c r="AO622" s="266"/>
      <c r="AP622" s="266"/>
      <c r="AQ622" s="266"/>
      <c r="AR622" s="82"/>
      <c r="AS622" s="82"/>
      <c r="AT622" s="82"/>
      <c r="AU622" s="82"/>
      <c r="AV622" s="82"/>
      <c r="AW622" s="82"/>
      <c r="AX622" s="82"/>
      <c r="AY622" s="82"/>
      <c r="AZ622" s="82"/>
      <c r="BA622" s="82"/>
      <c r="BB622" s="82"/>
      <c r="BC622" s="82"/>
      <c r="BD622" s="82"/>
      <c r="BE622" s="82"/>
      <c r="BF622" s="82"/>
      <c r="BG622" s="82"/>
      <c r="BH622" s="82"/>
      <c r="BI622" s="82"/>
      <c r="BJ622" s="82"/>
      <c r="BK622" s="82"/>
      <c r="BL622" s="82"/>
      <c r="BM622" s="82"/>
      <c r="BN622" s="82"/>
      <c r="BO622" s="82"/>
      <c r="BP622" s="82"/>
      <c r="BQ622" s="82"/>
      <c r="BR622" s="84"/>
      <c r="BS622" s="84"/>
      <c r="BT622" s="84"/>
      <c r="BU622" s="84"/>
      <c r="BV622" s="84"/>
      <c r="BW622" s="84"/>
      <c r="BX622" s="82"/>
      <c r="BY622" s="265"/>
      <c r="BZ622" s="82"/>
      <c r="CA622" s="82"/>
      <c r="CB622" s="82"/>
    </row>
    <row r="623" spans="1:80" ht="15.75" customHeight="1" x14ac:dyDescent="0.2">
      <c r="A623" s="82"/>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c r="AA623" s="82"/>
      <c r="AB623" s="82"/>
      <c r="AC623" s="82"/>
      <c r="AD623" s="82"/>
      <c r="AE623" s="82"/>
      <c r="AF623" s="82"/>
      <c r="AG623" s="82"/>
      <c r="AH623" s="82"/>
      <c r="AI623" s="82"/>
      <c r="AJ623" s="82"/>
      <c r="AK623" s="82"/>
      <c r="AL623" s="82"/>
      <c r="AM623" s="82"/>
      <c r="AN623" s="266"/>
      <c r="AO623" s="266"/>
      <c r="AP623" s="266"/>
      <c r="AQ623" s="266"/>
      <c r="AR623" s="82"/>
      <c r="AS623" s="82"/>
      <c r="AT623" s="82"/>
      <c r="AU623" s="82"/>
      <c r="AV623" s="82"/>
      <c r="AW623" s="82"/>
      <c r="AX623" s="82"/>
      <c r="AY623" s="82"/>
      <c r="AZ623" s="82"/>
      <c r="BA623" s="82"/>
      <c r="BB623" s="82"/>
      <c r="BC623" s="82"/>
      <c r="BD623" s="82"/>
      <c r="BE623" s="82"/>
      <c r="BF623" s="82"/>
      <c r="BG623" s="82"/>
      <c r="BH623" s="82"/>
      <c r="BI623" s="82"/>
      <c r="BJ623" s="82"/>
      <c r="BK623" s="82"/>
      <c r="BL623" s="82"/>
      <c r="BM623" s="82"/>
      <c r="BN623" s="82"/>
      <c r="BO623" s="82"/>
      <c r="BP623" s="82"/>
      <c r="BQ623" s="82"/>
      <c r="BR623" s="84"/>
      <c r="BS623" s="84"/>
      <c r="BT623" s="84"/>
      <c r="BU623" s="84"/>
      <c r="BV623" s="84"/>
      <c r="BW623" s="84"/>
      <c r="BX623" s="82"/>
      <c r="BY623" s="265"/>
      <c r="BZ623" s="82"/>
      <c r="CA623" s="82"/>
      <c r="CB623" s="82"/>
    </row>
    <row r="624" spans="1:80" ht="15.75" customHeight="1" x14ac:dyDescent="0.2">
      <c r="A624" s="82"/>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c r="AA624" s="82"/>
      <c r="AB624" s="82"/>
      <c r="AC624" s="82"/>
      <c r="AD624" s="82"/>
      <c r="AE624" s="82"/>
      <c r="AF624" s="82"/>
      <c r="AG624" s="82"/>
      <c r="AH624" s="82"/>
      <c r="AI624" s="82"/>
      <c r="AJ624" s="82"/>
      <c r="AK624" s="82"/>
      <c r="AL624" s="82"/>
      <c r="AM624" s="82"/>
      <c r="AN624" s="266"/>
      <c r="AO624" s="266"/>
      <c r="AP624" s="266"/>
      <c r="AQ624" s="266"/>
      <c r="AR624" s="82"/>
      <c r="AS624" s="82"/>
      <c r="AT624" s="82"/>
      <c r="AU624" s="82"/>
      <c r="AV624" s="82"/>
      <c r="AW624" s="82"/>
      <c r="AX624" s="82"/>
      <c r="AY624" s="82"/>
      <c r="AZ624" s="82"/>
      <c r="BA624" s="82"/>
      <c r="BB624" s="82"/>
      <c r="BC624" s="82"/>
      <c r="BD624" s="82"/>
      <c r="BE624" s="82"/>
      <c r="BF624" s="82"/>
      <c r="BG624" s="82"/>
      <c r="BH624" s="82"/>
      <c r="BI624" s="82"/>
      <c r="BJ624" s="82"/>
      <c r="BK624" s="82"/>
      <c r="BL624" s="82"/>
      <c r="BM624" s="82"/>
      <c r="BN624" s="82"/>
      <c r="BO624" s="82"/>
      <c r="BP624" s="82"/>
      <c r="BQ624" s="82"/>
      <c r="BR624" s="84"/>
      <c r="BS624" s="84"/>
      <c r="BT624" s="84"/>
      <c r="BU624" s="84"/>
      <c r="BV624" s="84"/>
      <c r="BW624" s="84"/>
      <c r="BX624" s="82"/>
      <c r="BY624" s="265"/>
      <c r="BZ624" s="82"/>
      <c r="CA624" s="82"/>
      <c r="CB624" s="82"/>
    </row>
    <row r="625" spans="1:80" ht="15.75" customHeight="1" x14ac:dyDescent="0.2">
      <c r="A625" s="82"/>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G625" s="82"/>
      <c r="AH625" s="82"/>
      <c r="AI625" s="82"/>
      <c r="AJ625" s="82"/>
      <c r="AK625" s="82"/>
      <c r="AL625" s="82"/>
      <c r="AM625" s="82"/>
      <c r="AN625" s="266"/>
      <c r="AO625" s="266"/>
      <c r="AP625" s="266"/>
      <c r="AQ625" s="266"/>
      <c r="AR625" s="82"/>
      <c r="AS625" s="82"/>
      <c r="AT625" s="82"/>
      <c r="AU625" s="82"/>
      <c r="AV625" s="82"/>
      <c r="AW625" s="82"/>
      <c r="AX625" s="82"/>
      <c r="AY625" s="82"/>
      <c r="AZ625" s="82"/>
      <c r="BA625" s="82"/>
      <c r="BB625" s="82"/>
      <c r="BC625" s="82"/>
      <c r="BD625" s="82"/>
      <c r="BE625" s="82"/>
      <c r="BF625" s="82"/>
      <c r="BG625" s="82"/>
      <c r="BH625" s="82"/>
      <c r="BI625" s="82"/>
      <c r="BJ625" s="82"/>
      <c r="BK625" s="82"/>
      <c r="BL625" s="82"/>
      <c r="BM625" s="82"/>
      <c r="BN625" s="82"/>
      <c r="BO625" s="82"/>
      <c r="BP625" s="82"/>
      <c r="BQ625" s="82"/>
      <c r="BR625" s="84"/>
      <c r="BS625" s="84"/>
      <c r="BT625" s="84"/>
      <c r="BU625" s="84"/>
      <c r="BV625" s="84"/>
      <c r="BW625" s="84"/>
      <c r="BX625" s="82"/>
      <c r="BY625" s="265"/>
      <c r="BZ625" s="82"/>
      <c r="CA625" s="82"/>
      <c r="CB625" s="82"/>
    </row>
    <row r="626" spans="1:80" ht="15.75" customHeight="1" x14ac:dyDescent="0.2">
      <c r="A626" s="82"/>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c r="AA626" s="82"/>
      <c r="AB626" s="82"/>
      <c r="AC626" s="82"/>
      <c r="AD626" s="82"/>
      <c r="AE626" s="82"/>
      <c r="AF626" s="82"/>
      <c r="AG626" s="82"/>
      <c r="AH626" s="82"/>
      <c r="AI626" s="82"/>
      <c r="AJ626" s="82"/>
      <c r="AK626" s="82"/>
      <c r="AL626" s="82"/>
      <c r="AM626" s="82"/>
      <c r="AN626" s="266"/>
      <c r="AO626" s="266"/>
      <c r="AP626" s="266"/>
      <c r="AQ626" s="266"/>
      <c r="AR626" s="82"/>
      <c r="AS626" s="82"/>
      <c r="AT626" s="82"/>
      <c r="AU626" s="82"/>
      <c r="AV626" s="82"/>
      <c r="AW626" s="82"/>
      <c r="AX626" s="82"/>
      <c r="AY626" s="82"/>
      <c r="AZ626" s="82"/>
      <c r="BA626" s="82"/>
      <c r="BB626" s="82"/>
      <c r="BC626" s="82"/>
      <c r="BD626" s="82"/>
      <c r="BE626" s="82"/>
      <c r="BF626" s="82"/>
      <c r="BG626" s="82"/>
      <c r="BH626" s="82"/>
      <c r="BI626" s="82"/>
      <c r="BJ626" s="82"/>
      <c r="BK626" s="82"/>
      <c r="BL626" s="82"/>
      <c r="BM626" s="82"/>
      <c r="BN626" s="82"/>
      <c r="BO626" s="82"/>
      <c r="BP626" s="82"/>
      <c r="BQ626" s="82"/>
      <c r="BR626" s="84"/>
      <c r="BS626" s="84"/>
      <c r="BT626" s="84"/>
      <c r="BU626" s="84"/>
      <c r="BV626" s="84"/>
      <c r="BW626" s="84"/>
      <c r="BX626" s="82"/>
      <c r="BY626" s="265"/>
      <c r="BZ626" s="82"/>
      <c r="CA626" s="82"/>
      <c r="CB626" s="82"/>
    </row>
    <row r="627" spans="1:80" ht="15.75" customHeight="1" x14ac:dyDescent="0.2">
      <c r="A627" s="82"/>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c r="AA627" s="82"/>
      <c r="AB627" s="82"/>
      <c r="AC627" s="82"/>
      <c r="AD627" s="82"/>
      <c r="AE627" s="82"/>
      <c r="AF627" s="82"/>
      <c r="AG627" s="82"/>
      <c r="AH627" s="82"/>
      <c r="AI627" s="82"/>
      <c r="AJ627" s="82"/>
      <c r="AK627" s="82"/>
      <c r="AL627" s="82"/>
      <c r="AM627" s="82"/>
      <c r="AN627" s="266"/>
      <c r="AO627" s="266"/>
      <c r="AP627" s="266"/>
      <c r="AQ627" s="266"/>
      <c r="AR627" s="82"/>
      <c r="AS627" s="82"/>
      <c r="AT627" s="82"/>
      <c r="AU627" s="82"/>
      <c r="AV627" s="82"/>
      <c r="AW627" s="82"/>
      <c r="AX627" s="82"/>
      <c r="AY627" s="82"/>
      <c r="AZ627" s="82"/>
      <c r="BA627" s="82"/>
      <c r="BB627" s="82"/>
      <c r="BC627" s="82"/>
      <c r="BD627" s="82"/>
      <c r="BE627" s="82"/>
      <c r="BF627" s="82"/>
      <c r="BG627" s="82"/>
      <c r="BH627" s="82"/>
      <c r="BI627" s="82"/>
      <c r="BJ627" s="82"/>
      <c r="BK627" s="82"/>
      <c r="BL627" s="82"/>
      <c r="BM627" s="82"/>
      <c r="BN627" s="82"/>
      <c r="BO627" s="82"/>
      <c r="BP627" s="82"/>
      <c r="BQ627" s="82"/>
      <c r="BR627" s="84"/>
      <c r="BS627" s="84"/>
      <c r="BT627" s="84"/>
      <c r="BU627" s="84"/>
      <c r="BV627" s="84"/>
      <c r="BW627" s="84"/>
      <c r="BX627" s="82"/>
      <c r="BY627" s="265"/>
      <c r="BZ627" s="82"/>
      <c r="CA627" s="82"/>
      <c r="CB627" s="82"/>
    </row>
    <row r="628" spans="1:80" ht="15.75" customHeight="1" x14ac:dyDescent="0.2">
      <c r="A628" s="82"/>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c r="AA628" s="82"/>
      <c r="AB628" s="82"/>
      <c r="AC628" s="82"/>
      <c r="AD628" s="82"/>
      <c r="AE628" s="82"/>
      <c r="AF628" s="82"/>
      <c r="AG628" s="82"/>
      <c r="AH628" s="82"/>
      <c r="AI628" s="82"/>
      <c r="AJ628" s="82"/>
      <c r="AK628" s="82"/>
      <c r="AL628" s="82"/>
      <c r="AM628" s="82"/>
      <c r="AN628" s="266"/>
      <c r="AO628" s="266"/>
      <c r="AP628" s="266"/>
      <c r="AQ628" s="266"/>
      <c r="AR628" s="82"/>
      <c r="AS628" s="82"/>
      <c r="AT628" s="82"/>
      <c r="AU628" s="82"/>
      <c r="AV628" s="82"/>
      <c r="AW628" s="82"/>
      <c r="AX628" s="82"/>
      <c r="AY628" s="82"/>
      <c r="AZ628" s="82"/>
      <c r="BA628" s="82"/>
      <c r="BB628" s="82"/>
      <c r="BC628" s="82"/>
      <c r="BD628" s="82"/>
      <c r="BE628" s="82"/>
      <c r="BF628" s="82"/>
      <c r="BG628" s="82"/>
      <c r="BH628" s="82"/>
      <c r="BI628" s="82"/>
      <c r="BJ628" s="82"/>
      <c r="BK628" s="82"/>
      <c r="BL628" s="82"/>
      <c r="BM628" s="82"/>
      <c r="BN628" s="82"/>
      <c r="BO628" s="82"/>
      <c r="BP628" s="82"/>
      <c r="BQ628" s="82"/>
      <c r="BR628" s="84"/>
      <c r="BS628" s="84"/>
      <c r="BT628" s="84"/>
      <c r="BU628" s="84"/>
      <c r="BV628" s="84"/>
      <c r="BW628" s="84"/>
      <c r="BX628" s="82"/>
      <c r="BY628" s="265"/>
      <c r="BZ628" s="82"/>
      <c r="CA628" s="82"/>
      <c r="CB628" s="82"/>
    </row>
    <row r="629" spans="1:80" ht="15.75" customHeight="1" x14ac:dyDescent="0.2">
      <c r="A629" s="82"/>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c r="AA629" s="82"/>
      <c r="AB629" s="82"/>
      <c r="AC629" s="82"/>
      <c r="AD629" s="82"/>
      <c r="AE629" s="82"/>
      <c r="AF629" s="82"/>
      <c r="AG629" s="82"/>
      <c r="AH629" s="82"/>
      <c r="AI629" s="82"/>
      <c r="AJ629" s="82"/>
      <c r="AK629" s="82"/>
      <c r="AL629" s="82"/>
      <c r="AM629" s="82"/>
      <c r="AN629" s="266"/>
      <c r="AO629" s="266"/>
      <c r="AP629" s="266"/>
      <c r="AQ629" s="266"/>
      <c r="AR629" s="82"/>
      <c r="AS629" s="82"/>
      <c r="AT629" s="82"/>
      <c r="AU629" s="82"/>
      <c r="AV629" s="82"/>
      <c r="AW629" s="82"/>
      <c r="AX629" s="82"/>
      <c r="AY629" s="82"/>
      <c r="AZ629" s="82"/>
      <c r="BA629" s="82"/>
      <c r="BB629" s="82"/>
      <c r="BC629" s="82"/>
      <c r="BD629" s="82"/>
      <c r="BE629" s="82"/>
      <c r="BF629" s="82"/>
      <c r="BG629" s="82"/>
      <c r="BH629" s="82"/>
      <c r="BI629" s="82"/>
      <c r="BJ629" s="82"/>
      <c r="BK629" s="82"/>
      <c r="BL629" s="82"/>
      <c r="BM629" s="82"/>
      <c r="BN629" s="82"/>
      <c r="BO629" s="82"/>
      <c r="BP629" s="82"/>
      <c r="BQ629" s="82"/>
      <c r="BR629" s="84"/>
      <c r="BS629" s="84"/>
      <c r="BT629" s="84"/>
      <c r="BU629" s="84"/>
      <c r="BV629" s="84"/>
      <c r="BW629" s="84"/>
      <c r="BX629" s="82"/>
      <c r="BY629" s="265"/>
      <c r="BZ629" s="82"/>
      <c r="CA629" s="82"/>
      <c r="CB629" s="82"/>
    </row>
    <row r="630" spans="1:80" ht="15.75" customHeight="1" x14ac:dyDescent="0.2">
      <c r="A630" s="82"/>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c r="AA630" s="82"/>
      <c r="AB630" s="82"/>
      <c r="AC630" s="82"/>
      <c r="AD630" s="82"/>
      <c r="AE630" s="82"/>
      <c r="AF630" s="82"/>
      <c r="AG630" s="82"/>
      <c r="AH630" s="82"/>
      <c r="AI630" s="82"/>
      <c r="AJ630" s="82"/>
      <c r="AK630" s="82"/>
      <c r="AL630" s="82"/>
      <c r="AM630" s="82"/>
      <c r="AN630" s="266"/>
      <c r="AO630" s="266"/>
      <c r="AP630" s="266"/>
      <c r="AQ630" s="266"/>
      <c r="AR630" s="82"/>
      <c r="AS630" s="82"/>
      <c r="AT630" s="82"/>
      <c r="AU630" s="82"/>
      <c r="AV630" s="82"/>
      <c r="AW630" s="82"/>
      <c r="AX630" s="82"/>
      <c r="AY630" s="82"/>
      <c r="AZ630" s="82"/>
      <c r="BA630" s="82"/>
      <c r="BB630" s="82"/>
      <c r="BC630" s="82"/>
      <c r="BD630" s="82"/>
      <c r="BE630" s="82"/>
      <c r="BF630" s="82"/>
      <c r="BG630" s="82"/>
      <c r="BH630" s="82"/>
      <c r="BI630" s="82"/>
      <c r="BJ630" s="82"/>
      <c r="BK630" s="82"/>
      <c r="BL630" s="82"/>
      <c r="BM630" s="82"/>
      <c r="BN630" s="82"/>
      <c r="BO630" s="82"/>
      <c r="BP630" s="82"/>
      <c r="BQ630" s="82"/>
      <c r="BR630" s="84"/>
      <c r="BS630" s="84"/>
      <c r="BT630" s="84"/>
      <c r="BU630" s="84"/>
      <c r="BV630" s="84"/>
      <c r="BW630" s="84"/>
      <c r="BX630" s="82"/>
      <c r="BY630" s="265"/>
      <c r="BZ630" s="82"/>
      <c r="CA630" s="82"/>
      <c r="CB630" s="82"/>
    </row>
    <row r="631" spans="1:80" ht="15.75" customHeight="1" x14ac:dyDescent="0.2">
      <c r="A631" s="82"/>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G631" s="82"/>
      <c r="AH631" s="82"/>
      <c r="AI631" s="82"/>
      <c r="AJ631" s="82"/>
      <c r="AK631" s="82"/>
      <c r="AL631" s="82"/>
      <c r="AM631" s="82"/>
      <c r="AN631" s="266"/>
      <c r="AO631" s="266"/>
      <c r="AP631" s="266"/>
      <c r="AQ631" s="266"/>
      <c r="AR631" s="82"/>
      <c r="AS631" s="82"/>
      <c r="AT631" s="82"/>
      <c r="AU631" s="82"/>
      <c r="AV631" s="82"/>
      <c r="AW631" s="82"/>
      <c r="AX631" s="82"/>
      <c r="AY631" s="82"/>
      <c r="AZ631" s="82"/>
      <c r="BA631" s="82"/>
      <c r="BB631" s="82"/>
      <c r="BC631" s="82"/>
      <c r="BD631" s="82"/>
      <c r="BE631" s="82"/>
      <c r="BF631" s="82"/>
      <c r="BG631" s="82"/>
      <c r="BH631" s="82"/>
      <c r="BI631" s="82"/>
      <c r="BJ631" s="82"/>
      <c r="BK631" s="82"/>
      <c r="BL631" s="82"/>
      <c r="BM631" s="82"/>
      <c r="BN631" s="82"/>
      <c r="BO631" s="82"/>
      <c r="BP631" s="82"/>
      <c r="BQ631" s="82"/>
      <c r="BR631" s="84"/>
      <c r="BS631" s="84"/>
      <c r="BT631" s="84"/>
      <c r="BU631" s="84"/>
      <c r="BV631" s="84"/>
      <c r="BW631" s="84"/>
      <c r="BX631" s="82"/>
      <c r="BY631" s="265"/>
      <c r="BZ631" s="82"/>
      <c r="CA631" s="82"/>
      <c r="CB631" s="82"/>
    </row>
    <row r="632" spans="1:80" ht="15.75" customHeight="1" x14ac:dyDescent="0.2">
      <c r="A632" s="82"/>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c r="AA632" s="82"/>
      <c r="AB632" s="82"/>
      <c r="AC632" s="82"/>
      <c r="AD632" s="82"/>
      <c r="AE632" s="82"/>
      <c r="AF632" s="82"/>
      <c r="AG632" s="82"/>
      <c r="AH632" s="82"/>
      <c r="AI632" s="82"/>
      <c r="AJ632" s="82"/>
      <c r="AK632" s="82"/>
      <c r="AL632" s="82"/>
      <c r="AM632" s="82"/>
      <c r="AN632" s="266"/>
      <c r="AO632" s="266"/>
      <c r="AP632" s="266"/>
      <c r="AQ632" s="266"/>
      <c r="AR632" s="82"/>
      <c r="AS632" s="82"/>
      <c r="AT632" s="82"/>
      <c r="AU632" s="82"/>
      <c r="AV632" s="82"/>
      <c r="AW632" s="82"/>
      <c r="AX632" s="82"/>
      <c r="AY632" s="82"/>
      <c r="AZ632" s="82"/>
      <c r="BA632" s="82"/>
      <c r="BB632" s="82"/>
      <c r="BC632" s="82"/>
      <c r="BD632" s="82"/>
      <c r="BE632" s="82"/>
      <c r="BF632" s="82"/>
      <c r="BG632" s="82"/>
      <c r="BH632" s="82"/>
      <c r="BI632" s="82"/>
      <c r="BJ632" s="82"/>
      <c r="BK632" s="82"/>
      <c r="BL632" s="82"/>
      <c r="BM632" s="82"/>
      <c r="BN632" s="82"/>
      <c r="BO632" s="82"/>
      <c r="BP632" s="82"/>
      <c r="BQ632" s="82"/>
      <c r="BR632" s="84"/>
      <c r="BS632" s="84"/>
      <c r="BT632" s="84"/>
      <c r="BU632" s="84"/>
      <c r="BV632" s="84"/>
      <c r="BW632" s="84"/>
      <c r="BX632" s="82"/>
      <c r="BY632" s="265"/>
      <c r="BZ632" s="82"/>
      <c r="CA632" s="82"/>
      <c r="CB632" s="82"/>
    </row>
    <row r="633" spans="1:80" ht="15.75" customHeight="1" x14ac:dyDescent="0.2">
      <c r="A633" s="82"/>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c r="AA633" s="82"/>
      <c r="AB633" s="82"/>
      <c r="AC633" s="82"/>
      <c r="AD633" s="82"/>
      <c r="AE633" s="82"/>
      <c r="AF633" s="82"/>
      <c r="AG633" s="82"/>
      <c r="AH633" s="82"/>
      <c r="AI633" s="82"/>
      <c r="AJ633" s="82"/>
      <c r="AK633" s="82"/>
      <c r="AL633" s="82"/>
      <c r="AM633" s="82"/>
      <c r="AN633" s="266"/>
      <c r="AO633" s="266"/>
      <c r="AP633" s="266"/>
      <c r="AQ633" s="266"/>
      <c r="AR633" s="82"/>
      <c r="AS633" s="82"/>
      <c r="AT633" s="82"/>
      <c r="AU633" s="82"/>
      <c r="AV633" s="82"/>
      <c r="AW633" s="82"/>
      <c r="AX633" s="82"/>
      <c r="AY633" s="82"/>
      <c r="AZ633" s="82"/>
      <c r="BA633" s="82"/>
      <c r="BB633" s="82"/>
      <c r="BC633" s="82"/>
      <c r="BD633" s="82"/>
      <c r="BE633" s="82"/>
      <c r="BF633" s="82"/>
      <c r="BG633" s="82"/>
      <c r="BH633" s="82"/>
      <c r="BI633" s="82"/>
      <c r="BJ633" s="82"/>
      <c r="BK633" s="82"/>
      <c r="BL633" s="82"/>
      <c r="BM633" s="82"/>
      <c r="BN633" s="82"/>
      <c r="BO633" s="82"/>
      <c r="BP633" s="82"/>
      <c r="BQ633" s="82"/>
      <c r="BR633" s="84"/>
      <c r="BS633" s="84"/>
      <c r="BT633" s="84"/>
      <c r="BU633" s="84"/>
      <c r="BV633" s="84"/>
      <c r="BW633" s="84"/>
      <c r="BX633" s="82"/>
      <c r="BY633" s="265"/>
      <c r="BZ633" s="82"/>
      <c r="CA633" s="82"/>
      <c r="CB633" s="82"/>
    </row>
    <row r="634" spans="1:80" ht="15.75" customHeight="1" x14ac:dyDescent="0.2">
      <c r="A634" s="82"/>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c r="AA634" s="82"/>
      <c r="AB634" s="82"/>
      <c r="AC634" s="82"/>
      <c r="AD634" s="82"/>
      <c r="AE634" s="82"/>
      <c r="AF634" s="82"/>
      <c r="AG634" s="82"/>
      <c r="AH634" s="82"/>
      <c r="AI634" s="82"/>
      <c r="AJ634" s="82"/>
      <c r="AK634" s="82"/>
      <c r="AL634" s="82"/>
      <c r="AM634" s="82"/>
      <c r="AN634" s="266"/>
      <c r="AO634" s="266"/>
      <c r="AP634" s="266"/>
      <c r="AQ634" s="266"/>
      <c r="AR634" s="82"/>
      <c r="AS634" s="82"/>
      <c r="AT634" s="82"/>
      <c r="AU634" s="82"/>
      <c r="AV634" s="82"/>
      <c r="AW634" s="82"/>
      <c r="AX634" s="82"/>
      <c r="AY634" s="82"/>
      <c r="AZ634" s="82"/>
      <c r="BA634" s="82"/>
      <c r="BB634" s="82"/>
      <c r="BC634" s="82"/>
      <c r="BD634" s="82"/>
      <c r="BE634" s="82"/>
      <c r="BF634" s="82"/>
      <c r="BG634" s="82"/>
      <c r="BH634" s="82"/>
      <c r="BI634" s="82"/>
      <c r="BJ634" s="82"/>
      <c r="BK634" s="82"/>
      <c r="BL634" s="82"/>
      <c r="BM634" s="82"/>
      <c r="BN634" s="82"/>
      <c r="BO634" s="82"/>
      <c r="BP634" s="82"/>
      <c r="BQ634" s="82"/>
      <c r="BR634" s="84"/>
      <c r="BS634" s="84"/>
      <c r="BT634" s="84"/>
      <c r="BU634" s="84"/>
      <c r="BV634" s="84"/>
      <c r="BW634" s="84"/>
      <c r="BX634" s="82"/>
      <c r="BY634" s="265"/>
      <c r="BZ634" s="82"/>
      <c r="CA634" s="82"/>
      <c r="CB634" s="82"/>
    </row>
    <row r="635" spans="1:80" ht="15.75" customHeight="1" x14ac:dyDescent="0.2">
      <c r="A635" s="82"/>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c r="AA635" s="82"/>
      <c r="AB635" s="82"/>
      <c r="AC635" s="82"/>
      <c r="AD635" s="82"/>
      <c r="AE635" s="82"/>
      <c r="AF635" s="82"/>
      <c r="AG635" s="82"/>
      <c r="AH635" s="82"/>
      <c r="AI635" s="82"/>
      <c r="AJ635" s="82"/>
      <c r="AK635" s="82"/>
      <c r="AL635" s="82"/>
      <c r="AM635" s="82"/>
      <c r="AN635" s="266"/>
      <c r="AO635" s="266"/>
      <c r="AP635" s="266"/>
      <c r="AQ635" s="266"/>
      <c r="AR635" s="82"/>
      <c r="AS635" s="82"/>
      <c r="AT635" s="82"/>
      <c r="AU635" s="82"/>
      <c r="AV635" s="82"/>
      <c r="AW635" s="82"/>
      <c r="AX635" s="82"/>
      <c r="AY635" s="82"/>
      <c r="AZ635" s="82"/>
      <c r="BA635" s="82"/>
      <c r="BB635" s="82"/>
      <c r="BC635" s="82"/>
      <c r="BD635" s="82"/>
      <c r="BE635" s="82"/>
      <c r="BF635" s="82"/>
      <c r="BG635" s="82"/>
      <c r="BH635" s="82"/>
      <c r="BI635" s="82"/>
      <c r="BJ635" s="82"/>
      <c r="BK635" s="82"/>
      <c r="BL635" s="82"/>
      <c r="BM635" s="82"/>
      <c r="BN635" s="82"/>
      <c r="BO635" s="82"/>
      <c r="BP635" s="82"/>
      <c r="BQ635" s="82"/>
      <c r="BR635" s="84"/>
      <c r="BS635" s="84"/>
      <c r="BT635" s="84"/>
      <c r="BU635" s="84"/>
      <c r="BV635" s="84"/>
      <c r="BW635" s="84"/>
      <c r="BX635" s="82"/>
      <c r="BY635" s="265"/>
      <c r="BZ635" s="82"/>
      <c r="CA635" s="82"/>
      <c r="CB635" s="82"/>
    </row>
    <row r="636" spans="1:80" ht="15.75" customHeight="1" x14ac:dyDescent="0.2">
      <c r="A636" s="82"/>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c r="AA636" s="82"/>
      <c r="AB636" s="82"/>
      <c r="AC636" s="82"/>
      <c r="AD636" s="82"/>
      <c r="AE636" s="82"/>
      <c r="AF636" s="82"/>
      <c r="AG636" s="82"/>
      <c r="AH636" s="82"/>
      <c r="AI636" s="82"/>
      <c r="AJ636" s="82"/>
      <c r="AK636" s="82"/>
      <c r="AL636" s="82"/>
      <c r="AM636" s="82"/>
      <c r="AN636" s="266"/>
      <c r="AO636" s="266"/>
      <c r="AP636" s="266"/>
      <c r="AQ636" s="266"/>
      <c r="AR636" s="82"/>
      <c r="AS636" s="82"/>
      <c r="AT636" s="82"/>
      <c r="AU636" s="82"/>
      <c r="AV636" s="82"/>
      <c r="AW636" s="82"/>
      <c r="AX636" s="82"/>
      <c r="AY636" s="82"/>
      <c r="AZ636" s="82"/>
      <c r="BA636" s="82"/>
      <c r="BB636" s="82"/>
      <c r="BC636" s="82"/>
      <c r="BD636" s="82"/>
      <c r="BE636" s="82"/>
      <c r="BF636" s="82"/>
      <c r="BG636" s="82"/>
      <c r="BH636" s="82"/>
      <c r="BI636" s="82"/>
      <c r="BJ636" s="82"/>
      <c r="BK636" s="82"/>
      <c r="BL636" s="82"/>
      <c r="BM636" s="82"/>
      <c r="BN636" s="82"/>
      <c r="BO636" s="82"/>
      <c r="BP636" s="82"/>
      <c r="BQ636" s="82"/>
      <c r="BR636" s="84"/>
      <c r="BS636" s="84"/>
      <c r="BT636" s="84"/>
      <c r="BU636" s="84"/>
      <c r="BV636" s="84"/>
      <c r="BW636" s="84"/>
      <c r="BX636" s="82"/>
      <c r="BY636" s="265"/>
      <c r="BZ636" s="82"/>
      <c r="CA636" s="82"/>
      <c r="CB636" s="82"/>
    </row>
    <row r="637" spans="1:80" ht="15.75" customHeight="1" x14ac:dyDescent="0.2">
      <c r="A637" s="82"/>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G637" s="82"/>
      <c r="AH637" s="82"/>
      <c r="AI637" s="82"/>
      <c r="AJ637" s="82"/>
      <c r="AK637" s="82"/>
      <c r="AL637" s="82"/>
      <c r="AM637" s="82"/>
      <c r="AN637" s="266"/>
      <c r="AO637" s="266"/>
      <c r="AP637" s="266"/>
      <c r="AQ637" s="266"/>
      <c r="AR637" s="82"/>
      <c r="AS637" s="82"/>
      <c r="AT637" s="82"/>
      <c r="AU637" s="82"/>
      <c r="AV637" s="82"/>
      <c r="AW637" s="82"/>
      <c r="AX637" s="82"/>
      <c r="AY637" s="82"/>
      <c r="AZ637" s="82"/>
      <c r="BA637" s="82"/>
      <c r="BB637" s="82"/>
      <c r="BC637" s="82"/>
      <c r="BD637" s="82"/>
      <c r="BE637" s="82"/>
      <c r="BF637" s="82"/>
      <c r="BG637" s="82"/>
      <c r="BH637" s="82"/>
      <c r="BI637" s="82"/>
      <c r="BJ637" s="82"/>
      <c r="BK637" s="82"/>
      <c r="BL637" s="82"/>
      <c r="BM637" s="82"/>
      <c r="BN637" s="82"/>
      <c r="BO637" s="82"/>
      <c r="BP637" s="82"/>
      <c r="BQ637" s="82"/>
      <c r="BR637" s="84"/>
      <c r="BS637" s="84"/>
      <c r="BT637" s="84"/>
      <c r="BU637" s="84"/>
      <c r="BV637" s="84"/>
      <c r="BW637" s="84"/>
      <c r="BX637" s="82"/>
      <c r="BY637" s="265"/>
      <c r="BZ637" s="82"/>
      <c r="CA637" s="82"/>
      <c r="CB637" s="82"/>
    </row>
    <row r="638" spans="1:80" ht="15.75" customHeight="1" x14ac:dyDescent="0.2">
      <c r="A638" s="82"/>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c r="AA638" s="82"/>
      <c r="AB638" s="82"/>
      <c r="AC638" s="82"/>
      <c r="AD638" s="82"/>
      <c r="AE638" s="82"/>
      <c r="AF638" s="82"/>
      <c r="AG638" s="82"/>
      <c r="AH638" s="82"/>
      <c r="AI638" s="82"/>
      <c r="AJ638" s="82"/>
      <c r="AK638" s="82"/>
      <c r="AL638" s="82"/>
      <c r="AM638" s="82"/>
      <c r="AN638" s="266"/>
      <c r="AO638" s="266"/>
      <c r="AP638" s="266"/>
      <c r="AQ638" s="266"/>
      <c r="AR638" s="82"/>
      <c r="AS638" s="82"/>
      <c r="AT638" s="82"/>
      <c r="AU638" s="82"/>
      <c r="AV638" s="82"/>
      <c r="AW638" s="82"/>
      <c r="AX638" s="82"/>
      <c r="AY638" s="82"/>
      <c r="AZ638" s="82"/>
      <c r="BA638" s="82"/>
      <c r="BB638" s="82"/>
      <c r="BC638" s="82"/>
      <c r="BD638" s="82"/>
      <c r="BE638" s="82"/>
      <c r="BF638" s="82"/>
      <c r="BG638" s="82"/>
      <c r="BH638" s="82"/>
      <c r="BI638" s="82"/>
      <c r="BJ638" s="82"/>
      <c r="BK638" s="82"/>
      <c r="BL638" s="82"/>
      <c r="BM638" s="82"/>
      <c r="BN638" s="82"/>
      <c r="BO638" s="82"/>
      <c r="BP638" s="82"/>
      <c r="BQ638" s="82"/>
      <c r="BR638" s="84"/>
      <c r="BS638" s="84"/>
      <c r="BT638" s="84"/>
      <c r="BU638" s="84"/>
      <c r="BV638" s="84"/>
      <c r="BW638" s="84"/>
      <c r="BX638" s="82"/>
      <c r="BY638" s="265"/>
      <c r="BZ638" s="82"/>
      <c r="CA638" s="82"/>
      <c r="CB638" s="82"/>
    </row>
    <row r="639" spans="1:80" ht="15.75" customHeight="1" x14ac:dyDescent="0.2">
      <c r="A639" s="82"/>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c r="AA639" s="82"/>
      <c r="AB639" s="82"/>
      <c r="AC639" s="82"/>
      <c r="AD639" s="82"/>
      <c r="AE639" s="82"/>
      <c r="AF639" s="82"/>
      <c r="AG639" s="82"/>
      <c r="AH639" s="82"/>
      <c r="AI639" s="82"/>
      <c r="AJ639" s="82"/>
      <c r="AK639" s="82"/>
      <c r="AL639" s="82"/>
      <c r="AM639" s="82"/>
      <c r="AN639" s="266"/>
      <c r="AO639" s="266"/>
      <c r="AP639" s="266"/>
      <c r="AQ639" s="266"/>
      <c r="AR639" s="82"/>
      <c r="AS639" s="82"/>
      <c r="AT639" s="82"/>
      <c r="AU639" s="82"/>
      <c r="AV639" s="82"/>
      <c r="AW639" s="82"/>
      <c r="AX639" s="82"/>
      <c r="AY639" s="82"/>
      <c r="AZ639" s="82"/>
      <c r="BA639" s="82"/>
      <c r="BB639" s="82"/>
      <c r="BC639" s="82"/>
      <c r="BD639" s="82"/>
      <c r="BE639" s="82"/>
      <c r="BF639" s="82"/>
      <c r="BG639" s="82"/>
      <c r="BH639" s="82"/>
      <c r="BI639" s="82"/>
      <c r="BJ639" s="82"/>
      <c r="BK639" s="82"/>
      <c r="BL639" s="82"/>
      <c r="BM639" s="82"/>
      <c r="BN639" s="82"/>
      <c r="BO639" s="82"/>
      <c r="BP639" s="82"/>
      <c r="BQ639" s="82"/>
      <c r="BR639" s="84"/>
      <c r="BS639" s="84"/>
      <c r="BT639" s="84"/>
      <c r="BU639" s="84"/>
      <c r="BV639" s="84"/>
      <c r="BW639" s="84"/>
      <c r="BX639" s="82"/>
      <c r="BY639" s="265"/>
      <c r="BZ639" s="82"/>
      <c r="CA639" s="82"/>
      <c r="CB639" s="82"/>
    </row>
    <row r="640" spans="1:80" ht="15.75" customHeight="1" x14ac:dyDescent="0.2">
      <c r="A640" s="82"/>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c r="AA640" s="82"/>
      <c r="AB640" s="82"/>
      <c r="AC640" s="82"/>
      <c r="AD640" s="82"/>
      <c r="AE640" s="82"/>
      <c r="AF640" s="82"/>
      <c r="AG640" s="82"/>
      <c r="AH640" s="82"/>
      <c r="AI640" s="82"/>
      <c r="AJ640" s="82"/>
      <c r="AK640" s="82"/>
      <c r="AL640" s="82"/>
      <c r="AM640" s="82"/>
      <c r="AN640" s="266"/>
      <c r="AO640" s="266"/>
      <c r="AP640" s="266"/>
      <c r="AQ640" s="266"/>
      <c r="AR640" s="82"/>
      <c r="AS640" s="82"/>
      <c r="AT640" s="82"/>
      <c r="AU640" s="82"/>
      <c r="AV640" s="82"/>
      <c r="AW640" s="82"/>
      <c r="AX640" s="82"/>
      <c r="AY640" s="82"/>
      <c r="AZ640" s="82"/>
      <c r="BA640" s="82"/>
      <c r="BB640" s="82"/>
      <c r="BC640" s="82"/>
      <c r="BD640" s="82"/>
      <c r="BE640" s="82"/>
      <c r="BF640" s="82"/>
      <c r="BG640" s="82"/>
      <c r="BH640" s="82"/>
      <c r="BI640" s="82"/>
      <c r="BJ640" s="82"/>
      <c r="BK640" s="82"/>
      <c r="BL640" s="82"/>
      <c r="BM640" s="82"/>
      <c r="BN640" s="82"/>
      <c r="BO640" s="82"/>
      <c r="BP640" s="82"/>
      <c r="BQ640" s="82"/>
      <c r="BR640" s="84"/>
      <c r="BS640" s="84"/>
      <c r="BT640" s="84"/>
      <c r="BU640" s="84"/>
      <c r="BV640" s="84"/>
      <c r="BW640" s="84"/>
      <c r="BX640" s="82"/>
      <c r="BY640" s="265"/>
      <c r="BZ640" s="82"/>
      <c r="CA640" s="82"/>
      <c r="CB640" s="82"/>
    </row>
    <row r="641" spans="1:80" ht="15.75" customHeight="1" x14ac:dyDescent="0.2">
      <c r="A641" s="82"/>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c r="AA641" s="82"/>
      <c r="AB641" s="82"/>
      <c r="AC641" s="82"/>
      <c r="AD641" s="82"/>
      <c r="AE641" s="82"/>
      <c r="AF641" s="82"/>
      <c r="AG641" s="82"/>
      <c r="AH641" s="82"/>
      <c r="AI641" s="82"/>
      <c r="AJ641" s="82"/>
      <c r="AK641" s="82"/>
      <c r="AL641" s="82"/>
      <c r="AM641" s="82"/>
      <c r="AN641" s="266"/>
      <c r="AO641" s="266"/>
      <c r="AP641" s="266"/>
      <c r="AQ641" s="266"/>
      <c r="AR641" s="82"/>
      <c r="AS641" s="82"/>
      <c r="AT641" s="82"/>
      <c r="AU641" s="82"/>
      <c r="AV641" s="82"/>
      <c r="AW641" s="82"/>
      <c r="AX641" s="82"/>
      <c r="AY641" s="82"/>
      <c r="AZ641" s="82"/>
      <c r="BA641" s="82"/>
      <c r="BB641" s="82"/>
      <c r="BC641" s="82"/>
      <c r="BD641" s="82"/>
      <c r="BE641" s="82"/>
      <c r="BF641" s="82"/>
      <c r="BG641" s="82"/>
      <c r="BH641" s="82"/>
      <c r="BI641" s="82"/>
      <c r="BJ641" s="82"/>
      <c r="BK641" s="82"/>
      <c r="BL641" s="82"/>
      <c r="BM641" s="82"/>
      <c r="BN641" s="82"/>
      <c r="BO641" s="82"/>
      <c r="BP641" s="82"/>
      <c r="BQ641" s="82"/>
      <c r="BR641" s="84"/>
      <c r="BS641" s="84"/>
      <c r="BT641" s="84"/>
      <c r="BU641" s="84"/>
      <c r="BV641" s="84"/>
      <c r="BW641" s="84"/>
      <c r="BX641" s="82"/>
      <c r="BY641" s="265"/>
      <c r="BZ641" s="82"/>
      <c r="CA641" s="82"/>
      <c r="CB641" s="82"/>
    </row>
    <row r="642" spans="1:80" ht="15.75" customHeight="1" x14ac:dyDescent="0.2">
      <c r="A642" s="82"/>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c r="AA642" s="82"/>
      <c r="AB642" s="82"/>
      <c r="AC642" s="82"/>
      <c r="AD642" s="82"/>
      <c r="AE642" s="82"/>
      <c r="AF642" s="82"/>
      <c r="AG642" s="82"/>
      <c r="AH642" s="82"/>
      <c r="AI642" s="82"/>
      <c r="AJ642" s="82"/>
      <c r="AK642" s="82"/>
      <c r="AL642" s="82"/>
      <c r="AM642" s="82"/>
      <c r="AN642" s="266"/>
      <c r="AO642" s="266"/>
      <c r="AP642" s="266"/>
      <c r="AQ642" s="266"/>
      <c r="AR642" s="82"/>
      <c r="AS642" s="82"/>
      <c r="AT642" s="82"/>
      <c r="AU642" s="82"/>
      <c r="AV642" s="82"/>
      <c r="AW642" s="82"/>
      <c r="AX642" s="82"/>
      <c r="AY642" s="82"/>
      <c r="AZ642" s="82"/>
      <c r="BA642" s="82"/>
      <c r="BB642" s="82"/>
      <c r="BC642" s="82"/>
      <c r="BD642" s="82"/>
      <c r="BE642" s="82"/>
      <c r="BF642" s="82"/>
      <c r="BG642" s="82"/>
      <c r="BH642" s="82"/>
      <c r="BI642" s="82"/>
      <c r="BJ642" s="82"/>
      <c r="BK642" s="82"/>
      <c r="BL642" s="82"/>
      <c r="BM642" s="82"/>
      <c r="BN642" s="82"/>
      <c r="BO642" s="82"/>
      <c r="BP642" s="82"/>
      <c r="BQ642" s="82"/>
      <c r="BR642" s="84"/>
      <c r="BS642" s="84"/>
      <c r="BT642" s="84"/>
      <c r="BU642" s="84"/>
      <c r="BV642" s="84"/>
      <c r="BW642" s="84"/>
      <c r="BX642" s="82"/>
      <c r="BY642" s="265"/>
      <c r="BZ642" s="82"/>
      <c r="CA642" s="82"/>
      <c r="CB642" s="82"/>
    </row>
    <row r="643" spans="1:80" ht="15.75" customHeight="1" x14ac:dyDescent="0.2">
      <c r="A643" s="82"/>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G643" s="82"/>
      <c r="AH643" s="82"/>
      <c r="AI643" s="82"/>
      <c r="AJ643" s="82"/>
      <c r="AK643" s="82"/>
      <c r="AL643" s="82"/>
      <c r="AM643" s="82"/>
      <c r="AN643" s="266"/>
      <c r="AO643" s="266"/>
      <c r="AP643" s="266"/>
      <c r="AQ643" s="266"/>
      <c r="AR643" s="82"/>
      <c r="AS643" s="82"/>
      <c r="AT643" s="82"/>
      <c r="AU643" s="82"/>
      <c r="AV643" s="82"/>
      <c r="AW643" s="82"/>
      <c r="AX643" s="82"/>
      <c r="AY643" s="82"/>
      <c r="AZ643" s="82"/>
      <c r="BA643" s="82"/>
      <c r="BB643" s="82"/>
      <c r="BC643" s="82"/>
      <c r="BD643" s="82"/>
      <c r="BE643" s="82"/>
      <c r="BF643" s="82"/>
      <c r="BG643" s="82"/>
      <c r="BH643" s="82"/>
      <c r="BI643" s="82"/>
      <c r="BJ643" s="82"/>
      <c r="BK643" s="82"/>
      <c r="BL643" s="82"/>
      <c r="BM643" s="82"/>
      <c r="BN643" s="82"/>
      <c r="BO643" s="82"/>
      <c r="BP643" s="82"/>
      <c r="BQ643" s="82"/>
      <c r="BR643" s="84"/>
      <c r="BS643" s="84"/>
      <c r="BT643" s="84"/>
      <c r="BU643" s="84"/>
      <c r="BV643" s="84"/>
      <c r="BW643" s="84"/>
      <c r="BX643" s="82"/>
      <c r="BY643" s="265"/>
      <c r="BZ643" s="82"/>
      <c r="CA643" s="82"/>
      <c r="CB643" s="82"/>
    </row>
    <row r="644" spans="1:80" ht="15.75" customHeight="1" x14ac:dyDescent="0.2">
      <c r="A644" s="82"/>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c r="AA644" s="82"/>
      <c r="AB644" s="82"/>
      <c r="AC644" s="82"/>
      <c r="AD644" s="82"/>
      <c r="AE644" s="82"/>
      <c r="AF644" s="82"/>
      <c r="AG644" s="82"/>
      <c r="AH644" s="82"/>
      <c r="AI644" s="82"/>
      <c r="AJ644" s="82"/>
      <c r="AK644" s="82"/>
      <c r="AL644" s="82"/>
      <c r="AM644" s="82"/>
      <c r="AN644" s="266"/>
      <c r="AO644" s="266"/>
      <c r="AP644" s="266"/>
      <c r="AQ644" s="266"/>
      <c r="AR644" s="82"/>
      <c r="AS644" s="82"/>
      <c r="AT644" s="82"/>
      <c r="AU644" s="82"/>
      <c r="AV644" s="82"/>
      <c r="AW644" s="82"/>
      <c r="AX644" s="82"/>
      <c r="AY644" s="82"/>
      <c r="AZ644" s="82"/>
      <c r="BA644" s="82"/>
      <c r="BB644" s="82"/>
      <c r="BC644" s="82"/>
      <c r="BD644" s="82"/>
      <c r="BE644" s="82"/>
      <c r="BF644" s="82"/>
      <c r="BG644" s="82"/>
      <c r="BH644" s="82"/>
      <c r="BI644" s="82"/>
      <c r="BJ644" s="82"/>
      <c r="BK644" s="82"/>
      <c r="BL644" s="82"/>
      <c r="BM644" s="82"/>
      <c r="BN644" s="82"/>
      <c r="BO644" s="82"/>
      <c r="BP644" s="82"/>
      <c r="BQ644" s="82"/>
      <c r="BR644" s="84"/>
      <c r="BS644" s="84"/>
      <c r="BT644" s="84"/>
      <c r="BU644" s="84"/>
      <c r="BV644" s="84"/>
      <c r="BW644" s="84"/>
      <c r="BX644" s="82"/>
      <c r="BY644" s="265"/>
      <c r="BZ644" s="82"/>
      <c r="CA644" s="82"/>
      <c r="CB644" s="82"/>
    </row>
    <row r="645" spans="1:80" ht="15.75" customHeight="1" x14ac:dyDescent="0.2">
      <c r="A645" s="82"/>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c r="AA645" s="82"/>
      <c r="AB645" s="82"/>
      <c r="AC645" s="82"/>
      <c r="AD645" s="82"/>
      <c r="AE645" s="82"/>
      <c r="AF645" s="82"/>
      <c r="AG645" s="82"/>
      <c r="AH645" s="82"/>
      <c r="AI645" s="82"/>
      <c r="AJ645" s="82"/>
      <c r="AK645" s="82"/>
      <c r="AL645" s="82"/>
      <c r="AM645" s="82"/>
      <c r="AN645" s="266"/>
      <c r="AO645" s="266"/>
      <c r="AP645" s="266"/>
      <c r="AQ645" s="266"/>
      <c r="AR645" s="82"/>
      <c r="AS645" s="82"/>
      <c r="AT645" s="82"/>
      <c r="AU645" s="82"/>
      <c r="AV645" s="82"/>
      <c r="AW645" s="82"/>
      <c r="AX645" s="82"/>
      <c r="AY645" s="82"/>
      <c r="AZ645" s="82"/>
      <c r="BA645" s="82"/>
      <c r="BB645" s="82"/>
      <c r="BC645" s="82"/>
      <c r="BD645" s="82"/>
      <c r="BE645" s="82"/>
      <c r="BF645" s="82"/>
      <c r="BG645" s="82"/>
      <c r="BH645" s="82"/>
      <c r="BI645" s="82"/>
      <c r="BJ645" s="82"/>
      <c r="BK645" s="82"/>
      <c r="BL645" s="82"/>
      <c r="BM645" s="82"/>
      <c r="BN645" s="82"/>
      <c r="BO645" s="82"/>
      <c r="BP645" s="82"/>
      <c r="BQ645" s="82"/>
      <c r="BR645" s="84"/>
      <c r="BS645" s="84"/>
      <c r="BT645" s="84"/>
      <c r="BU645" s="84"/>
      <c r="BV645" s="84"/>
      <c r="BW645" s="84"/>
      <c r="BX645" s="82"/>
      <c r="BY645" s="265"/>
      <c r="BZ645" s="82"/>
      <c r="CA645" s="82"/>
      <c r="CB645" s="82"/>
    </row>
    <row r="646" spans="1:80" ht="15.75" customHeight="1" x14ac:dyDescent="0.2">
      <c r="A646" s="82"/>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c r="AA646" s="82"/>
      <c r="AB646" s="82"/>
      <c r="AC646" s="82"/>
      <c r="AD646" s="82"/>
      <c r="AE646" s="82"/>
      <c r="AF646" s="82"/>
      <c r="AG646" s="82"/>
      <c r="AH646" s="82"/>
      <c r="AI646" s="82"/>
      <c r="AJ646" s="82"/>
      <c r="AK646" s="82"/>
      <c r="AL646" s="82"/>
      <c r="AM646" s="82"/>
      <c r="AN646" s="266"/>
      <c r="AO646" s="266"/>
      <c r="AP646" s="266"/>
      <c r="AQ646" s="266"/>
      <c r="AR646" s="82"/>
      <c r="AS646" s="82"/>
      <c r="AT646" s="82"/>
      <c r="AU646" s="82"/>
      <c r="AV646" s="82"/>
      <c r="AW646" s="82"/>
      <c r="AX646" s="82"/>
      <c r="AY646" s="82"/>
      <c r="AZ646" s="82"/>
      <c r="BA646" s="82"/>
      <c r="BB646" s="82"/>
      <c r="BC646" s="82"/>
      <c r="BD646" s="82"/>
      <c r="BE646" s="82"/>
      <c r="BF646" s="82"/>
      <c r="BG646" s="82"/>
      <c r="BH646" s="82"/>
      <c r="BI646" s="82"/>
      <c r="BJ646" s="82"/>
      <c r="BK646" s="82"/>
      <c r="BL646" s="82"/>
      <c r="BM646" s="82"/>
      <c r="BN646" s="82"/>
      <c r="BO646" s="82"/>
      <c r="BP646" s="82"/>
      <c r="BQ646" s="82"/>
      <c r="BR646" s="84"/>
      <c r="BS646" s="84"/>
      <c r="BT646" s="84"/>
      <c r="BU646" s="84"/>
      <c r="BV646" s="84"/>
      <c r="BW646" s="84"/>
      <c r="BX646" s="82"/>
      <c r="BY646" s="265"/>
      <c r="BZ646" s="82"/>
      <c r="CA646" s="82"/>
      <c r="CB646" s="82"/>
    </row>
    <row r="647" spans="1:80" ht="15.75" customHeight="1" x14ac:dyDescent="0.2">
      <c r="A647" s="82"/>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c r="AA647" s="82"/>
      <c r="AB647" s="82"/>
      <c r="AC647" s="82"/>
      <c r="AD647" s="82"/>
      <c r="AE647" s="82"/>
      <c r="AF647" s="82"/>
      <c r="AG647" s="82"/>
      <c r="AH647" s="82"/>
      <c r="AI647" s="82"/>
      <c r="AJ647" s="82"/>
      <c r="AK647" s="82"/>
      <c r="AL647" s="82"/>
      <c r="AM647" s="82"/>
      <c r="AN647" s="266"/>
      <c r="AO647" s="266"/>
      <c r="AP647" s="266"/>
      <c r="AQ647" s="266"/>
      <c r="AR647" s="82"/>
      <c r="AS647" s="82"/>
      <c r="AT647" s="82"/>
      <c r="AU647" s="82"/>
      <c r="AV647" s="82"/>
      <c r="AW647" s="82"/>
      <c r="AX647" s="82"/>
      <c r="AY647" s="82"/>
      <c r="AZ647" s="82"/>
      <c r="BA647" s="82"/>
      <c r="BB647" s="82"/>
      <c r="BC647" s="82"/>
      <c r="BD647" s="82"/>
      <c r="BE647" s="82"/>
      <c r="BF647" s="82"/>
      <c r="BG647" s="82"/>
      <c r="BH647" s="82"/>
      <c r="BI647" s="82"/>
      <c r="BJ647" s="82"/>
      <c r="BK647" s="82"/>
      <c r="BL647" s="82"/>
      <c r="BM647" s="82"/>
      <c r="BN647" s="82"/>
      <c r="BO647" s="82"/>
      <c r="BP647" s="82"/>
      <c r="BQ647" s="82"/>
      <c r="BR647" s="84"/>
      <c r="BS647" s="84"/>
      <c r="BT647" s="84"/>
      <c r="BU647" s="84"/>
      <c r="BV647" s="84"/>
      <c r="BW647" s="84"/>
      <c r="BX647" s="82"/>
      <c r="BY647" s="265"/>
      <c r="BZ647" s="82"/>
      <c r="CA647" s="82"/>
      <c r="CB647" s="82"/>
    </row>
    <row r="648" spans="1:80" ht="15.75" customHeight="1" x14ac:dyDescent="0.2">
      <c r="A648" s="82"/>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c r="AA648" s="82"/>
      <c r="AB648" s="82"/>
      <c r="AC648" s="82"/>
      <c r="AD648" s="82"/>
      <c r="AE648" s="82"/>
      <c r="AF648" s="82"/>
      <c r="AG648" s="82"/>
      <c r="AH648" s="82"/>
      <c r="AI648" s="82"/>
      <c r="AJ648" s="82"/>
      <c r="AK648" s="82"/>
      <c r="AL648" s="82"/>
      <c r="AM648" s="82"/>
      <c r="AN648" s="266"/>
      <c r="AO648" s="266"/>
      <c r="AP648" s="266"/>
      <c r="AQ648" s="266"/>
      <c r="AR648" s="82"/>
      <c r="AS648" s="82"/>
      <c r="AT648" s="82"/>
      <c r="AU648" s="82"/>
      <c r="AV648" s="82"/>
      <c r="AW648" s="82"/>
      <c r="AX648" s="82"/>
      <c r="AY648" s="82"/>
      <c r="AZ648" s="82"/>
      <c r="BA648" s="82"/>
      <c r="BB648" s="82"/>
      <c r="BC648" s="82"/>
      <c r="BD648" s="82"/>
      <c r="BE648" s="82"/>
      <c r="BF648" s="82"/>
      <c r="BG648" s="82"/>
      <c r="BH648" s="82"/>
      <c r="BI648" s="82"/>
      <c r="BJ648" s="82"/>
      <c r="BK648" s="82"/>
      <c r="BL648" s="82"/>
      <c r="BM648" s="82"/>
      <c r="BN648" s="82"/>
      <c r="BO648" s="82"/>
      <c r="BP648" s="82"/>
      <c r="BQ648" s="82"/>
      <c r="BR648" s="84"/>
      <c r="BS648" s="84"/>
      <c r="BT648" s="84"/>
      <c r="BU648" s="84"/>
      <c r="BV648" s="84"/>
      <c r="BW648" s="84"/>
      <c r="BX648" s="82"/>
      <c r="BY648" s="265"/>
      <c r="BZ648" s="82"/>
      <c r="CA648" s="82"/>
      <c r="CB648" s="82"/>
    </row>
    <row r="649" spans="1:80" ht="15.75" customHeight="1" x14ac:dyDescent="0.2">
      <c r="A649" s="82"/>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c r="AA649" s="82"/>
      <c r="AB649" s="82"/>
      <c r="AC649" s="82"/>
      <c r="AD649" s="82"/>
      <c r="AE649" s="82"/>
      <c r="AF649" s="82"/>
      <c r="AG649" s="82"/>
      <c r="AH649" s="82"/>
      <c r="AI649" s="82"/>
      <c r="AJ649" s="82"/>
      <c r="AK649" s="82"/>
      <c r="AL649" s="82"/>
      <c r="AM649" s="82"/>
      <c r="AN649" s="266"/>
      <c r="AO649" s="266"/>
      <c r="AP649" s="266"/>
      <c r="AQ649" s="266"/>
      <c r="AR649" s="82"/>
      <c r="AS649" s="82"/>
      <c r="AT649" s="82"/>
      <c r="AU649" s="82"/>
      <c r="AV649" s="82"/>
      <c r="AW649" s="82"/>
      <c r="AX649" s="82"/>
      <c r="AY649" s="82"/>
      <c r="AZ649" s="82"/>
      <c r="BA649" s="82"/>
      <c r="BB649" s="82"/>
      <c r="BC649" s="82"/>
      <c r="BD649" s="82"/>
      <c r="BE649" s="82"/>
      <c r="BF649" s="82"/>
      <c r="BG649" s="82"/>
      <c r="BH649" s="82"/>
      <c r="BI649" s="82"/>
      <c r="BJ649" s="82"/>
      <c r="BK649" s="82"/>
      <c r="BL649" s="82"/>
      <c r="BM649" s="82"/>
      <c r="BN649" s="82"/>
      <c r="BO649" s="82"/>
      <c r="BP649" s="82"/>
      <c r="BQ649" s="82"/>
      <c r="BR649" s="84"/>
      <c r="BS649" s="84"/>
      <c r="BT649" s="84"/>
      <c r="BU649" s="84"/>
      <c r="BV649" s="84"/>
      <c r="BW649" s="84"/>
      <c r="BX649" s="82"/>
      <c r="BY649" s="265"/>
      <c r="BZ649" s="82"/>
      <c r="CA649" s="82"/>
      <c r="CB649" s="82"/>
    </row>
    <row r="650" spans="1:80" ht="15.75" customHeight="1" x14ac:dyDescent="0.2">
      <c r="A650" s="82"/>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c r="AJ650" s="82"/>
      <c r="AK650" s="82"/>
      <c r="AL650" s="82"/>
      <c r="AM650" s="82"/>
      <c r="AN650" s="266"/>
      <c r="AO650" s="266"/>
      <c r="AP650" s="266"/>
      <c r="AQ650" s="266"/>
      <c r="AR650" s="82"/>
      <c r="AS650" s="82"/>
      <c r="AT650" s="82"/>
      <c r="AU650" s="82"/>
      <c r="AV650" s="82"/>
      <c r="AW650" s="82"/>
      <c r="AX650" s="82"/>
      <c r="AY650" s="82"/>
      <c r="AZ650" s="82"/>
      <c r="BA650" s="82"/>
      <c r="BB650" s="82"/>
      <c r="BC650" s="82"/>
      <c r="BD650" s="82"/>
      <c r="BE650" s="82"/>
      <c r="BF650" s="82"/>
      <c r="BG650" s="82"/>
      <c r="BH650" s="82"/>
      <c r="BI650" s="82"/>
      <c r="BJ650" s="82"/>
      <c r="BK650" s="82"/>
      <c r="BL650" s="82"/>
      <c r="BM650" s="82"/>
      <c r="BN650" s="82"/>
      <c r="BO650" s="82"/>
      <c r="BP650" s="82"/>
      <c r="BQ650" s="82"/>
      <c r="BR650" s="84"/>
      <c r="BS650" s="84"/>
      <c r="BT650" s="84"/>
      <c r="BU650" s="84"/>
      <c r="BV650" s="84"/>
      <c r="BW650" s="84"/>
      <c r="BX650" s="82"/>
      <c r="BY650" s="265"/>
      <c r="BZ650" s="82"/>
      <c r="CA650" s="82"/>
      <c r="CB650" s="82"/>
    </row>
    <row r="651" spans="1:80" ht="15.75" customHeight="1" x14ac:dyDescent="0.2">
      <c r="A651" s="82"/>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c r="AJ651" s="82"/>
      <c r="AK651" s="82"/>
      <c r="AL651" s="82"/>
      <c r="AM651" s="82"/>
      <c r="AN651" s="266"/>
      <c r="AO651" s="266"/>
      <c r="AP651" s="266"/>
      <c r="AQ651" s="266"/>
      <c r="AR651" s="82"/>
      <c r="AS651" s="82"/>
      <c r="AT651" s="82"/>
      <c r="AU651" s="82"/>
      <c r="AV651" s="82"/>
      <c r="AW651" s="82"/>
      <c r="AX651" s="82"/>
      <c r="AY651" s="82"/>
      <c r="AZ651" s="82"/>
      <c r="BA651" s="82"/>
      <c r="BB651" s="82"/>
      <c r="BC651" s="82"/>
      <c r="BD651" s="82"/>
      <c r="BE651" s="82"/>
      <c r="BF651" s="82"/>
      <c r="BG651" s="82"/>
      <c r="BH651" s="82"/>
      <c r="BI651" s="82"/>
      <c r="BJ651" s="82"/>
      <c r="BK651" s="82"/>
      <c r="BL651" s="82"/>
      <c r="BM651" s="82"/>
      <c r="BN651" s="82"/>
      <c r="BO651" s="82"/>
      <c r="BP651" s="82"/>
      <c r="BQ651" s="82"/>
      <c r="BR651" s="84"/>
      <c r="BS651" s="84"/>
      <c r="BT651" s="84"/>
      <c r="BU651" s="84"/>
      <c r="BV651" s="84"/>
      <c r="BW651" s="84"/>
      <c r="BX651" s="82"/>
      <c r="BY651" s="265"/>
      <c r="BZ651" s="82"/>
      <c r="CA651" s="82"/>
      <c r="CB651" s="82"/>
    </row>
    <row r="652" spans="1:80" ht="15.75" customHeight="1" x14ac:dyDescent="0.2">
      <c r="A652" s="82"/>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c r="AA652" s="82"/>
      <c r="AB652" s="82"/>
      <c r="AC652" s="82"/>
      <c r="AD652" s="82"/>
      <c r="AE652" s="82"/>
      <c r="AF652" s="82"/>
      <c r="AG652" s="82"/>
      <c r="AH652" s="82"/>
      <c r="AI652" s="82"/>
      <c r="AJ652" s="82"/>
      <c r="AK652" s="82"/>
      <c r="AL652" s="82"/>
      <c r="AM652" s="82"/>
      <c r="AN652" s="266"/>
      <c r="AO652" s="266"/>
      <c r="AP652" s="266"/>
      <c r="AQ652" s="266"/>
      <c r="AR652" s="82"/>
      <c r="AS652" s="82"/>
      <c r="AT652" s="82"/>
      <c r="AU652" s="82"/>
      <c r="AV652" s="82"/>
      <c r="AW652" s="82"/>
      <c r="AX652" s="82"/>
      <c r="AY652" s="82"/>
      <c r="AZ652" s="82"/>
      <c r="BA652" s="82"/>
      <c r="BB652" s="82"/>
      <c r="BC652" s="82"/>
      <c r="BD652" s="82"/>
      <c r="BE652" s="82"/>
      <c r="BF652" s="82"/>
      <c r="BG652" s="82"/>
      <c r="BH652" s="82"/>
      <c r="BI652" s="82"/>
      <c r="BJ652" s="82"/>
      <c r="BK652" s="82"/>
      <c r="BL652" s="82"/>
      <c r="BM652" s="82"/>
      <c r="BN652" s="82"/>
      <c r="BO652" s="82"/>
      <c r="BP652" s="82"/>
      <c r="BQ652" s="82"/>
      <c r="BR652" s="84"/>
      <c r="BS652" s="84"/>
      <c r="BT652" s="84"/>
      <c r="BU652" s="84"/>
      <c r="BV652" s="84"/>
      <c r="BW652" s="84"/>
      <c r="BX652" s="82"/>
      <c r="BY652" s="265"/>
      <c r="BZ652" s="82"/>
      <c r="CA652" s="82"/>
      <c r="CB652" s="82"/>
    </row>
    <row r="653" spans="1:80" ht="15.75" customHeight="1" x14ac:dyDescent="0.2">
      <c r="A653" s="82"/>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c r="AA653" s="82"/>
      <c r="AB653" s="82"/>
      <c r="AC653" s="82"/>
      <c r="AD653" s="82"/>
      <c r="AE653" s="82"/>
      <c r="AF653" s="82"/>
      <c r="AG653" s="82"/>
      <c r="AH653" s="82"/>
      <c r="AI653" s="82"/>
      <c r="AJ653" s="82"/>
      <c r="AK653" s="82"/>
      <c r="AL653" s="82"/>
      <c r="AM653" s="82"/>
      <c r="AN653" s="266"/>
      <c r="AO653" s="266"/>
      <c r="AP653" s="266"/>
      <c r="AQ653" s="266"/>
      <c r="AR653" s="82"/>
      <c r="AS653" s="82"/>
      <c r="AT653" s="82"/>
      <c r="AU653" s="82"/>
      <c r="AV653" s="82"/>
      <c r="AW653" s="82"/>
      <c r="AX653" s="82"/>
      <c r="AY653" s="82"/>
      <c r="AZ653" s="82"/>
      <c r="BA653" s="82"/>
      <c r="BB653" s="82"/>
      <c r="BC653" s="82"/>
      <c r="BD653" s="82"/>
      <c r="BE653" s="82"/>
      <c r="BF653" s="82"/>
      <c r="BG653" s="82"/>
      <c r="BH653" s="82"/>
      <c r="BI653" s="82"/>
      <c r="BJ653" s="82"/>
      <c r="BK653" s="82"/>
      <c r="BL653" s="82"/>
      <c r="BM653" s="82"/>
      <c r="BN653" s="82"/>
      <c r="BO653" s="82"/>
      <c r="BP653" s="82"/>
      <c r="BQ653" s="82"/>
      <c r="BR653" s="84"/>
      <c r="BS653" s="84"/>
      <c r="BT653" s="84"/>
      <c r="BU653" s="84"/>
      <c r="BV653" s="84"/>
      <c r="BW653" s="84"/>
      <c r="BX653" s="82"/>
      <c r="BY653" s="265"/>
      <c r="BZ653" s="82"/>
      <c r="CA653" s="82"/>
      <c r="CB653" s="82"/>
    </row>
    <row r="654" spans="1:80" ht="15.75" customHeight="1" x14ac:dyDescent="0.2">
      <c r="A654" s="82"/>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c r="AA654" s="82"/>
      <c r="AB654" s="82"/>
      <c r="AC654" s="82"/>
      <c r="AD654" s="82"/>
      <c r="AE654" s="82"/>
      <c r="AF654" s="82"/>
      <c r="AG654" s="82"/>
      <c r="AH654" s="82"/>
      <c r="AI654" s="82"/>
      <c r="AJ654" s="82"/>
      <c r="AK654" s="82"/>
      <c r="AL654" s="82"/>
      <c r="AM654" s="82"/>
      <c r="AN654" s="266"/>
      <c r="AO654" s="266"/>
      <c r="AP654" s="266"/>
      <c r="AQ654" s="266"/>
      <c r="AR654" s="82"/>
      <c r="AS654" s="82"/>
      <c r="AT654" s="82"/>
      <c r="AU654" s="82"/>
      <c r="AV654" s="82"/>
      <c r="AW654" s="82"/>
      <c r="AX654" s="82"/>
      <c r="AY654" s="82"/>
      <c r="AZ654" s="82"/>
      <c r="BA654" s="82"/>
      <c r="BB654" s="82"/>
      <c r="BC654" s="82"/>
      <c r="BD654" s="82"/>
      <c r="BE654" s="82"/>
      <c r="BF654" s="82"/>
      <c r="BG654" s="82"/>
      <c r="BH654" s="82"/>
      <c r="BI654" s="82"/>
      <c r="BJ654" s="82"/>
      <c r="BK654" s="82"/>
      <c r="BL654" s="82"/>
      <c r="BM654" s="82"/>
      <c r="BN654" s="82"/>
      <c r="BO654" s="82"/>
      <c r="BP654" s="82"/>
      <c r="BQ654" s="82"/>
      <c r="BR654" s="84"/>
      <c r="BS654" s="84"/>
      <c r="BT654" s="84"/>
      <c r="BU654" s="84"/>
      <c r="BV654" s="84"/>
      <c r="BW654" s="84"/>
      <c r="BX654" s="82"/>
      <c r="BY654" s="265"/>
      <c r="BZ654" s="82"/>
      <c r="CA654" s="82"/>
      <c r="CB654" s="82"/>
    </row>
    <row r="655" spans="1:80" ht="15.75" customHeight="1" x14ac:dyDescent="0.2">
      <c r="A655" s="82"/>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c r="AA655" s="82"/>
      <c r="AB655" s="82"/>
      <c r="AC655" s="82"/>
      <c r="AD655" s="82"/>
      <c r="AE655" s="82"/>
      <c r="AF655" s="82"/>
      <c r="AG655" s="82"/>
      <c r="AH655" s="82"/>
      <c r="AI655" s="82"/>
      <c r="AJ655" s="82"/>
      <c r="AK655" s="82"/>
      <c r="AL655" s="82"/>
      <c r="AM655" s="82"/>
      <c r="AN655" s="266"/>
      <c r="AO655" s="266"/>
      <c r="AP655" s="266"/>
      <c r="AQ655" s="266"/>
      <c r="AR655" s="82"/>
      <c r="AS655" s="82"/>
      <c r="AT655" s="82"/>
      <c r="AU655" s="82"/>
      <c r="AV655" s="82"/>
      <c r="AW655" s="82"/>
      <c r="AX655" s="82"/>
      <c r="AY655" s="82"/>
      <c r="AZ655" s="82"/>
      <c r="BA655" s="82"/>
      <c r="BB655" s="82"/>
      <c r="BC655" s="82"/>
      <c r="BD655" s="82"/>
      <c r="BE655" s="82"/>
      <c r="BF655" s="82"/>
      <c r="BG655" s="82"/>
      <c r="BH655" s="82"/>
      <c r="BI655" s="82"/>
      <c r="BJ655" s="82"/>
      <c r="BK655" s="82"/>
      <c r="BL655" s="82"/>
      <c r="BM655" s="82"/>
      <c r="BN655" s="82"/>
      <c r="BO655" s="82"/>
      <c r="BP655" s="82"/>
      <c r="BQ655" s="82"/>
      <c r="BR655" s="84"/>
      <c r="BS655" s="84"/>
      <c r="BT655" s="84"/>
      <c r="BU655" s="84"/>
      <c r="BV655" s="84"/>
      <c r="BW655" s="84"/>
      <c r="BX655" s="82"/>
      <c r="BY655" s="265"/>
      <c r="BZ655" s="82"/>
      <c r="CA655" s="82"/>
      <c r="CB655" s="82"/>
    </row>
    <row r="656" spans="1:80" ht="15.75" customHeight="1" x14ac:dyDescent="0.2">
      <c r="A656" s="82"/>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G656" s="82"/>
      <c r="AH656" s="82"/>
      <c r="AI656" s="82"/>
      <c r="AJ656" s="82"/>
      <c r="AK656" s="82"/>
      <c r="AL656" s="82"/>
      <c r="AM656" s="82"/>
      <c r="AN656" s="266"/>
      <c r="AO656" s="266"/>
      <c r="AP656" s="266"/>
      <c r="AQ656" s="266"/>
      <c r="AR656" s="82"/>
      <c r="AS656" s="82"/>
      <c r="AT656" s="82"/>
      <c r="AU656" s="82"/>
      <c r="AV656" s="82"/>
      <c r="AW656" s="82"/>
      <c r="AX656" s="82"/>
      <c r="AY656" s="82"/>
      <c r="AZ656" s="82"/>
      <c r="BA656" s="82"/>
      <c r="BB656" s="82"/>
      <c r="BC656" s="82"/>
      <c r="BD656" s="82"/>
      <c r="BE656" s="82"/>
      <c r="BF656" s="82"/>
      <c r="BG656" s="82"/>
      <c r="BH656" s="82"/>
      <c r="BI656" s="82"/>
      <c r="BJ656" s="82"/>
      <c r="BK656" s="82"/>
      <c r="BL656" s="82"/>
      <c r="BM656" s="82"/>
      <c r="BN656" s="82"/>
      <c r="BO656" s="82"/>
      <c r="BP656" s="82"/>
      <c r="BQ656" s="82"/>
      <c r="BR656" s="84"/>
      <c r="BS656" s="84"/>
      <c r="BT656" s="84"/>
      <c r="BU656" s="84"/>
      <c r="BV656" s="84"/>
      <c r="BW656" s="84"/>
      <c r="BX656" s="82"/>
      <c r="BY656" s="265"/>
      <c r="BZ656" s="82"/>
      <c r="CA656" s="82"/>
      <c r="CB656" s="82"/>
    </row>
    <row r="657" spans="1:80" ht="15.75" customHeight="1" x14ac:dyDescent="0.2">
      <c r="A657" s="82"/>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c r="AG657" s="82"/>
      <c r="AH657" s="82"/>
      <c r="AI657" s="82"/>
      <c r="AJ657" s="82"/>
      <c r="AK657" s="82"/>
      <c r="AL657" s="82"/>
      <c r="AM657" s="82"/>
      <c r="AN657" s="266"/>
      <c r="AO657" s="266"/>
      <c r="AP657" s="266"/>
      <c r="AQ657" s="266"/>
      <c r="AR657" s="82"/>
      <c r="AS657" s="82"/>
      <c r="AT657" s="82"/>
      <c r="AU657" s="82"/>
      <c r="AV657" s="82"/>
      <c r="AW657" s="82"/>
      <c r="AX657" s="82"/>
      <c r="AY657" s="82"/>
      <c r="AZ657" s="82"/>
      <c r="BA657" s="82"/>
      <c r="BB657" s="82"/>
      <c r="BC657" s="82"/>
      <c r="BD657" s="82"/>
      <c r="BE657" s="82"/>
      <c r="BF657" s="82"/>
      <c r="BG657" s="82"/>
      <c r="BH657" s="82"/>
      <c r="BI657" s="82"/>
      <c r="BJ657" s="82"/>
      <c r="BK657" s="82"/>
      <c r="BL657" s="82"/>
      <c r="BM657" s="82"/>
      <c r="BN657" s="82"/>
      <c r="BO657" s="82"/>
      <c r="BP657" s="82"/>
      <c r="BQ657" s="82"/>
      <c r="BR657" s="84"/>
      <c r="BS657" s="84"/>
      <c r="BT657" s="84"/>
      <c r="BU657" s="84"/>
      <c r="BV657" s="84"/>
      <c r="BW657" s="84"/>
      <c r="BX657" s="82"/>
      <c r="BY657" s="265"/>
      <c r="BZ657" s="82"/>
      <c r="CA657" s="82"/>
      <c r="CB657" s="82"/>
    </row>
    <row r="658" spans="1:80" ht="15.75" customHeight="1" x14ac:dyDescent="0.2">
      <c r="A658" s="82"/>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c r="AG658" s="82"/>
      <c r="AH658" s="82"/>
      <c r="AI658" s="82"/>
      <c r="AJ658" s="82"/>
      <c r="AK658" s="82"/>
      <c r="AL658" s="82"/>
      <c r="AM658" s="82"/>
      <c r="AN658" s="266"/>
      <c r="AO658" s="266"/>
      <c r="AP658" s="266"/>
      <c r="AQ658" s="266"/>
      <c r="AR658" s="82"/>
      <c r="AS658" s="82"/>
      <c r="AT658" s="82"/>
      <c r="AU658" s="82"/>
      <c r="AV658" s="82"/>
      <c r="AW658" s="82"/>
      <c r="AX658" s="82"/>
      <c r="AY658" s="82"/>
      <c r="AZ658" s="82"/>
      <c r="BA658" s="82"/>
      <c r="BB658" s="82"/>
      <c r="BC658" s="82"/>
      <c r="BD658" s="82"/>
      <c r="BE658" s="82"/>
      <c r="BF658" s="82"/>
      <c r="BG658" s="82"/>
      <c r="BH658" s="82"/>
      <c r="BI658" s="82"/>
      <c r="BJ658" s="82"/>
      <c r="BK658" s="82"/>
      <c r="BL658" s="82"/>
      <c r="BM658" s="82"/>
      <c r="BN658" s="82"/>
      <c r="BO658" s="82"/>
      <c r="BP658" s="82"/>
      <c r="BQ658" s="82"/>
      <c r="BR658" s="84"/>
      <c r="BS658" s="84"/>
      <c r="BT658" s="84"/>
      <c r="BU658" s="84"/>
      <c r="BV658" s="84"/>
      <c r="BW658" s="84"/>
      <c r="BX658" s="82"/>
      <c r="BY658" s="265"/>
      <c r="BZ658" s="82"/>
      <c r="CA658" s="82"/>
      <c r="CB658" s="82"/>
    </row>
    <row r="659" spans="1:80" ht="15.75" customHeight="1" x14ac:dyDescent="0.2">
      <c r="A659" s="82"/>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c r="AA659" s="82"/>
      <c r="AB659" s="82"/>
      <c r="AC659" s="82"/>
      <c r="AD659" s="82"/>
      <c r="AE659" s="82"/>
      <c r="AF659" s="82"/>
      <c r="AG659" s="82"/>
      <c r="AH659" s="82"/>
      <c r="AI659" s="82"/>
      <c r="AJ659" s="82"/>
      <c r="AK659" s="82"/>
      <c r="AL659" s="82"/>
      <c r="AM659" s="82"/>
      <c r="AN659" s="266"/>
      <c r="AO659" s="266"/>
      <c r="AP659" s="266"/>
      <c r="AQ659" s="266"/>
      <c r="AR659" s="82"/>
      <c r="AS659" s="82"/>
      <c r="AT659" s="82"/>
      <c r="AU659" s="82"/>
      <c r="AV659" s="82"/>
      <c r="AW659" s="82"/>
      <c r="AX659" s="82"/>
      <c r="AY659" s="82"/>
      <c r="AZ659" s="82"/>
      <c r="BA659" s="82"/>
      <c r="BB659" s="82"/>
      <c r="BC659" s="82"/>
      <c r="BD659" s="82"/>
      <c r="BE659" s="82"/>
      <c r="BF659" s="82"/>
      <c r="BG659" s="82"/>
      <c r="BH659" s="82"/>
      <c r="BI659" s="82"/>
      <c r="BJ659" s="82"/>
      <c r="BK659" s="82"/>
      <c r="BL659" s="82"/>
      <c r="BM659" s="82"/>
      <c r="BN659" s="82"/>
      <c r="BO659" s="82"/>
      <c r="BP659" s="82"/>
      <c r="BQ659" s="82"/>
      <c r="BR659" s="84"/>
      <c r="BS659" s="84"/>
      <c r="BT659" s="84"/>
      <c r="BU659" s="84"/>
      <c r="BV659" s="84"/>
      <c r="BW659" s="84"/>
      <c r="BX659" s="82"/>
      <c r="BY659" s="265"/>
      <c r="BZ659" s="82"/>
      <c r="CA659" s="82"/>
      <c r="CB659" s="82"/>
    </row>
    <row r="660" spans="1:80" ht="15.75" customHeight="1" x14ac:dyDescent="0.2">
      <c r="A660" s="82"/>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c r="AA660" s="82"/>
      <c r="AB660" s="82"/>
      <c r="AC660" s="82"/>
      <c r="AD660" s="82"/>
      <c r="AE660" s="82"/>
      <c r="AF660" s="82"/>
      <c r="AG660" s="82"/>
      <c r="AH660" s="82"/>
      <c r="AI660" s="82"/>
      <c r="AJ660" s="82"/>
      <c r="AK660" s="82"/>
      <c r="AL660" s="82"/>
      <c r="AM660" s="82"/>
      <c r="AN660" s="266"/>
      <c r="AO660" s="266"/>
      <c r="AP660" s="266"/>
      <c r="AQ660" s="266"/>
      <c r="AR660" s="82"/>
      <c r="AS660" s="82"/>
      <c r="AT660" s="82"/>
      <c r="AU660" s="82"/>
      <c r="AV660" s="82"/>
      <c r="AW660" s="82"/>
      <c r="AX660" s="82"/>
      <c r="AY660" s="82"/>
      <c r="AZ660" s="82"/>
      <c r="BA660" s="82"/>
      <c r="BB660" s="82"/>
      <c r="BC660" s="82"/>
      <c r="BD660" s="82"/>
      <c r="BE660" s="82"/>
      <c r="BF660" s="82"/>
      <c r="BG660" s="82"/>
      <c r="BH660" s="82"/>
      <c r="BI660" s="82"/>
      <c r="BJ660" s="82"/>
      <c r="BK660" s="82"/>
      <c r="BL660" s="82"/>
      <c r="BM660" s="82"/>
      <c r="BN660" s="82"/>
      <c r="BO660" s="82"/>
      <c r="BP660" s="82"/>
      <c r="BQ660" s="82"/>
      <c r="BR660" s="84"/>
      <c r="BS660" s="84"/>
      <c r="BT660" s="84"/>
      <c r="BU660" s="84"/>
      <c r="BV660" s="84"/>
      <c r="BW660" s="84"/>
      <c r="BX660" s="82"/>
      <c r="BY660" s="265"/>
      <c r="BZ660" s="82"/>
      <c r="CA660" s="82"/>
      <c r="CB660" s="82"/>
    </row>
    <row r="661" spans="1:80" ht="15.75" customHeight="1" x14ac:dyDescent="0.2">
      <c r="A661" s="82"/>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c r="AA661" s="82"/>
      <c r="AB661" s="82"/>
      <c r="AC661" s="82"/>
      <c r="AD661" s="82"/>
      <c r="AE661" s="82"/>
      <c r="AF661" s="82"/>
      <c r="AG661" s="82"/>
      <c r="AH661" s="82"/>
      <c r="AI661" s="82"/>
      <c r="AJ661" s="82"/>
      <c r="AK661" s="82"/>
      <c r="AL661" s="82"/>
      <c r="AM661" s="82"/>
      <c r="AN661" s="266"/>
      <c r="AO661" s="266"/>
      <c r="AP661" s="266"/>
      <c r="AQ661" s="266"/>
      <c r="AR661" s="82"/>
      <c r="AS661" s="82"/>
      <c r="AT661" s="82"/>
      <c r="AU661" s="82"/>
      <c r="AV661" s="82"/>
      <c r="AW661" s="82"/>
      <c r="AX661" s="82"/>
      <c r="AY661" s="82"/>
      <c r="AZ661" s="82"/>
      <c r="BA661" s="82"/>
      <c r="BB661" s="82"/>
      <c r="BC661" s="82"/>
      <c r="BD661" s="82"/>
      <c r="BE661" s="82"/>
      <c r="BF661" s="82"/>
      <c r="BG661" s="82"/>
      <c r="BH661" s="82"/>
      <c r="BI661" s="82"/>
      <c r="BJ661" s="82"/>
      <c r="BK661" s="82"/>
      <c r="BL661" s="82"/>
      <c r="BM661" s="82"/>
      <c r="BN661" s="82"/>
      <c r="BO661" s="82"/>
      <c r="BP661" s="82"/>
      <c r="BQ661" s="82"/>
      <c r="BR661" s="84"/>
      <c r="BS661" s="84"/>
      <c r="BT661" s="84"/>
      <c r="BU661" s="84"/>
      <c r="BV661" s="84"/>
      <c r="BW661" s="84"/>
      <c r="BX661" s="82"/>
      <c r="BY661" s="265"/>
      <c r="BZ661" s="82"/>
      <c r="CA661" s="82"/>
      <c r="CB661" s="82"/>
    </row>
    <row r="662" spans="1:80" ht="15.75" customHeight="1" x14ac:dyDescent="0.2">
      <c r="A662" s="82"/>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G662" s="82"/>
      <c r="AH662" s="82"/>
      <c r="AI662" s="82"/>
      <c r="AJ662" s="82"/>
      <c r="AK662" s="82"/>
      <c r="AL662" s="82"/>
      <c r="AM662" s="82"/>
      <c r="AN662" s="266"/>
      <c r="AO662" s="266"/>
      <c r="AP662" s="266"/>
      <c r="AQ662" s="266"/>
      <c r="AR662" s="82"/>
      <c r="AS662" s="82"/>
      <c r="AT662" s="82"/>
      <c r="AU662" s="82"/>
      <c r="AV662" s="82"/>
      <c r="AW662" s="82"/>
      <c r="AX662" s="82"/>
      <c r="AY662" s="82"/>
      <c r="AZ662" s="82"/>
      <c r="BA662" s="82"/>
      <c r="BB662" s="82"/>
      <c r="BC662" s="82"/>
      <c r="BD662" s="82"/>
      <c r="BE662" s="82"/>
      <c r="BF662" s="82"/>
      <c r="BG662" s="82"/>
      <c r="BH662" s="82"/>
      <c r="BI662" s="82"/>
      <c r="BJ662" s="82"/>
      <c r="BK662" s="82"/>
      <c r="BL662" s="82"/>
      <c r="BM662" s="82"/>
      <c r="BN662" s="82"/>
      <c r="BO662" s="82"/>
      <c r="BP662" s="82"/>
      <c r="BQ662" s="82"/>
      <c r="BR662" s="84"/>
      <c r="BS662" s="84"/>
      <c r="BT662" s="84"/>
      <c r="BU662" s="84"/>
      <c r="BV662" s="84"/>
      <c r="BW662" s="84"/>
      <c r="BX662" s="82"/>
      <c r="BY662" s="265"/>
      <c r="BZ662" s="82"/>
      <c r="CA662" s="82"/>
      <c r="CB662" s="82"/>
    </row>
    <row r="663" spans="1:80" ht="15.75" customHeight="1" x14ac:dyDescent="0.2">
      <c r="A663" s="82"/>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c r="AA663" s="82"/>
      <c r="AB663" s="82"/>
      <c r="AC663" s="82"/>
      <c r="AD663" s="82"/>
      <c r="AE663" s="82"/>
      <c r="AF663" s="82"/>
      <c r="AG663" s="82"/>
      <c r="AH663" s="82"/>
      <c r="AI663" s="82"/>
      <c r="AJ663" s="82"/>
      <c r="AK663" s="82"/>
      <c r="AL663" s="82"/>
      <c r="AM663" s="82"/>
      <c r="AN663" s="266"/>
      <c r="AO663" s="266"/>
      <c r="AP663" s="266"/>
      <c r="AQ663" s="266"/>
      <c r="AR663" s="82"/>
      <c r="AS663" s="82"/>
      <c r="AT663" s="82"/>
      <c r="AU663" s="82"/>
      <c r="AV663" s="82"/>
      <c r="AW663" s="82"/>
      <c r="AX663" s="82"/>
      <c r="AY663" s="82"/>
      <c r="AZ663" s="82"/>
      <c r="BA663" s="82"/>
      <c r="BB663" s="82"/>
      <c r="BC663" s="82"/>
      <c r="BD663" s="82"/>
      <c r="BE663" s="82"/>
      <c r="BF663" s="82"/>
      <c r="BG663" s="82"/>
      <c r="BH663" s="82"/>
      <c r="BI663" s="82"/>
      <c r="BJ663" s="82"/>
      <c r="BK663" s="82"/>
      <c r="BL663" s="82"/>
      <c r="BM663" s="82"/>
      <c r="BN663" s="82"/>
      <c r="BO663" s="82"/>
      <c r="BP663" s="82"/>
      <c r="BQ663" s="82"/>
      <c r="BR663" s="84"/>
      <c r="BS663" s="84"/>
      <c r="BT663" s="84"/>
      <c r="BU663" s="84"/>
      <c r="BV663" s="84"/>
      <c r="BW663" s="84"/>
      <c r="BX663" s="82"/>
      <c r="BY663" s="265"/>
      <c r="BZ663" s="82"/>
      <c r="CA663" s="82"/>
      <c r="CB663" s="82"/>
    </row>
    <row r="664" spans="1:80" ht="15.75" customHeight="1" x14ac:dyDescent="0.2">
      <c r="A664" s="82"/>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c r="AA664" s="82"/>
      <c r="AB664" s="82"/>
      <c r="AC664" s="82"/>
      <c r="AD664" s="82"/>
      <c r="AE664" s="82"/>
      <c r="AF664" s="82"/>
      <c r="AG664" s="82"/>
      <c r="AH664" s="82"/>
      <c r="AI664" s="82"/>
      <c r="AJ664" s="82"/>
      <c r="AK664" s="82"/>
      <c r="AL664" s="82"/>
      <c r="AM664" s="82"/>
      <c r="AN664" s="266"/>
      <c r="AO664" s="266"/>
      <c r="AP664" s="266"/>
      <c r="AQ664" s="266"/>
      <c r="AR664" s="82"/>
      <c r="AS664" s="82"/>
      <c r="AT664" s="82"/>
      <c r="AU664" s="82"/>
      <c r="AV664" s="82"/>
      <c r="AW664" s="82"/>
      <c r="AX664" s="82"/>
      <c r="AY664" s="82"/>
      <c r="AZ664" s="82"/>
      <c r="BA664" s="82"/>
      <c r="BB664" s="82"/>
      <c r="BC664" s="82"/>
      <c r="BD664" s="82"/>
      <c r="BE664" s="82"/>
      <c r="BF664" s="82"/>
      <c r="BG664" s="82"/>
      <c r="BH664" s="82"/>
      <c r="BI664" s="82"/>
      <c r="BJ664" s="82"/>
      <c r="BK664" s="82"/>
      <c r="BL664" s="82"/>
      <c r="BM664" s="82"/>
      <c r="BN664" s="82"/>
      <c r="BO664" s="82"/>
      <c r="BP664" s="82"/>
      <c r="BQ664" s="82"/>
      <c r="BR664" s="84"/>
      <c r="BS664" s="84"/>
      <c r="BT664" s="84"/>
      <c r="BU664" s="84"/>
      <c r="BV664" s="84"/>
      <c r="BW664" s="84"/>
      <c r="BX664" s="82"/>
      <c r="BY664" s="265"/>
      <c r="BZ664" s="82"/>
      <c r="CA664" s="82"/>
      <c r="CB664" s="82"/>
    </row>
    <row r="665" spans="1:80" ht="15.75" customHeight="1" x14ac:dyDescent="0.2">
      <c r="A665" s="82"/>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c r="AA665" s="82"/>
      <c r="AB665" s="82"/>
      <c r="AC665" s="82"/>
      <c r="AD665" s="82"/>
      <c r="AE665" s="82"/>
      <c r="AF665" s="82"/>
      <c r="AG665" s="82"/>
      <c r="AH665" s="82"/>
      <c r="AI665" s="82"/>
      <c r="AJ665" s="82"/>
      <c r="AK665" s="82"/>
      <c r="AL665" s="82"/>
      <c r="AM665" s="82"/>
      <c r="AN665" s="266"/>
      <c r="AO665" s="266"/>
      <c r="AP665" s="266"/>
      <c r="AQ665" s="266"/>
      <c r="AR665" s="82"/>
      <c r="AS665" s="82"/>
      <c r="AT665" s="82"/>
      <c r="AU665" s="82"/>
      <c r="AV665" s="82"/>
      <c r="AW665" s="82"/>
      <c r="AX665" s="82"/>
      <c r="AY665" s="82"/>
      <c r="AZ665" s="82"/>
      <c r="BA665" s="82"/>
      <c r="BB665" s="82"/>
      <c r="BC665" s="82"/>
      <c r="BD665" s="82"/>
      <c r="BE665" s="82"/>
      <c r="BF665" s="82"/>
      <c r="BG665" s="82"/>
      <c r="BH665" s="82"/>
      <c r="BI665" s="82"/>
      <c r="BJ665" s="82"/>
      <c r="BK665" s="82"/>
      <c r="BL665" s="82"/>
      <c r="BM665" s="82"/>
      <c r="BN665" s="82"/>
      <c r="BO665" s="82"/>
      <c r="BP665" s="82"/>
      <c r="BQ665" s="82"/>
      <c r="BR665" s="84"/>
      <c r="BS665" s="84"/>
      <c r="BT665" s="84"/>
      <c r="BU665" s="84"/>
      <c r="BV665" s="84"/>
      <c r="BW665" s="84"/>
      <c r="BX665" s="82"/>
      <c r="BY665" s="265"/>
      <c r="BZ665" s="82"/>
      <c r="CA665" s="82"/>
      <c r="CB665" s="82"/>
    </row>
    <row r="666" spans="1:80" ht="15.75" customHeight="1" x14ac:dyDescent="0.2">
      <c r="A666" s="82"/>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c r="AA666" s="82"/>
      <c r="AB666" s="82"/>
      <c r="AC666" s="82"/>
      <c r="AD666" s="82"/>
      <c r="AE666" s="82"/>
      <c r="AF666" s="82"/>
      <c r="AG666" s="82"/>
      <c r="AH666" s="82"/>
      <c r="AI666" s="82"/>
      <c r="AJ666" s="82"/>
      <c r="AK666" s="82"/>
      <c r="AL666" s="82"/>
      <c r="AM666" s="82"/>
      <c r="AN666" s="266"/>
      <c r="AO666" s="266"/>
      <c r="AP666" s="266"/>
      <c r="AQ666" s="266"/>
      <c r="AR666" s="82"/>
      <c r="AS666" s="82"/>
      <c r="AT666" s="82"/>
      <c r="AU666" s="82"/>
      <c r="AV666" s="82"/>
      <c r="AW666" s="82"/>
      <c r="AX666" s="82"/>
      <c r="AY666" s="82"/>
      <c r="AZ666" s="82"/>
      <c r="BA666" s="82"/>
      <c r="BB666" s="82"/>
      <c r="BC666" s="82"/>
      <c r="BD666" s="82"/>
      <c r="BE666" s="82"/>
      <c r="BF666" s="82"/>
      <c r="BG666" s="82"/>
      <c r="BH666" s="82"/>
      <c r="BI666" s="82"/>
      <c r="BJ666" s="82"/>
      <c r="BK666" s="82"/>
      <c r="BL666" s="82"/>
      <c r="BM666" s="82"/>
      <c r="BN666" s="82"/>
      <c r="BO666" s="82"/>
      <c r="BP666" s="82"/>
      <c r="BQ666" s="82"/>
      <c r="BR666" s="84"/>
      <c r="BS666" s="84"/>
      <c r="BT666" s="84"/>
      <c r="BU666" s="84"/>
      <c r="BV666" s="84"/>
      <c r="BW666" s="84"/>
      <c r="BX666" s="82"/>
      <c r="BY666" s="265"/>
      <c r="BZ666" s="82"/>
      <c r="CA666" s="82"/>
      <c r="CB666" s="82"/>
    </row>
    <row r="667" spans="1:80" ht="15.75" customHeight="1" x14ac:dyDescent="0.2">
      <c r="A667" s="82"/>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c r="AA667" s="82"/>
      <c r="AB667" s="82"/>
      <c r="AC667" s="82"/>
      <c r="AD667" s="82"/>
      <c r="AE667" s="82"/>
      <c r="AF667" s="82"/>
      <c r="AG667" s="82"/>
      <c r="AH667" s="82"/>
      <c r="AI667" s="82"/>
      <c r="AJ667" s="82"/>
      <c r="AK667" s="82"/>
      <c r="AL667" s="82"/>
      <c r="AM667" s="82"/>
      <c r="AN667" s="266"/>
      <c r="AO667" s="266"/>
      <c r="AP667" s="266"/>
      <c r="AQ667" s="266"/>
      <c r="AR667" s="82"/>
      <c r="AS667" s="82"/>
      <c r="AT667" s="82"/>
      <c r="AU667" s="82"/>
      <c r="AV667" s="82"/>
      <c r="AW667" s="82"/>
      <c r="AX667" s="82"/>
      <c r="AY667" s="82"/>
      <c r="AZ667" s="82"/>
      <c r="BA667" s="82"/>
      <c r="BB667" s="82"/>
      <c r="BC667" s="82"/>
      <c r="BD667" s="82"/>
      <c r="BE667" s="82"/>
      <c r="BF667" s="82"/>
      <c r="BG667" s="82"/>
      <c r="BH667" s="82"/>
      <c r="BI667" s="82"/>
      <c r="BJ667" s="82"/>
      <c r="BK667" s="82"/>
      <c r="BL667" s="82"/>
      <c r="BM667" s="82"/>
      <c r="BN667" s="82"/>
      <c r="BO667" s="82"/>
      <c r="BP667" s="82"/>
      <c r="BQ667" s="82"/>
      <c r="BR667" s="84"/>
      <c r="BS667" s="84"/>
      <c r="BT667" s="84"/>
      <c r="BU667" s="84"/>
      <c r="BV667" s="84"/>
      <c r="BW667" s="84"/>
      <c r="BX667" s="82"/>
      <c r="BY667" s="265"/>
      <c r="BZ667" s="82"/>
      <c r="CA667" s="82"/>
      <c r="CB667" s="82"/>
    </row>
    <row r="668" spans="1:80" ht="15.75" customHeight="1" x14ac:dyDescent="0.2">
      <c r="A668" s="82"/>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G668" s="82"/>
      <c r="AH668" s="82"/>
      <c r="AI668" s="82"/>
      <c r="AJ668" s="82"/>
      <c r="AK668" s="82"/>
      <c r="AL668" s="82"/>
      <c r="AM668" s="82"/>
      <c r="AN668" s="266"/>
      <c r="AO668" s="266"/>
      <c r="AP668" s="266"/>
      <c r="AQ668" s="266"/>
      <c r="AR668" s="82"/>
      <c r="AS668" s="82"/>
      <c r="AT668" s="82"/>
      <c r="AU668" s="82"/>
      <c r="AV668" s="82"/>
      <c r="AW668" s="82"/>
      <c r="AX668" s="82"/>
      <c r="AY668" s="82"/>
      <c r="AZ668" s="82"/>
      <c r="BA668" s="82"/>
      <c r="BB668" s="82"/>
      <c r="BC668" s="82"/>
      <c r="BD668" s="82"/>
      <c r="BE668" s="82"/>
      <c r="BF668" s="82"/>
      <c r="BG668" s="82"/>
      <c r="BH668" s="82"/>
      <c r="BI668" s="82"/>
      <c r="BJ668" s="82"/>
      <c r="BK668" s="82"/>
      <c r="BL668" s="82"/>
      <c r="BM668" s="82"/>
      <c r="BN668" s="82"/>
      <c r="BO668" s="82"/>
      <c r="BP668" s="82"/>
      <c r="BQ668" s="82"/>
      <c r="BR668" s="84"/>
      <c r="BS668" s="84"/>
      <c r="BT668" s="84"/>
      <c r="BU668" s="84"/>
      <c r="BV668" s="84"/>
      <c r="BW668" s="84"/>
      <c r="BX668" s="82"/>
      <c r="BY668" s="265"/>
      <c r="BZ668" s="82"/>
      <c r="CA668" s="82"/>
      <c r="CB668" s="82"/>
    </row>
    <row r="669" spans="1:80" ht="15.75" customHeight="1" x14ac:dyDescent="0.2">
      <c r="A669" s="82"/>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c r="AA669" s="82"/>
      <c r="AB669" s="82"/>
      <c r="AC669" s="82"/>
      <c r="AD669" s="82"/>
      <c r="AE669" s="82"/>
      <c r="AF669" s="82"/>
      <c r="AG669" s="82"/>
      <c r="AH669" s="82"/>
      <c r="AI669" s="82"/>
      <c r="AJ669" s="82"/>
      <c r="AK669" s="82"/>
      <c r="AL669" s="82"/>
      <c r="AM669" s="82"/>
      <c r="AN669" s="266"/>
      <c r="AO669" s="266"/>
      <c r="AP669" s="266"/>
      <c r="AQ669" s="266"/>
      <c r="AR669" s="82"/>
      <c r="AS669" s="82"/>
      <c r="AT669" s="82"/>
      <c r="AU669" s="82"/>
      <c r="AV669" s="82"/>
      <c r="AW669" s="82"/>
      <c r="AX669" s="82"/>
      <c r="AY669" s="82"/>
      <c r="AZ669" s="82"/>
      <c r="BA669" s="82"/>
      <c r="BB669" s="82"/>
      <c r="BC669" s="82"/>
      <c r="BD669" s="82"/>
      <c r="BE669" s="82"/>
      <c r="BF669" s="82"/>
      <c r="BG669" s="82"/>
      <c r="BH669" s="82"/>
      <c r="BI669" s="82"/>
      <c r="BJ669" s="82"/>
      <c r="BK669" s="82"/>
      <c r="BL669" s="82"/>
      <c r="BM669" s="82"/>
      <c r="BN669" s="82"/>
      <c r="BO669" s="82"/>
      <c r="BP669" s="82"/>
      <c r="BQ669" s="82"/>
      <c r="BR669" s="84"/>
      <c r="BS669" s="84"/>
      <c r="BT669" s="84"/>
      <c r="BU669" s="84"/>
      <c r="BV669" s="84"/>
      <c r="BW669" s="84"/>
      <c r="BX669" s="82"/>
      <c r="BY669" s="265"/>
      <c r="BZ669" s="82"/>
      <c r="CA669" s="82"/>
      <c r="CB669" s="82"/>
    </row>
    <row r="670" spans="1:80" ht="15.75" customHeight="1" x14ac:dyDescent="0.2">
      <c r="A670" s="82"/>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c r="AA670" s="82"/>
      <c r="AB670" s="82"/>
      <c r="AC670" s="82"/>
      <c r="AD670" s="82"/>
      <c r="AE670" s="82"/>
      <c r="AF670" s="82"/>
      <c r="AG670" s="82"/>
      <c r="AH670" s="82"/>
      <c r="AI670" s="82"/>
      <c r="AJ670" s="82"/>
      <c r="AK670" s="82"/>
      <c r="AL670" s="82"/>
      <c r="AM670" s="82"/>
      <c r="AN670" s="266"/>
      <c r="AO670" s="266"/>
      <c r="AP670" s="266"/>
      <c r="AQ670" s="266"/>
      <c r="AR670" s="82"/>
      <c r="AS670" s="82"/>
      <c r="AT670" s="82"/>
      <c r="AU670" s="82"/>
      <c r="AV670" s="82"/>
      <c r="AW670" s="82"/>
      <c r="AX670" s="82"/>
      <c r="AY670" s="82"/>
      <c r="AZ670" s="82"/>
      <c r="BA670" s="82"/>
      <c r="BB670" s="82"/>
      <c r="BC670" s="82"/>
      <c r="BD670" s="82"/>
      <c r="BE670" s="82"/>
      <c r="BF670" s="82"/>
      <c r="BG670" s="82"/>
      <c r="BH670" s="82"/>
      <c r="BI670" s="82"/>
      <c r="BJ670" s="82"/>
      <c r="BK670" s="82"/>
      <c r="BL670" s="82"/>
      <c r="BM670" s="82"/>
      <c r="BN670" s="82"/>
      <c r="BO670" s="82"/>
      <c r="BP670" s="82"/>
      <c r="BQ670" s="82"/>
      <c r="BR670" s="84"/>
      <c r="BS670" s="84"/>
      <c r="BT670" s="84"/>
      <c r="BU670" s="84"/>
      <c r="BV670" s="84"/>
      <c r="BW670" s="84"/>
      <c r="BX670" s="82"/>
      <c r="BY670" s="265"/>
      <c r="BZ670" s="82"/>
      <c r="CA670" s="82"/>
      <c r="CB670" s="82"/>
    </row>
    <row r="671" spans="1:80" ht="15.75" customHeight="1" x14ac:dyDescent="0.2">
      <c r="A671" s="82"/>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c r="AA671" s="82"/>
      <c r="AB671" s="82"/>
      <c r="AC671" s="82"/>
      <c r="AD671" s="82"/>
      <c r="AE671" s="82"/>
      <c r="AF671" s="82"/>
      <c r="AG671" s="82"/>
      <c r="AH671" s="82"/>
      <c r="AI671" s="82"/>
      <c r="AJ671" s="82"/>
      <c r="AK671" s="82"/>
      <c r="AL671" s="82"/>
      <c r="AM671" s="82"/>
      <c r="AN671" s="266"/>
      <c r="AO671" s="266"/>
      <c r="AP671" s="266"/>
      <c r="AQ671" s="266"/>
      <c r="AR671" s="82"/>
      <c r="AS671" s="82"/>
      <c r="AT671" s="82"/>
      <c r="AU671" s="82"/>
      <c r="AV671" s="82"/>
      <c r="AW671" s="82"/>
      <c r="AX671" s="82"/>
      <c r="AY671" s="82"/>
      <c r="AZ671" s="82"/>
      <c r="BA671" s="82"/>
      <c r="BB671" s="82"/>
      <c r="BC671" s="82"/>
      <c r="BD671" s="82"/>
      <c r="BE671" s="82"/>
      <c r="BF671" s="82"/>
      <c r="BG671" s="82"/>
      <c r="BH671" s="82"/>
      <c r="BI671" s="82"/>
      <c r="BJ671" s="82"/>
      <c r="BK671" s="82"/>
      <c r="BL671" s="82"/>
      <c r="BM671" s="82"/>
      <c r="BN671" s="82"/>
      <c r="BO671" s="82"/>
      <c r="BP671" s="82"/>
      <c r="BQ671" s="82"/>
      <c r="BR671" s="84"/>
      <c r="BS671" s="84"/>
      <c r="BT671" s="84"/>
      <c r="BU671" s="84"/>
      <c r="BV671" s="84"/>
      <c r="BW671" s="84"/>
      <c r="BX671" s="82"/>
      <c r="BY671" s="265"/>
      <c r="BZ671" s="82"/>
      <c r="CA671" s="82"/>
      <c r="CB671" s="82"/>
    </row>
    <row r="672" spans="1:80" ht="15.75" customHeight="1" x14ac:dyDescent="0.2">
      <c r="A672" s="82"/>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c r="AA672" s="82"/>
      <c r="AB672" s="82"/>
      <c r="AC672" s="82"/>
      <c r="AD672" s="82"/>
      <c r="AE672" s="82"/>
      <c r="AF672" s="82"/>
      <c r="AG672" s="82"/>
      <c r="AH672" s="82"/>
      <c r="AI672" s="82"/>
      <c r="AJ672" s="82"/>
      <c r="AK672" s="82"/>
      <c r="AL672" s="82"/>
      <c r="AM672" s="82"/>
      <c r="AN672" s="266"/>
      <c r="AO672" s="266"/>
      <c r="AP672" s="266"/>
      <c r="AQ672" s="266"/>
      <c r="AR672" s="82"/>
      <c r="AS672" s="82"/>
      <c r="AT672" s="82"/>
      <c r="AU672" s="82"/>
      <c r="AV672" s="82"/>
      <c r="AW672" s="82"/>
      <c r="AX672" s="82"/>
      <c r="AY672" s="82"/>
      <c r="AZ672" s="82"/>
      <c r="BA672" s="82"/>
      <c r="BB672" s="82"/>
      <c r="BC672" s="82"/>
      <c r="BD672" s="82"/>
      <c r="BE672" s="82"/>
      <c r="BF672" s="82"/>
      <c r="BG672" s="82"/>
      <c r="BH672" s="82"/>
      <c r="BI672" s="82"/>
      <c r="BJ672" s="82"/>
      <c r="BK672" s="82"/>
      <c r="BL672" s="82"/>
      <c r="BM672" s="82"/>
      <c r="BN672" s="82"/>
      <c r="BO672" s="82"/>
      <c r="BP672" s="82"/>
      <c r="BQ672" s="82"/>
      <c r="BR672" s="84"/>
      <c r="BS672" s="84"/>
      <c r="BT672" s="84"/>
      <c r="BU672" s="84"/>
      <c r="BV672" s="84"/>
      <c r="BW672" s="84"/>
      <c r="BX672" s="82"/>
      <c r="BY672" s="265"/>
      <c r="BZ672" s="82"/>
      <c r="CA672" s="82"/>
      <c r="CB672" s="82"/>
    </row>
    <row r="673" spans="1:80" ht="15.75" customHeight="1" x14ac:dyDescent="0.2">
      <c r="A673" s="82"/>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c r="AA673" s="82"/>
      <c r="AB673" s="82"/>
      <c r="AC673" s="82"/>
      <c r="AD673" s="82"/>
      <c r="AE673" s="82"/>
      <c r="AF673" s="82"/>
      <c r="AG673" s="82"/>
      <c r="AH673" s="82"/>
      <c r="AI673" s="82"/>
      <c r="AJ673" s="82"/>
      <c r="AK673" s="82"/>
      <c r="AL673" s="82"/>
      <c r="AM673" s="82"/>
      <c r="AN673" s="266"/>
      <c r="AO673" s="266"/>
      <c r="AP673" s="266"/>
      <c r="AQ673" s="266"/>
      <c r="AR673" s="82"/>
      <c r="AS673" s="82"/>
      <c r="AT673" s="82"/>
      <c r="AU673" s="82"/>
      <c r="AV673" s="82"/>
      <c r="AW673" s="82"/>
      <c r="AX673" s="82"/>
      <c r="AY673" s="82"/>
      <c r="AZ673" s="82"/>
      <c r="BA673" s="82"/>
      <c r="BB673" s="82"/>
      <c r="BC673" s="82"/>
      <c r="BD673" s="82"/>
      <c r="BE673" s="82"/>
      <c r="BF673" s="82"/>
      <c r="BG673" s="82"/>
      <c r="BH673" s="82"/>
      <c r="BI673" s="82"/>
      <c r="BJ673" s="82"/>
      <c r="BK673" s="82"/>
      <c r="BL673" s="82"/>
      <c r="BM673" s="82"/>
      <c r="BN673" s="82"/>
      <c r="BO673" s="82"/>
      <c r="BP673" s="82"/>
      <c r="BQ673" s="82"/>
      <c r="BR673" s="84"/>
      <c r="BS673" s="84"/>
      <c r="BT673" s="84"/>
      <c r="BU673" s="84"/>
      <c r="BV673" s="84"/>
      <c r="BW673" s="84"/>
      <c r="BX673" s="82"/>
      <c r="BY673" s="265"/>
      <c r="BZ673" s="82"/>
      <c r="CA673" s="82"/>
      <c r="CB673" s="82"/>
    </row>
    <row r="674" spans="1:80" ht="15.75" customHeight="1" x14ac:dyDescent="0.2">
      <c r="A674" s="82"/>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G674" s="82"/>
      <c r="AH674" s="82"/>
      <c r="AI674" s="82"/>
      <c r="AJ674" s="82"/>
      <c r="AK674" s="82"/>
      <c r="AL674" s="82"/>
      <c r="AM674" s="82"/>
      <c r="AN674" s="266"/>
      <c r="AO674" s="266"/>
      <c r="AP674" s="266"/>
      <c r="AQ674" s="266"/>
      <c r="AR674" s="82"/>
      <c r="AS674" s="82"/>
      <c r="AT674" s="82"/>
      <c r="AU674" s="82"/>
      <c r="AV674" s="82"/>
      <c r="AW674" s="82"/>
      <c r="AX674" s="82"/>
      <c r="AY674" s="82"/>
      <c r="AZ674" s="82"/>
      <c r="BA674" s="82"/>
      <c r="BB674" s="82"/>
      <c r="BC674" s="82"/>
      <c r="BD674" s="82"/>
      <c r="BE674" s="82"/>
      <c r="BF674" s="82"/>
      <c r="BG674" s="82"/>
      <c r="BH674" s="82"/>
      <c r="BI674" s="82"/>
      <c r="BJ674" s="82"/>
      <c r="BK674" s="82"/>
      <c r="BL674" s="82"/>
      <c r="BM674" s="82"/>
      <c r="BN674" s="82"/>
      <c r="BO674" s="82"/>
      <c r="BP674" s="82"/>
      <c r="BQ674" s="82"/>
      <c r="BR674" s="84"/>
      <c r="BS674" s="84"/>
      <c r="BT674" s="84"/>
      <c r="BU674" s="84"/>
      <c r="BV674" s="84"/>
      <c r="BW674" s="84"/>
      <c r="BX674" s="82"/>
      <c r="BY674" s="265"/>
      <c r="BZ674" s="82"/>
      <c r="CA674" s="82"/>
      <c r="CB674" s="82"/>
    </row>
    <row r="675" spans="1:80" ht="15.75" customHeight="1" x14ac:dyDescent="0.2">
      <c r="A675" s="82"/>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c r="AA675" s="82"/>
      <c r="AB675" s="82"/>
      <c r="AC675" s="82"/>
      <c r="AD675" s="82"/>
      <c r="AE675" s="82"/>
      <c r="AF675" s="82"/>
      <c r="AG675" s="82"/>
      <c r="AH675" s="82"/>
      <c r="AI675" s="82"/>
      <c r="AJ675" s="82"/>
      <c r="AK675" s="82"/>
      <c r="AL675" s="82"/>
      <c r="AM675" s="82"/>
      <c r="AN675" s="266"/>
      <c r="AO675" s="266"/>
      <c r="AP675" s="266"/>
      <c r="AQ675" s="266"/>
      <c r="AR675" s="82"/>
      <c r="AS675" s="82"/>
      <c r="AT675" s="82"/>
      <c r="AU675" s="82"/>
      <c r="AV675" s="82"/>
      <c r="AW675" s="82"/>
      <c r="AX675" s="82"/>
      <c r="AY675" s="82"/>
      <c r="AZ675" s="82"/>
      <c r="BA675" s="82"/>
      <c r="BB675" s="82"/>
      <c r="BC675" s="82"/>
      <c r="BD675" s="82"/>
      <c r="BE675" s="82"/>
      <c r="BF675" s="82"/>
      <c r="BG675" s="82"/>
      <c r="BH675" s="82"/>
      <c r="BI675" s="82"/>
      <c r="BJ675" s="82"/>
      <c r="BK675" s="82"/>
      <c r="BL675" s="82"/>
      <c r="BM675" s="82"/>
      <c r="BN675" s="82"/>
      <c r="BO675" s="82"/>
      <c r="BP675" s="82"/>
      <c r="BQ675" s="82"/>
      <c r="BR675" s="84"/>
      <c r="BS675" s="84"/>
      <c r="BT675" s="84"/>
      <c r="BU675" s="84"/>
      <c r="BV675" s="84"/>
      <c r="BW675" s="84"/>
      <c r="BX675" s="82"/>
      <c r="BY675" s="265"/>
      <c r="BZ675" s="82"/>
      <c r="CA675" s="82"/>
      <c r="CB675" s="82"/>
    </row>
    <row r="676" spans="1:80" ht="15.75" customHeight="1" x14ac:dyDescent="0.2">
      <c r="A676" s="82"/>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c r="AA676" s="82"/>
      <c r="AB676" s="82"/>
      <c r="AC676" s="82"/>
      <c r="AD676" s="82"/>
      <c r="AE676" s="82"/>
      <c r="AF676" s="82"/>
      <c r="AG676" s="82"/>
      <c r="AH676" s="82"/>
      <c r="AI676" s="82"/>
      <c r="AJ676" s="82"/>
      <c r="AK676" s="82"/>
      <c r="AL676" s="82"/>
      <c r="AM676" s="82"/>
      <c r="AN676" s="266"/>
      <c r="AO676" s="266"/>
      <c r="AP676" s="266"/>
      <c r="AQ676" s="266"/>
      <c r="AR676" s="82"/>
      <c r="AS676" s="82"/>
      <c r="AT676" s="82"/>
      <c r="AU676" s="82"/>
      <c r="AV676" s="82"/>
      <c r="AW676" s="82"/>
      <c r="AX676" s="82"/>
      <c r="AY676" s="82"/>
      <c r="AZ676" s="82"/>
      <c r="BA676" s="82"/>
      <c r="BB676" s="82"/>
      <c r="BC676" s="82"/>
      <c r="BD676" s="82"/>
      <c r="BE676" s="82"/>
      <c r="BF676" s="82"/>
      <c r="BG676" s="82"/>
      <c r="BH676" s="82"/>
      <c r="BI676" s="82"/>
      <c r="BJ676" s="82"/>
      <c r="BK676" s="82"/>
      <c r="BL676" s="82"/>
      <c r="BM676" s="82"/>
      <c r="BN676" s="82"/>
      <c r="BO676" s="82"/>
      <c r="BP676" s="82"/>
      <c r="BQ676" s="82"/>
      <c r="BR676" s="84"/>
      <c r="BS676" s="84"/>
      <c r="BT676" s="84"/>
      <c r="BU676" s="84"/>
      <c r="BV676" s="84"/>
      <c r="BW676" s="84"/>
      <c r="BX676" s="82"/>
      <c r="BY676" s="265"/>
      <c r="BZ676" s="82"/>
      <c r="CA676" s="82"/>
      <c r="CB676" s="82"/>
    </row>
    <row r="677" spans="1:80" ht="15.75" customHeight="1" x14ac:dyDescent="0.2">
      <c r="A677" s="82"/>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c r="AA677" s="82"/>
      <c r="AB677" s="82"/>
      <c r="AC677" s="82"/>
      <c r="AD677" s="82"/>
      <c r="AE677" s="82"/>
      <c r="AF677" s="82"/>
      <c r="AG677" s="82"/>
      <c r="AH677" s="82"/>
      <c r="AI677" s="82"/>
      <c r="AJ677" s="82"/>
      <c r="AK677" s="82"/>
      <c r="AL677" s="82"/>
      <c r="AM677" s="82"/>
      <c r="AN677" s="266"/>
      <c r="AO677" s="266"/>
      <c r="AP677" s="266"/>
      <c r="AQ677" s="266"/>
      <c r="AR677" s="82"/>
      <c r="AS677" s="82"/>
      <c r="AT677" s="82"/>
      <c r="AU677" s="82"/>
      <c r="AV677" s="82"/>
      <c r="AW677" s="82"/>
      <c r="AX677" s="82"/>
      <c r="AY677" s="82"/>
      <c r="AZ677" s="82"/>
      <c r="BA677" s="82"/>
      <c r="BB677" s="82"/>
      <c r="BC677" s="82"/>
      <c r="BD677" s="82"/>
      <c r="BE677" s="82"/>
      <c r="BF677" s="82"/>
      <c r="BG677" s="82"/>
      <c r="BH677" s="82"/>
      <c r="BI677" s="82"/>
      <c r="BJ677" s="82"/>
      <c r="BK677" s="82"/>
      <c r="BL677" s="82"/>
      <c r="BM677" s="82"/>
      <c r="BN677" s="82"/>
      <c r="BO677" s="82"/>
      <c r="BP677" s="82"/>
      <c r="BQ677" s="82"/>
      <c r="BR677" s="84"/>
      <c r="BS677" s="84"/>
      <c r="BT677" s="84"/>
      <c r="BU677" s="84"/>
      <c r="BV677" s="84"/>
      <c r="BW677" s="84"/>
      <c r="BX677" s="82"/>
      <c r="BY677" s="265"/>
      <c r="BZ677" s="82"/>
      <c r="CA677" s="82"/>
      <c r="CB677" s="82"/>
    </row>
    <row r="678" spans="1:80" ht="15.75" customHeight="1" x14ac:dyDescent="0.2">
      <c r="A678" s="82"/>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c r="AA678" s="82"/>
      <c r="AB678" s="82"/>
      <c r="AC678" s="82"/>
      <c r="AD678" s="82"/>
      <c r="AE678" s="82"/>
      <c r="AF678" s="82"/>
      <c r="AG678" s="82"/>
      <c r="AH678" s="82"/>
      <c r="AI678" s="82"/>
      <c r="AJ678" s="82"/>
      <c r="AK678" s="82"/>
      <c r="AL678" s="82"/>
      <c r="AM678" s="82"/>
      <c r="AN678" s="266"/>
      <c r="AO678" s="266"/>
      <c r="AP678" s="266"/>
      <c r="AQ678" s="266"/>
      <c r="AR678" s="82"/>
      <c r="AS678" s="82"/>
      <c r="AT678" s="82"/>
      <c r="AU678" s="82"/>
      <c r="AV678" s="82"/>
      <c r="AW678" s="82"/>
      <c r="AX678" s="82"/>
      <c r="AY678" s="82"/>
      <c r="AZ678" s="82"/>
      <c r="BA678" s="82"/>
      <c r="BB678" s="82"/>
      <c r="BC678" s="82"/>
      <c r="BD678" s="82"/>
      <c r="BE678" s="82"/>
      <c r="BF678" s="82"/>
      <c r="BG678" s="82"/>
      <c r="BH678" s="82"/>
      <c r="BI678" s="82"/>
      <c r="BJ678" s="82"/>
      <c r="BK678" s="82"/>
      <c r="BL678" s="82"/>
      <c r="BM678" s="82"/>
      <c r="BN678" s="82"/>
      <c r="BO678" s="82"/>
      <c r="BP678" s="82"/>
      <c r="BQ678" s="82"/>
      <c r="BR678" s="84"/>
      <c r="BS678" s="84"/>
      <c r="BT678" s="84"/>
      <c r="BU678" s="84"/>
      <c r="BV678" s="84"/>
      <c r="BW678" s="84"/>
      <c r="BX678" s="82"/>
      <c r="BY678" s="265"/>
      <c r="BZ678" s="82"/>
      <c r="CA678" s="82"/>
      <c r="CB678" s="82"/>
    </row>
    <row r="679" spans="1:80" ht="15.75" customHeight="1" x14ac:dyDescent="0.2">
      <c r="A679" s="82"/>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c r="AG679" s="82"/>
      <c r="AH679" s="82"/>
      <c r="AI679" s="82"/>
      <c r="AJ679" s="82"/>
      <c r="AK679" s="82"/>
      <c r="AL679" s="82"/>
      <c r="AM679" s="82"/>
      <c r="AN679" s="266"/>
      <c r="AO679" s="266"/>
      <c r="AP679" s="266"/>
      <c r="AQ679" s="266"/>
      <c r="AR679" s="82"/>
      <c r="AS679" s="82"/>
      <c r="AT679" s="82"/>
      <c r="AU679" s="82"/>
      <c r="AV679" s="82"/>
      <c r="AW679" s="82"/>
      <c r="AX679" s="82"/>
      <c r="AY679" s="82"/>
      <c r="AZ679" s="82"/>
      <c r="BA679" s="82"/>
      <c r="BB679" s="82"/>
      <c r="BC679" s="82"/>
      <c r="BD679" s="82"/>
      <c r="BE679" s="82"/>
      <c r="BF679" s="82"/>
      <c r="BG679" s="82"/>
      <c r="BH679" s="82"/>
      <c r="BI679" s="82"/>
      <c r="BJ679" s="82"/>
      <c r="BK679" s="82"/>
      <c r="BL679" s="82"/>
      <c r="BM679" s="82"/>
      <c r="BN679" s="82"/>
      <c r="BO679" s="82"/>
      <c r="BP679" s="82"/>
      <c r="BQ679" s="82"/>
      <c r="BR679" s="84"/>
      <c r="BS679" s="84"/>
      <c r="BT679" s="84"/>
      <c r="BU679" s="84"/>
      <c r="BV679" s="84"/>
      <c r="BW679" s="84"/>
      <c r="BX679" s="82"/>
      <c r="BY679" s="265"/>
      <c r="BZ679" s="82"/>
      <c r="CA679" s="82"/>
      <c r="CB679" s="82"/>
    </row>
    <row r="680" spans="1:80" ht="15.75" customHeight="1" x14ac:dyDescent="0.2">
      <c r="A680" s="82"/>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G680" s="82"/>
      <c r="AH680" s="82"/>
      <c r="AI680" s="82"/>
      <c r="AJ680" s="82"/>
      <c r="AK680" s="82"/>
      <c r="AL680" s="82"/>
      <c r="AM680" s="82"/>
      <c r="AN680" s="266"/>
      <c r="AO680" s="266"/>
      <c r="AP680" s="266"/>
      <c r="AQ680" s="266"/>
      <c r="AR680" s="82"/>
      <c r="AS680" s="82"/>
      <c r="AT680" s="82"/>
      <c r="AU680" s="82"/>
      <c r="AV680" s="82"/>
      <c r="AW680" s="82"/>
      <c r="AX680" s="82"/>
      <c r="AY680" s="82"/>
      <c r="AZ680" s="82"/>
      <c r="BA680" s="82"/>
      <c r="BB680" s="82"/>
      <c r="BC680" s="82"/>
      <c r="BD680" s="82"/>
      <c r="BE680" s="82"/>
      <c r="BF680" s="82"/>
      <c r="BG680" s="82"/>
      <c r="BH680" s="82"/>
      <c r="BI680" s="82"/>
      <c r="BJ680" s="82"/>
      <c r="BK680" s="82"/>
      <c r="BL680" s="82"/>
      <c r="BM680" s="82"/>
      <c r="BN680" s="82"/>
      <c r="BO680" s="82"/>
      <c r="BP680" s="82"/>
      <c r="BQ680" s="82"/>
      <c r="BR680" s="84"/>
      <c r="BS680" s="84"/>
      <c r="BT680" s="84"/>
      <c r="BU680" s="84"/>
      <c r="BV680" s="84"/>
      <c r="BW680" s="84"/>
      <c r="BX680" s="82"/>
      <c r="BY680" s="265"/>
      <c r="BZ680" s="82"/>
      <c r="CA680" s="82"/>
      <c r="CB680" s="82"/>
    </row>
    <row r="681" spans="1:80" ht="15.75" customHeight="1" x14ac:dyDescent="0.2">
      <c r="A681" s="82"/>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c r="AA681" s="82"/>
      <c r="AB681" s="82"/>
      <c r="AC681" s="82"/>
      <c r="AD681" s="82"/>
      <c r="AE681" s="82"/>
      <c r="AF681" s="82"/>
      <c r="AG681" s="82"/>
      <c r="AH681" s="82"/>
      <c r="AI681" s="82"/>
      <c r="AJ681" s="82"/>
      <c r="AK681" s="82"/>
      <c r="AL681" s="82"/>
      <c r="AM681" s="82"/>
      <c r="AN681" s="266"/>
      <c r="AO681" s="266"/>
      <c r="AP681" s="266"/>
      <c r="AQ681" s="266"/>
      <c r="AR681" s="82"/>
      <c r="AS681" s="82"/>
      <c r="AT681" s="82"/>
      <c r="AU681" s="82"/>
      <c r="AV681" s="82"/>
      <c r="AW681" s="82"/>
      <c r="AX681" s="82"/>
      <c r="AY681" s="82"/>
      <c r="AZ681" s="82"/>
      <c r="BA681" s="82"/>
      <c r="BB681" s="82"/>
      <c r="BC681" s="82"/>
      <c r="BD681" s="82"/>
      <c r="BE681" s="82"/>
      <c r="BF681" s="82"/>
      <c r="BG681" s="82"/>
      <c r="BH681" s="82"/>
      <c r="BI681" s="82"/>
      <c r="BJ681" s="82"/>
      <c r="BK681" s="82"/>
      <c r="BL681" s="82"/>
      <c r="BM681" s="82"/>
      <c r="BN681" s="82"/>
      <c r="BO681" s="82"/>
      <c r="BP681" s="82"/>
      <c r="BQ681" s="82"/>
      <c r="BR681" s="84"/>
      <c r="BS681" s="84"/>
      <c r="BT681" s="84"/>
      <c r="BU681" s="84"/>
      <c r="BV681" s="84"/>
      <c r="BW681" s="84"/>
      <c r="BX681" s="82"/>
      <c r="BY681" s="265"/>
      <c r="BZ681" s="82"/>
      <c r="CA681" s="82"/>
      <c r="CB681" s="82"/>
    </row>
    <row r="682" spans="1:80" ht="15.75" customHeight="1" x14ac:dyDescent="0.2">
      <c r="A682" s="82"/>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c r="AA682" s="82"/>
      <c r="AB682" s="82"/>
      <c r="AC682" s="82"/>
      <c r="AD682" s="82"/>
      <c r="AE682" s="82"/>
      <c r="AF682" s="82"/>
      <c r="AG682" s="82"/>
      <c r="AH682" s="82"/>
      <c r="AI682" s="82"/>
      <c r="AJ682" s="82"/>
      <c r="AK682" s="82"/>
      <c r="AL682" s="82"/>
      <c r="AM682" s="82"/>
      <c r="AN682" s="266"/>
      <c r="AO682" s="266"/>
      <c r="AP682" s="266"/>
      <c r="AQ682" s="266"/>
      <c r="AR682" s="82"/>
      <c r="AS682" s="82"/>
      <c r="AT682" s="82"/>
      <c r="AU682" s="82"/>
      <c r="AV682" s="82"/>
      <c r="AW682" s="82"/>
      <c r="AX682" s="82"/>
      <c r="AY682" s="82"/>
      <c r="AZ682" s="82"/>
      <c r="BA682" s="82"/>
      <c r="BB682" s="82"/>
      <c r="BC682" s="82"/>
      <c r="BD682" s="82"/>
      <c r="BE682" s="82"/>
      <c r="BF682" s="82"/>
      <c r="BG682" s="82"/>
      <c r="BH682" s="82"/>
      <c r="BI682" s="82"/>
      <c r="BJ682" s="82"/>
      <c r="BK682" s="82"/>
      <c r="BL682" s="82"/>
      <c r="BM682" s="82"/>
      <c r="BN682" s="82"/>
      <c r="BO682" s="82"/>
      <c r="BP682" s="82"/>
      <c r="BQ682" s="82"/>
      <c r="BR682" s="84"/>
      <c r="BS682" s="84"/>
      <c r="BT682" s="84"/>
      <c r="BU682" s="84"/>
      <c r="BV682" s="84"/>
      <c r="BW682" s="84"/>
      <c r="BX682" s="82"/>
      <c r="BY682" s="265"/>
      <c r="BZ682" s="82"/>
      <c r="CA682" s="82"/>
      <c r="CB682" s="82"/>
    </row>
    <row r="683" spans="1:80" ht="15.75" customHeight="1" x14ac:dyDescent="0.2">
      <c r="A683" s="82"/>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c r="AA683" s="82"/>
      <c r="AB683" s="82"/>
      <c r="AC683" s="82"/>
      <c r="AD683" s="82"/>
      <c r="AE683" s="82"/>
      <c r="AF683" s="82"/>
      <c r="AG683" s="82"/>
      <c r="AH683" s="82"/>
      <c r="AI683" s="82"/>
      <c r="AJ683" s="82"/>
      <c r="AK683" s="82"/>
      <c r="AL683" s="82"/>
      <c r="AM683" s="82"/>
      <c r="AN683" s="266"/>
      <c r="AO683" s="266"/>
      <c r="AP683" s="266"/>
      <c r="AQ683" s="266"/>
      <c r="AR683" s="82"/>
      <c r="AS683" s="82"/>
      <c r="AT683" s="82"/>
      <c r="AU683" s="82"/>
      <c r="AV683" s="82"/>
      <c r="AW683" s="82"/>
      <c r="AX683" s="82"/>
      <c r="AY683" s="82"/>
      <c r="AZ683" s="82"/>
      <c r="BA683" s="82"/>
      <c r="BB683" s="82"/>
      <c r="BC683" s="82"/>
      <c r="BD683" s="82"/>
      <c r="BE683" s="82"/>
      <c r="BF683" s="82"/>
      <c r="BG683" s="82"/>
      <c r="BH683" s="82"/>
      <c r="BI683" s="82"/>
      <c r="BJ683" s="82"/>
      <c r="BK683" s="82"/>
      <c r="BL683" s="82"/>
      <c r="BM683" s="82"/>
      <c r="BN683" s="82"/>
      <c r="BO683" s="82"/>
      <c r="BP683" s="82"/>
      <c r="BQ683" s="82"/>
      <c r="BR683" s="84"/>
      <c r="BS683" s="84"/>
      <c r="BT683" s="84"/>
      <c r="BU683" s="84"/>
      <c r="BV683" s="84"/>
      <c r="BW683" s="84"/>
      <c r="BX683" s="82"/>
      <c r="BY683" s="265"/>
      <c r="BZ683" s="82"/>
      <c r="CA683" s="82"/>
      <c r="CB683" s="82"/>
    </row>
    <row r="684" spans="1:80" ht="15.75" customHeight="1" x14ac:dyDescent="0.2">
      <c r="A684" s="82"/>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c r="AA684" s="82"/>
      <c r="AB684" s="82"/>
      <c r="AC684" s="82"/>
      <c r="AD684" s="82"/>
      <c r="AE684" s="82"/>
      <c r="AF684" s="82"/>
      <c r="AG684" s="82"/>
      <c r="AH684" s="82"/>
      <c r="AI684" s="82"/>
      <c r="AJ684" s="82"/>
      <c r="AK684" s="82"/>
      <c r="AL684" s="82"/>
      <c r="AM684" s="82"/>
      <c r="AN684" s="266"/>
      <c r="AO684" s="266"/>
      <c r="AP684" s="266"/>
      <c r="AQ684" s="266"/>
      <c r="AR684" s="82"/>
      <c r="AS684" s="82"/>
      <c r="AT684" s="82"/>
      <c r="AU684" s="82"/>
      <c r="AV684" s="82"/>
      <c r="AW684" s="82"/>
      <c r="AX684" s="82"/>
      <c r="AY684" s="82"/>
      <c r="AZ684" s="82"/>
      <c r="BA684" s="82"/>
      <c r="BB684" s="82"/>
      <c r="BC684" s="82"/>
      <c r="BD684" s="82"/>
      <c r="BE684" s="82"/>
      <c r="BF684" s="82"/>
      <c r="BG684" s="82"/>
      <c r="BH684" s="82"/>
      <c r="BI684" s="82"/>
      <c r="BJ684" s="82"/>
      <c r="BK684" s="82"/>
      <c r="BL684" s="82"/>
      <c r="BM684" s="82"/>
      <c r="BN684" s="82"/>
      <c r="BO684" s="82"/>
      <c r="BP684" s="82"/>
      <c r="BQ684" s="82"/>
      <c r="BR684" s="84"/>
      <c r="BS684" s="84"/>
      <c r="BT684" s="84"/>
      <c r="BU684" s="84"/>
      <c r="BV684" s="84"/>
      <c r="BW684" s="84"/>
      <c r="BX684" s="82"/>
      <c r="BY684" s="265"/>
      <c r="BZ684" s="82"/>
      <c r="CA684" s="82"/>
      <c r="CB684" s="82"/>
    </row>
    <row r="685" spans="1:80" ht="15.75" customHeight="1" x14ac:dyDescent="0.2">
      <c r="A685" s="82"/>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c r="AA685" s="82"/>
      <c r="AB685" s="82"/>
      <c r="AC685" s="82"/>
      <c r="AD685" s="82"/>
      <c r="AE685" s="82"/>
      <c r="AF685" s="82"/>
      <c r="AG685" s="82"/>
      <c r="AH685" s="82"/>
      <c r="AI685" s="82"/>
      <c r="AJ685" s="82"/>
      <c r="AK685" s="82"/>
      <c r="AL685" s="82"/>
      <c r="AM685" s="82"/>
      <c r="AN685" s="266"/>
      <c r="AO685" s="266"/>
      <c r="AP685" s="266"/>
      <c r="AQ685" s="266"/>
      <c r="AR685" s="82"/>
      <c r="AS685" s="82"/>
      <c r="AT685" s="82"/>
      <c r="AU685" s="82"/>
      <c r="AV685" s="82"/>
      <c r="AW685" s="82"/>
      <c r="AX685" s="82"/>
      <c r="AY685" s="82"/>
      <c r="AZ685" s="82"/>
      <c r="BA685" s="82"/>
      <c r="BB685" s="82"/>
      <c r="BC685" s="82"/>
      <c r="BD685" s="82"/>
      <c r="BE685" s="82"/>
      <c r="BF685" s="82"/>
      <c r="BG685" s="82"/>
      <c r="BH685" s="82"/>
      <c r="BI685" s="82"/>
      <c r="BJ685" s="82"/>
      <c r="BK685" s="82"/>
      <c r="BL685" s="82"/>
      <c r="BM685" s="82"/>
      <c r="BN685" s="82"/>
      <c r="BO685" s="82"/>
      <c r="BP685" s="82"/>
      <c r="BQ685" s="82"/>
      <c r="BR685" s="84"/>
      <c r="BS685" s="84"/>
      <c r="BT685" s="84"/>
      <c r="BU685" s="84"/>
      <c r="BV685" s="84"/>
      <c r="BW685" s="84"/>
      <c r="BX685" s="82"/>
      <c r="BY685" s="265"/>
      <c r="BZ685" s="82"/>
      <c r="CA685" s="82"/>
      <c r="CB685" s="82"/>
    </row>
    <row r="686" spans="1:80" ht="15.75" customHeight="1" x14ac:dyDescent="0.2">
      <c r="A686" s="82"/>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G686" s="82"/>
      <c r="AH686" s="82"/>
      <c r="AI686" s="82"/>
      <c r="AJ686" s="82"/>
      <c r="AK686" s="82"/>
      <c r="AL686" s="82"/>
      <c r="AM686" s="82"/>
      <c r="AN686" s="266"/>
      <c r="AO686" s="266"/>
      <c r="AP686" s="266"/>
      <c r="AQ686" s="266"/>
      <c r="AR686" s="82"/>
      <c r="AS686" s="82"/>
      <c r="AT686" s="82"/>
      <c r="AU686" s="82"/>
      <c r="AV686" s="82"/>
      <c r="AW686" s="82"/>
      <c r="AX686" s="82"/>
      <c r="AY686" s="82"/>
      <c r="AZ686" s="82"/>
      <c r="BA686" s="82"/>
      <c r="BB686" s="82"/>
      <c r="BC686" s="82"/>
      <c r="BD686" s="82"/>
      <c r="BE686" s="82"/>
      <c r="BF686" s="82"/>
      <c r="BG686" s="82"/>
      <c r="BH686" s="82"/>
      <c r="BI686" s="82"/>
      <c r="BJ686" s="82"/>
      <c r="BK686" s="82"/>
      <c r="BL686" s="82"/>
      <c r="BM686" s="82"/>
      <c r="BN686" s="82"/>
      <c r="BO686" s="82"/>
      <c r="BP686" s="82"/>
      <c r="BQ686" s="82"/>
      <c r="BR686" s="84"/>
      <c r="BS686" s="84"/>
      <c r="BT686" s="84"/>
      <c r="BU686" s="84"/>
      <c r="BV686" s="84"/>
      <c r="BW686" s="84"/>
      <c r="BX686" s="82"/>
      <c r="BY686" s="265"/>
      <c r="BZ686" s="82"/>
      <c r="CA686" s="82"/>
      <c r="CB686" s="82"/>
    </row>
    <row r="687" spans="1:80" ht="15.75" customHeight="1" x14ac:dyDescent="0.2">
      <c r="A687" s="82"/>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c r="AA687" s="82"/>
      <c r="AB687" s="82"/>
      <c r="AC687" s="82"/>
      <c r="AD687" s="82"/>
      <c r="AE687" s="82"/>
      <c r="AF687" s="82"/>
      <c r="AG687" s="82"/>
      <c r="AH687" s="82"/>
      <c r="AI687" s="82"/>
      <c r="AJ687" s="82"/>
      <c r="AK687" s="82"/>
      <c r="AL687" s="82"/>
      <c r="AM687" s="82"/>
      <c r="AN687" s="266"/>
      <c r="AO687" s="266"/>
      <c r="AP687" s="266"/>
      <c r="AQ687" s="266"/>
      <c r="AR687" s="82"/>
      <c r="AS687" s="82"/>
      <c r="AT687" s="82"/>
      <c r="AU687" s="82"/>
      <c r="AV687" s="82"/>
      <c r="AW687" s="82"/>
      <c r="AX687" s="82"/>
      <c r="AY687" s="82"/>
      <c r="AZ687" s="82"/>
      <c r="BA687" s="82"/>
      <c r="BB687" s="82"/>
      <c r="BC687" s="82"/>
      <c r="BD687" s="82"/>
      <c r="BE687" s="82"/>
      <c r="BF687" s="82"/>
      <c r="BG687" s="82"/>
      <c r="BH687" s="82"/>
      <c r="BI687" s="82"/>
      <c r="BJ687" s="82"/>
      <c r="BK687" s="82"/>
      <c r="BL687" s="82"/>
      <c r="BM687" s="82"/>
      <c r="BN687" s="82"/>
      <c r="BO687" s="82"/>
      <c r="BP687" s="82"/>
      <c r="BQ687" s="82"/>
      <c r="BR687" s="84"/>
      <c r="BS687" s="84"/>
      <c r="BT687" s="84"/>
      <c r="BU687" s="84"/>
      <c r="BV687" s="84"/>
      <c r="BW687" s="84"/>
      <c r="BX687" s="82"/>
      <c r="BY687" s="265"/>
      <c r="BZ687" s="82"/>
      <c r="CA687" s="82"/>
      <c r="CB687" s="82"/>
    </row>
    <row r="688" spans="1:80" ht="15.75" customHeight="1" x14ac:dyDescent="0.2">
      <c r="A688" s="82"/>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c r="AA688" s="82"/>
      <c r="AB688" s="82"/>
      <c r="AC688" s="82"/>
      <c r="AD688" s="82"/>
      <c r="AE688" s="82"/>
      <c r="AF688" s="82"/>
      <c r="AG688" s="82"/>
      <c r="AH688" s="82"/>
      <c r="AI688" s="82"/>
      <c r="AJ688" s="82"/>
      <c r="AK688" s="82"/>
      <c r="AL688" s="82"/>
      <c r="AM688" s="82"/>
      <c r="AN688" s="266"/>
      <c r="AO688" s="266"/>
      <c r="AP688" s="266"/>
      <c r="AQ688" s="266"/>
      <c r="AR688" s="82"/>
      <c r="AS688" s="82"/>
      <c r="AT688" s="82"/>
      <c r="AU688" s="82"/>
      <c r="AV688" s="82"/>
      <c r="AW688" s="82"/>
      <c r="AX688" s="82"/>
      <c r="AY688" s="82"/>
      <c r="AZ688" s="82"/>
      <c r="BA688" s="82"/>
      <c r="BB688" s="82"/>
      <c r="BC688" s="82"/>
      <c r="BD688" s="82"/>
      <c r="BE688" s="82"/>
      <c r="BF688" s="82"/>
      <c r="BG688" s="82"/>
      <c r="BH688" s="82"/>
      <c r="BI688" s="82"/>
      <c r="BJ688" s="82"/>
      <c r="BK688" s="82"/>
      <c r="BL688" s="82"/>
      <c r="BM688" s="82"/>
      <c r="BN688" s="82"/>
      <c r="BO688" s="82"/>
      <c r="BP688" s="82"/>
      <c r="BQ688" s="82"/>
      <c r="BR688" s="84"/>
      <c r="BS688" s="84"/>
      <c r="BT688" s="84"/>
      <c r="BU688" s="84"/>
      <c r="BV688" s="84"/>
      <c r="BW688" s="84"/>
      <c r="BX688" s="82"/>
      <c r="BY688" s="265"/>
      <c r="BZ688" s="82"/>
      <c r="CA688" s="82"/>
      <c r="CB688" s="82"/>
    </row>
    <row r="689" spans="1:80" ht="15.75" customHeight="1" x14ac:dyDescent="0.2">
      <c r="A689" s="82"/>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c r="AA689" s="82"/>
      <c r="AB689" s="82"/>
      <c r="AC689" s="82"/>
      <c r="AD689" s="82"/>
      <c r="AE689" s="82"/>
      <c r="AF689" s="82"/>
      <c r="AG689" s="82"/>
      <c r="AH689" s="82"/>
      <c r="AI689" s="82"/>
      <c r="AJ689" s="82"/>
      <c r="AK689" s="82"/>
      <c r="AL689" s="82"/>
      <c r="AM689" s="82"/>
      <c r="AN689" s="266"/>
      <c r="AO689" s="266"/>
      <c r="AP689" s="266"/>
      <c r="AQ689" s="266"/>
      <c r="AR689" s="82"/>
      <c r="AS689" s="82"/>
      <c r="AT689" s="82"/>
      <c r="AU689" s="82"/>
      <c r="AV689" s="82"/>
      <c r="AW689" s="82"/>
      <c r="AX689" s="82"/>
      <c r="AY689" s="82"/>
      <c r="AZ689" s="82"/>
      <c r="BA689" s="82"/>
      <c r="BB689" s="82"/>
      <c r="BC689" s="82"/>
      <c r="BD689" s="82"/>
      <c r="BE689" s="82"/>
      <c r="BF689" s="82"/>
      <c r="BG689" s="82"/>
      <c r="BH689" s="82"/>
      <c r="BI689" s="82"/>
      <c r="BJ689" s="82"/>
      <c r="BK689" s="82"/>
      <c r="BL689" s="82"/>
      <c r="BM689" s="82"/>
      <c r="BN689" s="82"/>
      <c r="BO689" s="82"/>
      <c r="BP689" s="82"/>
      <c r="BQ689" s="82"/>
      <c r="BR689" s="84"/>
      <c r="BS689" s="84"/>
      <c r="BT689" s="84"/>
      <c r="BU689" s="84"/>
      <c r="BV689" s="84"/>
      <c r="BW689" s="84"/>
      <c r="BX689" s="82"/>
      <c r="BY689" s="265"/>
      <c r="BZ689" s="82"/>
      <c r="CA689" s="82"/>
      <c r="CB689" s="82"/>
    </row>
    <row r="690" spans="1:80" ht="15.75" customHeight="1" x14ac:dyDescent="0.2">
      <c r="A690" s="82"/>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c r="AA690" s="82"/>
      <c r="AB690" s="82"/>
      <c r="AC690" s="82"/>
      <c r="AD690" s="82"/>
      <c r="AE690" s="82"/>
      <c r="AF690" s="82"/>
      <c r="AG690" s="82"/>
      <c r="AH690" s="82"/>
      <c r="AI690" s="82"/>
      <c r="AJ690" s="82"/>
      <c r="AK690" s="82"/>
      <c r="AL690" s="82"/>
      <c r="AM690" s="82"/>
      <c r="AN690" s="266"/>
      <c r="AO690" s="266"/>
      <c r="AP690" s="266"/>
      <c r="AQ690" s="266"/>
      <c r="AR690" s="82"/>
      <c r="AS690" s="82"/>
      <c r="AT690" s="82"/>
      <c r="AU690" s="82"/>
      <c r="AV690" s="82"/>
      <c r="AW690" s="82"/>
      <c r="AX690" s="82"/>
      <c r="AY690" s="82"/>
      <c r="AZ690" s="82"/>
      <c r="BA690" s="82"/>
      <c r="BB690" s="82"/>
      <c r="BC690" s="82"/>
      <c r="BD690" s="82"/>
      <c r="BE690" s="82"/>
      <c r="BF690" s="82"/>
      <c r="BG690" s="82"/>
      <c r="BH690" s="82"/>
      <c r="BI690" s="82"/>
      <c r="BJ690" s="82"/>
      <c r="BK690" s="82"/>
      <c r="BL690" s="82"/>
      <c r="BM690" s="82"/>
      <c r="BN690" s="82"/>
      <c r="BO690" s="82"/>
      <c r="BP690" s="82"/>
      <c r="BQ690" s="82"/>
      <c r="BR690" s="84"/>
      <c r="BS690" s="84"/>
      <c r="BT690" s="84"/>
      <c r="BU690" s="84"/>
      <c r="BV690" s="84"/>
      <c r="BW690" s="84"/>
      <c r="BX690" s="82"/>
      <c r="BY690" s="265"/>
      <c r="BZ690" s="82"/>
      <c r="CA690" s="82"/>
      <c r="CB690" s="82"/>
    </row>
    <row r="691" spans="1:80" ht="15.75" customHeight="1" x14ac:dyDescent="0.2">
      <c r="A691" s="82"/>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c r="AA691" s="82"/>
      <c r="AB691" s="82"/>
      <c r="AC691" s="82"/>
      <c r="AD691" s="82"/>
      <c r="AE691" s="82"/>
      <c r="AF691" s="82"/>
      <c r="AG691" s="82"/>
      <c r="AH691" s="82"/>
      <c r="AI691" s="82"/>
      <c r="AJ691" s="82"/>
      <c r="AK691" s="82"/>
      <c r="AL691" s="82"/>
      <c r="AM691" s="82"/>
      <c r="AN691" s="266"/>
      <c r="AO691" s="266"/>
      <c r="AP691" s="266"/>
      <c r="AQ691" s="266"/>
      <c r="AR691" s="82"/>
      <c r="AS691" s="82"/>
      <c r="AT691" s="82"/>
      <c r="AU691" s="82"/>
      <c r="AV691" s="82"/>
      <c r="AW691" s="82"/>
      <c r="AX691" s="82"/>
      <c r="AY691" s="82"/>
      <c r="AZ691" s="82"/>
      <c r="BA691" s="82"/>
      <c r="BB691" s="82"/>
      <c r="BC691" s="82"/>
      <c r="BD691" s="82"/>
      <c r="BE691" s="82"/>
      <c r="BF691" s="82"/>
      <c r="BG691" s="82"/>
      <c r="BH691" s="82"/>
      <c r="BI691" s="82"/>
      <c r="BJ691" s="82"/>
      <c r="BK691" s="82"/>
      <c r="BL691" s="82"/>
      <c r="BM691" s="82"/>
      <c r="BN691" s="82"/>
      <c r="BO691" s="82"/>
      <c r="BP691" s="82"/>
      <c r="BQ691" s="82"/>
      <c r="BR691" s="84"/>
      <c r="BS691" s="84"/>
      <c r="BT691" s="84"/>
      <c r="BU691" s="84"/>
      <c r="BV691" s="84"/>
      <c r="BW691" s="84"/>
      <c r="BX691" s="82"/>
      <c r="BY691" s="265"/>
      <c r="BZ691" s="82"/>
      <c r="CA691" s="82"/>
      <c r="CB691" s="82"/>
    </row>
    <row r="692" spans="1:80" ht="15.75" customHeight="1" x14ac:dyDescent="0.2">
      <c r="A692" s="82"/>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G692" s="82"/>
      <c r="AH692" s="82"/>
      <c r="AI692" s="82"/>
      <c r="AJ692" s="82"/>
      <c r="AK692" s="82"/>
      <c r="AL692" s="82"/>
      <c r="AM692" s="82"/>
      <c r="AN692" s="266"/>
      <c r="AO692" s="266"/>
      <c r="AP692" s="266"/>
      <c r="AQ692" s="266"/>
      <c r="AR692" s="82"/>
      <c r="AS692" s="82"/>
      <c r="AT692" s="82"/>
      <c r="AU692" s="82"/>
      <c r="AV692" s="82"/>
      <c r="AW692" s="82"/>
      <c r="AX692" s="82"/>
      <c r="AY692" s="82"/>
      <c r="AZ692" s="82"/>
      <c r="BA692" s="82"/>
      <c r="BB692" s="82"/>
      <c r="BC692" s="82"/>
      <c r="BD692" s="82"/>
      <c r="BE692" s="82"/>
      <c r="BF692" s="82"/>
      <c r="BG692" s="82"/>
      <c r="BH692" s="82"/>
      <c r="BI692" s="82"/>
      <c r="BJ692" s="82"/>
      <c r="BK692" s="82"/>
      <c r="BL692" s="82"/>
      <c r="BM692" s="82"/>
      <c r="BN692" s="82"/>
      <c r="BO692" s="82"/>
      <c r="BP692" s="82"/>
      <c r="BQ692" s="82"/>
      <c r="BR692" s="84"/>
      <c r="BS692" s="84"/>
      <c r="BT692" s="84"/>
      <c r="BU692" s="84"/>
      <c r="BV692" s="84"/>
      <c r="BW692" s="84"/>
      <c r="BX692" s="82"/>
      <c r="BY692" s="265"/>
      <c r="BZ692" s="82"/>
      <c r="CA692" s="82"/>
      <c r="CB692" s="82"/>
    </row>
    <row r="693" spans="1:80" ht="15.75" customHeight="1" x14ac:dyDescent="0.2">
      <c r="A693" s="82"/>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c r="AA693" s="82"/>
      <c r="AB693" s="82"/>
      <c r="AC693" s="82"/>
      <c r="AD693" s="82"/>
      <c r="AE693" s="82"/>
      <c r="AF693" s="82"/>
      <c r="AG693" s="82"/>
      <c r="AH693" s="82"/>
      <c r="AI693" s="82"/>
      <c r="AJ693" s="82"/>
      <c r="AK693" s="82"/>
      <c r="AL693" s="82"/>
      <c r="AM693" s="82"/>
      <c r="AN693" s="266"/>
      <c r="AO693" s="266"/>
      <c r="AP693" s="266"/>
      <c r="AQ693" s="266"/>
      <c r="AR693" s="82"/>
      <c r="AS693" s="82"/>
      <c r="AT693" s="82"/>
      <c r="AU693" s="82"/>
      <c r="AV693" s="82"/>
      <c r="AW693" s="82"/>
      <c r="AX693" s="82"/>
      <c r="AY693" s="82"/>
      <c r="AZ693" s="82"/>
      <c r="BA693" s="82"/>
      <c r="BB693" s="82"/>
      <c r="BC693" s="82"/>
      <c r="BD693" s="82"/>
      <c r="BE693" s="82"/>
      <c r="BF693" s="82"/>
      <c r="BG693" s="82"/>
      <c r="BH693" s="82"/>
      <c r="BI693" s="82"/>
      <c r="BJ693" s="82"/>
      <c r="BK693" s="82"/>
      <c r="BL693" s="82"/>
      <c r="BM693" s="82"/>
      <c r="BN693" s="82"/>
      <c r="BO693" s="82"/>
      <c r="BP693" s="82"/>
      <c r="BQ693" s="82"/>
      <c r="BR693" s="84"/>
      <c r="BS693" s="84"/>
      <c r="BT693" s="84"/>
      <c r="BU693" s="84"/>
      <c r="BV693" s="84"/>
      <c r="BW693" s="84"/>
      <c r="BX693" s="82"/>
      <c r="BY693" s="265"/>
      <c r="BZ693" s="82"/>
      <c r="CA693" s="82"/>
      <c r="CB693" s="82"/>
    </row>
    <row r="694" spans="1:80" ht="15.75" customHeight="1" x14ac:dyDescent="0.2">
      <c r="A694" s="82"/>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c r="AG694" s="82"/>
      <c r="AH694" s="82"/>
      <c r="AI694" s="82"/>
      <c r="AJ694" s="82"/>
      <c r="AK694" s="82"/>
      <c r="AL694" s="82"/>
      <c r="AM694" s="82"/>
      <c r="AN694" s="266"/>
      <c r="AO694" s="266"/>
      <c r="AP694" s="266"/>
      <c r="AQ694" s="266"/>
      <c r="AR694" s="82"/>
      <c r="AS694" s="82"/>
      <c r="AT694" s="82"/>
      <c r="AU694" s="82"/>
      <c r="AV694" s="82"/>
      <c r="AW694" s="82"/>
      <c r="AX694" s="82"/>
      <c r="AY694" s="82"/>
      <c r="AZ694" s="82"/>
      <c r="BA694" s="82"/>
      <c r="BB694" s="82"/>
      <c r="BC694" s="82"/>
      <c r="BD694" s="82"/>
      <c r="BE694" s="82"/>
      <c r="BF694" s="82"/>
      <c r="BG694" s="82"/>
      <c r="BH694" s="82"/>
      <c r="BI694" s="82"/>
      <c r="BJ694" s="82"/>
      <c r="BK694" s="82"/>
      <c r="BL694" s="82"/>
      <c r="BM694" s="82"/>
      <c r="BN694" s="82"/>
      <c r="BO694" s="82"/>
      <c r="BP694" s="82"/>
      <c r="BQ694" s="82"/>
      <c r="BR694" s="84"/>
      <c r="BS694" s="84"/>
      <c r="BT694" s="84"/>
      <c r="BU694" s="84"/>
      <c r="BV694" s="84"/>
      <c r="BW694" s="84"/>
      <c r="BX694" s="82"/>
      <c r="BY694" s="265"/>
      <c r="BZ694" s="82"/>
      <c r="CA694" s="82"/>
      <c r="CB694" s="82"/>
    </row>
    <row r="695" spans="1:80" ht="15.75" customHeight="1" x14ac:dyDescent="0.2">
      <c r="A695" s="82"/>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c r="AA695" s="82"/>
      <c r="AB695" s="82"/>
      <c r="AC695" s="82"/>
      <c r="AD695" s="82"/>
      <c r="AE695" s="82"/>
      <c r="AF695" s="82"/>
      <c r="AG695" s="82"/>
      <c r="AH695" s="82"/>
      <c r="AI695" s="82"/>
      <c r="AJ695" s="82"/>
      <c r="AK695" s="82"/>
      <c r="AL695" s="82"/>
      <c r="AM695" s="82"/>
      <c r="AN695" s="266"/>
      <c r="AO695" s="266"/>
      <c r="AP695" s="266"/>
      <c r="AQ695" s="266"/>
      <c r="AR695" s="82"/>
      <c r="AS695" s="82"/>
      <c r="AT695" s="82"/>
      <c r="AU695" s="82"/>
      <c r="AV695" s="82"/>
      <c r="AW695" s="82"/>
      <c r="AX695" s="82"/>
      <c r="AY695" s="82"/>
      <c r="AZ695" s="82"/>
      <c r="BA695" s="82"/>
      <c r="BB695" s="82"/>
      <c r="BC695" s="82"/>
      <c r="BD695" s="82"/>
      <c r="BE695" s="82"/>
      <c r="BF695" s="82"/>
      <c r="BG695" s="82"/>
      <c r="BH695" s="82"/>
      <c r="BI695" s="82"/>
      <c r="BJ695" s="82"/>
      <c r="BK695" s="82"/>
      <c r="BL695" s="82"/>
      <c r="BM695" s="82"/>
      <c r="BN695" s="82"/>
      <c r="BO695" s="82"/>
      <c r="BP695" s="82"/>
      <c r="BQ695" s="82"/>
      <c r="BR695" s="84"/>
      <c r="BS695" s="84"/>
      <c r="BT695" s="84"/>
      <c r="BU695" s="84"/>
      <c r="BV695" s="84"/>
      <c r="BW695" s="84"/>
      <c r="BX695" s="82"/>
      <c r="BY695" s="265"/>
      <c r="BZ695" s="82"/>
      <c r="CA695" s="82"/>
      <c r="CB695" s="82"/>
    </row>
    <row r="696" spans="1:80" ht="15.75" customHeight="1" x14ac:dyDescent="0.2">
      <c r="A696" s="82"/>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c r="AG696" s="82"/>
      <c r="AH696" s="82"/>
      <c r="AI696" s="82"/>
      <c r="AJ696" s="82"/>
      <c r="AK696" s="82"/>
      <c r="AL696" s="82"/>
      <c r="AM696" s="82"/>
      <c r="AN696" s="266"/>
      <c r="AO696" s="266"/>
      <c r="AP696" s="266"/>
      <c r="AQ696" s="266"/>
      <c r="AR696" s="82"/>
      <c r="AS696" s="82"/>
      <c r="AT696" s="82"/>
      <c r="AU696" s="82"/>
      <c r="AV696" s="82"/>
      <c r="AW696" s="82"/>
      <c r="AX696" s="82"/>
      <c r="AY696" s="82"/>
      <c r="AZ696" s="82"/>
      <c r="BA696" s="82"/>
      <c r="BB696" s="82"/>
      <c r="BC696" s="82"/>
      <c r="BD696" s="82"/>
      <c r="BE696" s="82"/>
      <c r="BF696" s="82"/>
      <c r="BG696" s="82"/>
      <c r="BH696" s="82"/>
      <c r="BI696" s="82"/>
      <c r="BJ696" s="82"/>
      <c r="BK696" s="82"/>
      <c r="BL696" s="82"/>
      <c r="BM696" s="82"/>
      <c r="BN696" s="82"/>
      <c r="BO696" s="82"/>
      <c r="BP696" s="82"/>
      <c r="BQ696" s="82"/>
      <c r="BR696" s="84"/>
      <c r="BS696" s="84"/>
      <c r="BT696" s="84"/>
      <c r="BU696" s="84"/>
      <c r="BV696" s="84"/>
      <c r="BW696" s="84"/>
      <c r="BX696" s="82"/>
      <c r="BY696" s="265"/>
      <c r="BZ696" s="82"/>
      <c r="CA696" s="82"/>
      <c r="CB696" s="82"/>
    </row>
    <row r="697" spans="1:80" ht="15.75" customHeight="1" x14ac:dyDescent="0.2">
      <c r="A697" s="82"/>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c r="AA697" s="82"/>
      <c r="AB697" s="82"/>
      <c r="AC697" s="82"/>
      <c r="AD697" s="82"/>
      <c r="AE697" s="82"/>
      <c r="AF697" s="82"/>
      <c r="AG697" s="82"/>
      <c r="AH697" s="82"/>
      <c r="AI697" s="82"/>
      <c r="AJ697" s="82"/>
      <c r="AK697" s="82"/>
      <c r="AL697" s="82"/>
      <c r="AM697" s="82"/>
      <c r="AN697" s="266"/>
      <c r="AO697" s="266"/>
      <c r="AP697" s="266"/>
      <c r="AQ697" s="266"/>
      <c r="AR697" s="82"/>
      <c r="AS697" s="82"/>
      <c r="AT697" s="82"/>
      <c r="AU697" s="82"/>
      <c r="AV697" s="82"/>
      <c r="AW697" s="82"/>
      <c r="AX697" s="82"/>
      <c r="AY697" s="82"/>
      <c r="AZ697" s="82"/>
      <c r="BA697" s="82"/>
      <c r="BB697" s="82"/>
      <c r="BC697" s="82"/>
      <c r="BD697" s="82"/>
      <c r="BE697" s="82"/>
      <c r="BF697" s="82"/>
      <c r="BG697" s="82"/>
      <c r="BH697" s="82"/>
      <c r="BI697" s="82"/>
      <c r="BJ697" s="82"/>
      <c r="BK697" s="82"/>
      <c r="BL697" s="82"/>
      <c r="BM697" s="82"/>
      <c r="BN697" s="82"/>
      <c r="BO697" s="82"/>
      <c r="BP697" s="82"/>
      <c r="BQ697" s="82"/>
      <c r="BR697" s="84"/>
      <c r="BS697" s="84"/>
      <c r="BT697" s="84"/>
      <c r="BU697" s="84"/>
      <c r="BV697" s="84"/>
      <c r="BW697" s="84"/>
      <c r="BX697" s="82"/>
      <c r="BY697" s="265"/>
      <c r="BZ697" s="82"/>
      <c r="CA697" s="82"/>
      <c r="CB697" s="82"/>
    </row>
    <row r="698" spans="1:80" ht="15.75" customHeight="1" x14ac:dyDescent="0.2">
      <c r="A698" s="82"/>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c r="AA698" s="82"/>
      <c r="AB698" s="82"/>
      <c r="AC698" s="82"/>
      <c r="AD698" s="82"/>
      <c r="AE698" s="82"/>
      <c r="AF698" s="82"/>
      <c r="AG698" s="82"/>
      <c r="AH698" s="82"/>
      <c r="AI698" s="82"/>
      <c r="AJ698" s="82"/>
      <c r="AK698" s="82"/>
      <c r="AL698" s="82"/>
      <c r="AM698" s="82"/>
      <c r="AN698" s="266"/>
      <c r="AO698" s="266"/>
      <c r="AP698" s="266"/>
      <c r="AQ698" s="266"/>
      <c r="AR698" s="82"/>
      <c r="AS698" s="82"/>
      <c r="AT698" s="82"/>
      <c r="AU698" s="82"/>
      <c r="AV698" s="82"/>
      <c r="AW698" s="82"/>
      <c r="AX698" s="82"/>
      <c r="AY698" s="82"/>
      <c r="AZ698" s="82"/>
      <c r="BA698" s="82"/>
      <c r="BB698" s="82"/>
      <c r="BC698" s="82"/>
      <c r="BD698" s="82"/>
      <c r="BE698" s="82"/>
      <c r="BF698" s="82"/>
      <c r="BG698" s="82"/>
      <c r="BH698" s="82"/>
      <c r="BI698" s="82"/>
      <c r="BJ698" s="82"/>
      <c r="BK698" s="82"/>
      <c r="BL698" s="82"/>
      <c r="BM698" s="82"/>
      <c r="BN698" s="82"/>
      <c r="BO698" s="82"/>
      <c r="BP698" s="82"/>
      <c r="BQ698" s="82"/>
      <c r="BR698" s="84"/>
      <c r="BS698" s="84"/>
      <c r="BT698" s="84"/>
      <c r="BU698" s="84"/>
      <c r="BV698" s="84"/>
      <c r="BW698" s="84"/>
      <c r="BX698" s="82"/>
      <c r="BY698" s="265"/>
      <c r="BZ698" s="82"/>
      <c r="CA698" s="82"/>
      <c r="CB698" s="82"/>
    </row>
    <row r="699" spans="1:80" ht="15.75" customHeight="1" x14ac:dyDescent="0.2">
      <c r="A699" s="82"/>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c r="AJ699" s="82"/>
      <c r="AK699" s="82"/>
      <c r="AL699" s="82"/>
      <c r="AM699" s="82"/>
      <c r="AN699" s="266"/>
      <c r="AO699" s="266"/>
      <c r="AP699" s="266"/>
      <c r="AQ699" s="266"/>
      <c r="AR699" s="82"/>
      <c r="AS699" s="82"/>
      <c r="AT699" s="82"/>
      <c r="AU699" s="82"/>
      <c r="AV699" s="82"/>
      <c r="AW699" s="82"/>
      <c r="AX699" s="82"/>
      <c r="AY699" s="82"/>
      <c r="AZ699" s="82"/>
      <c r="BA699" s="82"/>
      <c r="BB699" s="82"/>
      <c r="BC699" s="82"/>
      <c r="BD699" s="82"/>
      <c r="BE699" s="82"/>
      <c r="BF699" s="82"/>
      <c r="BG699" s="82"/>
      <c r="BH699" s="82"/>
      <c r="BI699" s="82"/>
      <c r="BJ699" s="82"/>
      <c r="BK699" s="82"/>
      <c r="BL699" s="82"/>
      <c r="BM699" s="82"/>
      <c r="BN699" s="82"/>
      <c r="BO699" s="82"/>
      <c r="BP699" s="82"/>
      <c r="BQ699" s="82"/>
      <c r="BR699" s="84"/>
      <c r="BS699" s="84"/>
      <c r="BT699" s="84"/>
      <c r="BU699" s="84"/>
      <c r="BV699" s="84"/>
      <c r="BW699" s="84"/>
      <c r="BX699" s="82"/>
      <c r="BY699" s="265"/>
      <c r="BZ699" s="82"/>
      <c r="CA699" s="82"/>
      <c r="CB699" s="82"/>
    </row>
    <row r="700" spans="1:80" ht="15.75" customHeight="1" x14ac:dyDescent="0.2">
      <c r="A700" s="82"/>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c r="AJ700" s="82"/>
      <c r="AK700" s="82"/>
      <c r="AL700" s="82"/>
      <c r="AM700" s="82"/>
      <c r="AN700" s="266"/>
      <c r="AO700" s="266"/>
      <c r="AP700" s="266"/>
      <c r="AQ700" s="266"/>
      <c r="AR700" s="82"/>
      <c r="AS700" s="82"/>
      <c r="AT700" s="82"/>
      <c r="AU700" s="82"/>
      <c r="AV700" s="82"/>
      <c r="AW700" s="82"/>
      <c r="AX700" s="82"/>
      <c r="AY700" s="82"/>
      <c r="AZ700" s="82"/>
      <c r="BA700" s="82"/>
      <c r="BB700" s="82"/>
      <c r="BC700" s="82"/>
      <c r="BD700" s="82"/>
      <c r="BE700" s="82"/>
      <c r="BF700" s="82"/>
      <c r="BG700" s="82"/>
      <c r="BH700" s="82"/>
      <c r="BI700" s="82"/>
      <c r="BJ700" s="82"/>
      <c r="BK700" s="82"/>
      <c r="BL700" s="82"/>
      <c r="BM700" s="82"/>
      <c r="BN700" s="82"/>
      <c r="BO700" s="82"/>
      <c r="BP700" s="82"/>
      <c r="BQ700" s="82"/>
      <c r="BR700" s="84"/>
      <c r="BS700" s="84"/>
      <c r="BT700" s="84"/>
      <c r="BU700" s="84"/>
      <c r="BV700" s="84"/>
      <c r="BW700" s="84"/>
      <c r="BX700" s="82"/>
      <c r="BY700" s="265"/>
      <c r="BZ700" s="82"/>
      <c r="CA700" s="82"/>
      <c r="CB700" s="82"/>
    </row>
    <row r="701" spans="1:80" ht="15.75" customHeight="1" x14ac:dyDescent="0.2">
      <c r="A701" s="82"/>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c r="AA701" s="82"/>
      <c r="AB701" s="82"/>
      <c r="AC701" s="82"/>
      <c r="AD701" s="82"/>
      <c r="AE701" s="82"/>
      <c r="AF701" s="82"/>
      <c r="AG701" s="82"/>
      <c r="AH701" s="82"/>
      <c r="AI701" s="82"/>
      <c r="AJ701" s="82"/>
      <c r="AK701" s="82"/>
      <c r="AL701" s="82"/>
      <c r="AM701" s="82"/>
      <c r="AN701" s="266"/>
      <c r="AO701" s="266"/>
      <c r="AP701" s="266"/>
      <c r="AQ701" s="266"/>
      <c r="AR701" s="82"/>
      <c r="AS701" s="82"/>
      <c r="AT701" s="82"/>
      <c r="AU701" s="82"/>
      <c r="AV701" s="82"/>
      <c r="AW701" s="82"/>
      <c r="AX701" s="82"/>
      <c r="AY701" s="82"/>
      <c r="AZ701" s="82"/>
      <c r="BA701" s="82"/>
      <c r="BB701" s="82"/>
      <c r="BC701" s="82"/>
      <c r="BD701" s="82"/>
      <c r="BE701" s="82"/>
      <c r="BF701" s="82"/>
      <c r="BG701" s="82"/>
      <c r="BH701" s="82"/>
      <c r="BI701" s="82"/>
      <c r="BJ701" s="82"/>
      <c r="BK701" s="82"/>
      <c r="BL701" s="82"/>
      <c r="BM701" s="82"/>
      <c r="BN701" s="82"/>
      <c r="BO701" s="82"/>
      <c r="BP701" s="82"/>
      <c r="BQ701" s="82"/>
      <c r="BR701" s="84"/>
      <c r="BS701" s="84"/>
      <c r="BT701" s="84"/>
      <c r="BU701" s="84"/>
      <c r="BV701" s="84"/>
      <c r="BW701" s="84"/>
      <c r="BX701" s="82"/>
      <c r="BY701" s="265"/>
      <c r="BZ701" s="82"/>
      <c r="CA701" s="82"/>
      <c r="CB701" s="82"/>
    </row>
    <row r="702" spans="1:80" ht="15.75" customHeight="1" x14ac:dyDescent="0.2">
      <c r="A702" s="82"/>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c r="AA702" s="82"/>
      <c r="AB702" s="82"/>
      <c r="AC702" s="82"/>
      <c r="AD702" s="82"/>
      <c r="AE702" s="82"/>
      <c r="AF702" s="82"/>
      <c r="AG702" s="82"/>
      <c r="AH702" s="82"/>
      <c r="AI702" s="82"/>
      <c r="AJ702" s="82"/>
      <c r="AK702" s="82"/>
      <c r="AL702" s="82"/>
      <c r="AM702" s="82"/>
      <c r="AN702" s="266"/>
      <c r="AO702" s="266"/>
      <c r="AP702" s="266"/>
      <c r="AQ702" s="266"/>
      <c r="AR702" s="82"/>
      <c r="AS702" s="82"/>
      <c r="AT702" s="82"/>
      <c r="AU702" s="82"/>
      <c r="AV702" s="82"/>
      <c r="AW702" s="82"/>
      <c r="AX702" s="82"/>
      <c r="AY702" s="82"/>
      <c r="AZ702" s="82"/>
      <c r="BA702" s="82"/>
      <c r="BB702" s="82"/>
      <c r="BC702" s="82"/>
      <c r="BD702" s="82"/>
      <c r="BE702" s="82"/>
      <c r="BF702" s="82"/>
      <c r="BG702" s="82"/>
      <c r="BH702" s="82"/>
      <c r="BI702" s="82"/>
      <c r="BJ702" s="82"/>
      <c r="BK702" s="82"/>
      <c r="BL702" s="82"/>
      <c r="BM702" s="82"/>
      <c r="BN702" s="82"/>
      <c r="BO702" s="82"/>
      <c r="BP702" s="82"/>
      <c r="BQ702" s="82"/>
      <c r="BR702" s="84"/>
      <c r="BS702" s="84"/>
      <c r="BT702" s="84"/>
      <c r="BU702" s="84"/>
      <c r="BV702" s="84"/>
      <c r="BW702" s="84"/>
      <c r="BX702" s="82"/>
      <c r="BY702" s="265"/>
      <c r="BZ702" s="82"/>
      <c r="CA702" s="82"/>
      <c r="CB702" s="82"/>
    </row>
    <row r="703" spans="1:80" ht="15.75" customHeight="1" x14ac:dyDescent="0.2">
      <c r="A703" s="82"/>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c r="AA703" s="82"/>
      <c r="AB703" s="82"/>
      <c r="AC703" s="82"/>
      <c r="AD703" s="82"/>
      <c r="AE703" s="82"/>
      <c r="AF703" s="82"/>
      <c r="AG703" s="82"/>
      <c r="AH703" s="82"/>
      <c r="AI703" s="82"/>
      <c r="AJ703" s="82"/>
      <c r="AK703" s="82"/>
      <c r="AL703" s="82"/>
      <c r="AM703" s="82"/>
      <c r="AN703" s="266"/>
      <c r="AO703" s="266"/>
      <c r="AP703" s="266"/>
      <c r="AQ703" s="266"/>
      <c r="AR703" s="82"/>
      <c r="AS703" s="82"/>
      <c r="AT703" s="82"/>
      <c r="AU703" s="82"/>
      <c r="AV703" s="82"/>
      <c r="AW703" s="82"/>
      <c r="AX703" s="82"/>
      <c r="AY703" s="82"/>
      <c r="AZ703" s="82"/>
      <c r="BA703" s="82"/>
      <c r="BB703" s="82"/>
      <c r="BC703" s="82"/>
      <c r="BD703" s="82"/>
      <c r="BE703" s="82"/>
      <c r="BF703" s="82"/>
      <c r="BG703" s="82"/>
      <c r="BH703" s="82"/>
      <c r="BI703" s="82"/>
      <c r="BJ703" s="82"/>
      <c r="BK703" s="82"/>
      <c r="BL703" s="82"/>
      <c r="BM703" s="82"/>
      <c r="BN703" s="82"/>
      <c r="BO703" s="82"/>
      <c r="BP703" s="82"/>
      <c r="BQ703" s="82"/>
      <c r="BR703" s="84"/>
      <c r="BS703" s="84"/>
      <c r="BT703" s="84"/>
      <c r="BU703" s="84"/>
      <c r="BV703" s="84"/>
      <c r="BW703" s="84"/>
      <c r="BX703" s="82"/>
      <c r="BY703" s="265"/>
      <c r="BZ703" s="82"/>
      <c r="CA703" s="82"/>
      <c r="CB703" s="82"/>
    </row>
    <row r="704" spans="1:80" ht="15.75" customHeight="1" x14ac:dyDescent="0.2">
      <c r="A704" s="82"/>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c r="AA704" s="82"/>
      <c r="AB704" s="82"/>
      <c r="AC704" s="82"/>
      <c r="AD704" s="82"/>
      <c r="AE704" s="82"/>
      <c r="AF704" s="82"/>
      <c r="AG704" s="82"/>
      <c r="AH704" s="82"/>
      <c r="AI704" s="82"/>
      <c r="AJ704" s="82"/>
      <c r="AK704" s="82"/>
      <c r="AL704" s="82"/>
      <c r="AM704" s="82"/>
      <c r="AN704" s="266"/>
      <c r="AO704" s="266"/>
      <c r="AP704" s="266"/>
      <c r="AQ704" s="266"/>
      <c r="AR704" s="82"/>
      <c r="AS704" s="82"/>
      <c r="AT704" s="82"/>
      <c r="AU704" s="82"/>
      <c r="AV704" s="82"/>
      <c r="AW704" s="82"/>
      <c r="AX704" s="82"/>
      <c r="AY704" s="82"/>
      <c r="AZ704" s="82"/>
      <c r="BA704" s="82"/>
      <c r="BB704" s="82"/>
      <c r="BC704" s="82"/>
      <c r="BD704" s="82"/>
      <c r="BE704" s="82"/>
      <c r="BF704" s="82"/>
      <c r="BG704" s="82"/>
      <c r="BH704" s="82"/>
      <c r="BI704" s="82"/>
      <c r="BJ704" s="82"/>
      <c r="BK704" s="82"/>
      <c r="BL704" s="82"/>
      <c r="BM704" s="82"/>
      <c r="BN704" s="82"/>
      <c r="BO704" s="82"/>
      <c r="BP704" s="82"/>
      <c r="BQ704" s="82"/>
      <c r="BR704" s="84"/>
      <c r="BS704" s="84"/>
      <c r="BT704" s="84"/>
      <c r="BU704" s="84"/>
      <c r="BV704" s="84"/>
      <c r="BW704" s="84"/>
      <c r="BX704" s="82"/>
      <c r="BY704" s="265"/>
      <c r="BZ704" s="82"/>
      <c r="CA704" s="82"/>
      <c r="CB704" s="82"/>
    </row>
    <row r="705" spans="1:80" ht="15.75" customHeight="1" x14ac:dyDescent="0.2">
      <c r="A705" s="82"/>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G705" s="82"/>
      <c r="AH705" s="82"/>
      <c r="AI705" s="82"/>
      <c r="AJ705" s="82"/>
      <c r="AK705" s="82"/>
      <c r="AL705" s="82"/>
      <c r="AM705" s="82"/>
      <c r="AN705" s="266"/>
      <c r="AO705" s="266"/>
      <c r="AP705" s="266"/>
      <c r="AQ705" s="266"/>
      <c r="AR705" s="82"/>
      <c r="AS705" s="82"/>
      <c r="AT705" s="82"/>
      <c r="AU705" s="82"/>
      <c r="AV705" s="82"/>
      <c r="AW705" s="82"/>
      <c r="AX705" s="82"/>
      <c r="AY705" s="82"/>
      <c r="AZ705" s="82"/>
      <c r="BA705" s="82"/>
      <c r="BB705" s="82"/>
      <c r="BC705" s="82"/>
      <c r="BD705" s="82"/>
      <c r="BE705" s="82"/>
      <c r="BF705" s="82"/>
      <c r="BG705" s="82"/>
      <c r="BH705" s="82"/>
      <c r="BI705" s="82"/>
      <c r="BJ705" s="82"/>
      <c r="BK705" s="82"/>
      <c r="BL705" s="82"/>
      <c r="BM705" s="82"/>
      <c r="BN705" s="82"/>
      <c r="BO705" s="82"/>
      <c r="BP705" s="82"/>
      <c r="BQ705" s="82"/>
      <c r="BR705" s="84"/>
      <c r="BS705" s="84"/>
      <c r="BT705" s="84"/>
      <c r="BU705" s="84"/>
      <c r="BV705" s="84"/>
      <c r="BW705" s="84"/>
      <c r="BX705" s="82"/>
      <c r="BY705" s="265"/>
      <c r="BZ705" s="82"/>
      <c r="CA705" s="82"/>
      <c r="CB705" s="82"/>
    </row>
    <row r="706" spans="1:80" ht="15.75" customHeight="1" x14ac:dyDescent="0.2">
      <c r="A706" s="82"/>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c r="AA706" s="82"/>
      <c r="AB706" s="82"/>
      <c r="AC706" s="82"/>
      <c r="AD706" s="82"/>
      <c r="AE706" s="82"/>
      <c r="AF706" s="82"/>
      <c r="AG706" s="82"/>
      <c r="AH706" s="82"/>
      <c r="AI706" s="82"/>
      <c r="AJ706" s="82"/>
      <c r="AK706" s="82"/>
      <c r="AL706" s="82"/>
      <c r="AM706" s="82"/>
      <c r="AN706" s="266"/>
      <c r="AO706" s="266"/>
      <c r="AP706" s="266"/>
      <c r="AQ706" s="266"/>
      <c r="AR706" s="82"/>
      <c r="AS706" s="82"/>
      <c r="AT706" s="82"/>
      <c r="AU706" s="82"/>
      <c r="AV706" s="82"/>
      <c r="AW706" s="82"/>
      <c r="AX706" s="82"/>
      <c r="AY706" s="82"/>
      <c r="AZ706" s="82"/>
      <c r="BA706" s="82"/>
      <c r="BB706" s="82"/>
      <c r="BC706" s="82"/>
      <c r="BD706" s="82"/>
      <c r="BE706" s="82"/>
      <c r="BF706" s="82"/>
      <c r="BG706" s="82"/>
      <c r="BH706" s="82"/>
      <c r="BI706" s="82"/>
      <c r="BJ706" s="82"/>
      <c r="BK706" s="82"/>
      <c r="BL706" s="82"/>
      <c r="BM706" s="82"/>
      <c r="BN706" s="82"/>
      <c r="BO706" s="82"/>
      <c r="BP706" s="82"/>
      <c r="BQ706" s="82"/>
      <c r="BR706" s="84"/>
      <c r="BS706" s="84"/>
      <c r="BT706" s="84"/>
      <c r="BU706" s="84"/>
      <c r="BV706" s="84"/>
      <c r="BW706" s="84"/>
      <c r="BX706" s="82"/>
      <c r="BY706" s="265"/>
      <c r="BZ706" s="82"/>
      <c r="CA706" s="82"/>
      <c r="CB706" s="82"/>
    </row>
    <row r="707" spans="1:80" ht="15.75" customHeight="1" x14ac:dyDescent="0.2">
      <c r="A707" s="82"/>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c r="AA707" s="82"/>
      <c r="AB707" s="82"/>
      <c r="AC707" s="82"/>
      <c r="AD707" s="82"/>
      <c r="AE707" s="82"/>
      <c r="AF707" s="82"/>
      <c r="AG707" s="82"/>
      <c r="AH707" s="82"/>
      <c r="AI707" s="82"/>
      <c r="AJ707" s="82"/>
      <c r="AK707" s="82"/>
      <c r="AL707" s="82"/>
      <c r="AM707" s="82"/>
      <c r="AN707" s="266"/>
      <c r="AO707" s="266"/>
      <c r="AP707" s="266"/>
      <c r="AQ707" s="266"/>
      <c r="AR707" s="82"/>
      <c r="AS707" s="82"/>
      <c r="AT707" s="82"/>
      <c r="AU707" s="82"/>
      <c r="AV707" s="82"/>
      <c r="AW707" s="82"/>
      <c r="AX707" s="82"/>
      <c r="AY707" s="82"/>
      <c r="AZ707" s="82"/>
      <c r="BA707" s="82"/>
      <c r="BB707" s="82"/>
      <c r="BC707" s="82"/>
      <c r="BD707" s="82"/>
      <c r="BE707" s="82"/>
      <c r="BF707" s="82"/>
      <c r="BG707" s="82"/>
      <c r="BH707" s="82"/>
      <c r="BI707" s="82"/>
      <c r="BJ707" s="82"/>
      <c r="BK707" s="82"/>
      <c r="BL707" s="82"/>
      <c r="BM707" s="82"/>
      <c r="BN707" s="82"/>
      <c r="BO707" s="82"/>
      <c r="BP707" s="82"/>
      <c r="BQ707" s="82"/>
      <c r="BR707" s="84"/>
      <c r="BS707" s="84"/>
      <c r="BT707" s="84"/>
      <c r="BU707" s="84"/>
      <c r="BV707" s="84"/>
      <c r="BW707" s="84"/>
      <c r="BX707" s="82"/>
      <c r="BY707" s="265"/>
      <c r="BZ707" s="82"/>
      <c r="CA707" s="82"/>
      <c r="CB707" s="82"/>
    </row>
    <row r="708" spans="1:80" ht="15.75" customHeight="1" x14ac:dyDescent="0.2">
      <c r="A708" s="82"/>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c r="AA708" s="82"/>
      <c r="AB708" s="82"/>
      <c r="AC708" s="82"/>
      <c r="AD708" s="82"/>
      <c r="AE708" s="82"/>
      <c r="AF708" s="82"/>
      <c r="AG708" s="82"/>
      <c r="AH708" s="82"/>
      <c r="AI708" s="82"/>
      <c r="AJ708" s="82"/>
      <c r="AK708" s="82"/>
      <c r="AL708" s="82"/>
      <c r="AM708" s="82"/>
      <c r="AN708" s="266"/>
      <c r="AO708" s="266"/>
      <c r="AP708" s="266"/>
      <c r="AQ708" s="266"/>
      <c r="AR708" s="82"/>
      <c r="AS708" s="82"/>
      <c r="AT708" s="82"/>
      <c r="AU708" s="82"/>
      <c r="AV708" s="82"/>
      <c r="AW708" s="82"/>
      <c r="AX708" s="82"/>
      <c r="AY708" s="82"/>
      <c r="AZ708" s="82"/>
      <c r="BA708" s="82"/>
      <c r="BB708" s="82"/>
      <c r="BC708" s="82"/>
      <c r="BD708" s="82"/>
      <c r="BE708" s="82"/>
      <c r="BF708" s="82"/>
      <c r="BG708" s="82"/>
      <c r="BH708" s="82"/>
      <c r="BI708" s="82"/>
      <c r="BJ708" s="82"/>
      <c r="BK708" s="82"/>
      <c r="BL708" s="82"/>
      <c r="BM708" s="82"/>
      <c r="BN708" s="82"/>
      <c r="BO708" s="82"/>
      <c r="BP708" s="82"/>
      <c r="BQ708" s="82"/>
      <c r="BR708" s="84"/>
      <c r="BS708" s="84"/>
      <c r="BT708" s="84"/>
      <c r="BU708" s="84"/>
      <c r="BV708" s="84"/>
      <c r="BW708" s="84"/>
      <c r="BX708" s="82"/>
      <c r="BY708" s="265"/>
      <c r="BZ708" s="82"/>
      <c r="CA708" s="82"/>
      <c r="CB708" s="82"/>
    </row>
    <row r="709" spans="1:80" ht="15.75" customHeight="1" x14ac:dyDescent="0.2">
      <c r="A709" s="82"/>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c r="AA709" s="82"/>
      <c r="AB709" s="82"/>
      <c r="AC709" s="82"/>
      <c r="AD709" s="82"/>
      <c r="AE709" s="82"/>
      <c r="AF709" s="82"/>
      <c r="AG709" s="82"/>
      <c r="AH709" s="82"/>
      <c r="AI709" s="82"/>
      <c r="AJ709" s="82"/>
      <c r="AK709" s="82"/>
      <c r="AL709" s="82"/>
      <c r="AM709" s="82"/>
      <c r="AN709" s="266"/>
      <c r="AO709" s="266"/>
      <c r="AP709" s="266"/>
      <c r="AQ709" s="266"/>
      <c r="AR709" s="82"/>
      <c r="AS709" s="82"/>
      <c r="AT709" s="82"/>
      <c r="AU709" s="82"/>
      <c r="AV709" s="82"/>
      <c r="AW709" s="82"/>
      <c r="AX709" s="82"/>
      <c r="AY709" s="82"/>
      <c r="AZ709" s="82"/>
      <c r="BA709" s="82"/>
      <c r="BB709" s="82"/>
      <c r="BC709" s="82"/>
      <c r="BD709" s="82"/>
      <c r="BE709" s="82"/>
      <c r="BF709" s="82"/>
      <c r="BG709" s="82"/>
      <c r="BH709" s="82"/>
      <c r="BI709" s="82"/>
      <c r="BJ709" s="82"/>
      <c r="BK709" s="82"/>
      <c r="BL709" s="82"/>
      <c r="BM709" s="82"/>
      <c r="BN709" s="82"/>
      <c r="BO709" s="82"/>
      <c r="BP709" s="82"/>
      <c r="BQ709" s="82"/>
      <c r="BR709" s="84"/>
      <c r="BS709" s="84"/>
      <c r="BT709" s="84"/>
      <c r="BU709" s="84"/>
      <c r="BV709" s="84"/>
      <c r="BW709" s="84"/>
      <c r="BX709" s="82"/>
      <c r="BY709" s="265"/>
      <c r="BZ709" s="82"/>
      <c r="CA709" s="82"/>
      <c r="CB709" s="82"/>
    </row>
    <row r="710" spans="1:80" ht="15.75" customHeight="1" x14ac:dyDescent="0.2">
      <c r="A710" s="82"/>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c r="AA710" s="82"/>
      <c r="AB710" s="82"/>
      <c r="AC710" s="82"/>
      <c r="AD710" s="82"/>
      <c r="AE710" s="82"/>
      <c r="AF710" s="82"/>
      <c r="AG710" s="82"/>
      <c r="AH710" s="82"/>
      <c r="AI710" s="82"/>
      <c r="AJ710" s="82"/>
      <c r="AK710" s="82"/>
      <c r="AL710" s="82"/>
      <c r="AM710" s="82"/>
      <c r="AN710" s="266"/>
      <c r="AO710" s="266"/>
      <c r="AP710" s="266"/>
      <c r="AQ710" s="266"/>
      <c r="AR710" s="82"/>
      <c r="AS710" s="82"/>
      <c r="AT710" s="82"/>
      <c r="AU710" s="82"/>
      <c r="AV710" s="82"/>
      <c r="AW710" s="82"/>
      <c r="AX710" s="82"/>
      <c r="AY710" s="82"/>
      <c r="AZ710" s="82"/>
      <c r="BA710" s="82"/>
      <c r="BB710" s="82"/>
      <c r="BC710" s="82"/>
      <c r="BD710" s="82"/>
      <c r="BE710" s="82"/>
      <c r="BF710" s="82"/>
      <c r="BG710" s="82"/>
      <c r="BH710" s="82"/>
      <c r="BI710" s="82"/>
      <c r="BJ710" s="82"/>
      <c r="BK710" s="82"/>
      <c r="BL710" s="82"/>
      <c r="BM710" s="82"/>
      <c r="BN710" s="82"/>
      <c r="BO710" s="82"/>
      <c r="BP710" s="82"/>
      <c r="BQ710" s="82"/>
      <c r="BR710" s="84"/>
      <c r="BS710" s="84"/>
      <c r="BT710" s="84"/>
      <c r="BU710" s="84"/>
      <c r="BV710" s="84"/>
      <c r="BW710" s="84"/>
      <c r="BX710" s="82"/>
      <c r="BY710" s="265"/>
      <c r="BZ710" s="82"/>
      <c r="CA710" s="82"/>
      <c r="CB710" s="82"/>
    </row>
    <row r="711" spans="1:80" ht="15.75" customHeight="1" x14ac:dyDescent="0.2">
      <c r="A711" s="82"/>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G711" s="82"/>
      <c r="AH711" s="82"/>
      <c r="AI711" s="82"/>
      <c r="AJ711" s="82"/>
      <c r="AK711" s="82"/>
      <c r="AL711" s="82"/>
      <c r="AM711" s="82"/>
      <c r="AN711" s="266"/>
      <c r="AO711" s="266"/>
      <c r="AP711" s="266"/>
      <c r="AQ711" s="266"/>
      <c r="AR711" s="82"/>
      <c r="AS711" s="82"/>
      <c r="AT711" s="82"/>
      <c r="AU711" s="82"/>
      <c r="AV711" s="82"/>
      <c r="AW711" s="82"/>
      <c r="AX711" s="82"/>
      <c r="AY711" s="82"/>
      <c r="AZ711" s="82"/>
      <c r="BA711" s="82"/>
      <c r="BB711" s="82"/>
      <c r="BC711" s="82"/>
      <c r="BD711" s="82"/>
      <c r="BE711" s="82"/>
      <c r="BF711" s="82"/>
      <c r="BG711" s="82"/>
      <c r="BH711" s="82"/>
      <c r="BI711" s="82"/>
      <c r="BJ711" s="82"/>
      <c r="BK711" s="82"/>
      <c r="BL711" s="82"/>
      <c r="BM711" s="82"/>
      <c r="BN711" s="82"/>
      <c r="BO711" s="82"/>
      <c r="BP711" s="82"/>
      <c r="BQ711" s="82"/>
      <c r="BR711" s="84"/>
      <c r="BS711" s="84"/>
      <c r="BT711" s="84"/>
      <c r="BU711" s="84"/>
      <c r="BV711" s="84"/>
      <c r="BW711" s="84"/>
      <c r="BX711" s="82"/>
      <c r="BY711" s="265"/>
      <c r="BZ711" s="82"/>
      <c r="CA711" s="82"/>
      <c r="CB711" s="82"/>
    </row>
    <row r="712" spans="1:80" ht="15.75" customHeight="1" x14ac:dyDescent="0.2">
      <c r="A712" s="82"/>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c r="AA712" s="82"/>
      <c r="AB712" s="82"/>
      <c r="AC712" s="82"/>
      <c r="AD712" s="82"/>
      <c r="AE712" s="82"/>
      <c r="AF712" s="82"/>
      <c r="AG712" s="82"/>
      <c r="AH712" s="82"/>
      <c r="AI712" s="82"/>
      <c r="AJ712" s="82"/>
      <c r="AK712" s="82"/>
      <c r="AL712" s="82"/>
      <c r="AM712" s="82"/>
      <c r="AN712" s="266"/>
      <c r="AO712" s="266"/>
      <c r="AP712" s="266"/>
      <c r="AQ712" s="266"/>
      <c r="AR712" s="82"/>
      <c r="AS712" s="82"/>
      <c r="AT712" s="82"/>
      <c r="AU712" s="82"/>
      <c r="AV712" s="82"/>
      <c r="AW712" s="82"/>
      <c r="AX712" s="82"/>
      <c r="AY712" s="82"/>
      <c r="AZ712" s="82"/>
      <c r="BA712" s="82"/>
      <c r="BB712" s="82"/>
      <c r="BC712" s="82"/>
      <c r="BD712" s="82"/>
      <c r="BE712" s="82"/>
      <c r="BF712" s="82"/>
      <c r="BG712" s="82"/>
      <c r="BH712" s="82"/>
      <c r="BI712" s="82"/>
      <c r="BJ712" s="82"/>
      <c r="BK712" s="82"/>
      <c r="BL712" s="82"/>
      <c r="BM712" s="82"/>
      <c r="BN712" s="82"/>
      <c r="BO712" s="82"/>
      <c r="BP712" s="82"/>
      <c r="BQ712" s="82"/>
      <c r="BR712" s="84"/>
      <c r="BS712" s="84"/>
      <c r="BT712" s="84"/>
      <c r="BU712" s="84"/>
      <c r="BV712" s="84"/>
      <c r="BW712" s="84"/>
      <c r="BX712" s="82"/>
      <c r="BY712" s="265"/>
      <c r="BZ712" s="82"/>
      <c r="CA712" s="82"/>
      <c r="CB712" s="82"/>
    </row>
    <row r="713" spans="1:80" ht="15.75" customHeight="1" x14ac:dyDescent="0.2">
      <c r="A713" s="82"/>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c r="AA713" s="82"/>
      <c r="AB713" s="82"/>
      <c r="AC713" s="82"/>
      <c r="AD713" s="82"/>
      <c r="AE713" s="82"/>
      <c r="AF713" s="82"/>
      <c r="AG713" s="82"/>
      <c r="AH713" s="82"/>
      <c r="AI713" s="82"/>
      <c r="AJ713" s="82"/>
      <c r="AK713" s="82"/>
      <c r="AL713" s="82"/>
      <c r="AM713" s="82"/>
      <c r="AN713" s="266"/>
      <c r="AO713" s="266"/>
      <c r="AP713" s="266"/>
      <c r="AQ713" s="266"/>
      <c r="AR713" s="82"/>
      <c r="AS713" s="82"/>
      <c r="AT713" s="82"/>
      <c r="AU713" s="82"/>
      <c r="AV713" s="82"/>
      <c r="AW713" s="82"/>
      <c r="AX713" s="82"/>
      <c r="AY713" s="82"/>
      <c r="AZ713" s="82"/>
      <c r="BA713" s="82"/>
      <c r="BB713" s="82"/>
      <c r="BC713" s="82"/>
      <c r="BD713" s="82"/>
      <c r="BE713" s="82"/>
      <c r="BF713" s="82"/>
      <c r="BG713" s="82"/>
      <c r="BH713" s="82"/>
      <c r="BI713" s="82"/>
      <c r="BJ713" s="82"/>
      <c r="BK713" s="82"/>
      <c r="BL713" s="82"/>
      <c r="BM713" s="82"/>
      <c r="BN713" s="82"/>
      <c r="BO713" s="82"/>
      <c r="BP713" s="82"/>
      <c r="BQ713" s="82"/>
      <c r="BR713" s="84"/>
      <c r="BS713" s="84"/>
      <c r="BT713" s="84"/>
      <c r="BU713" s="84"/>
      <c r="BV713" s="84"/>
      <c r="BW713" s="84"/>
      <c r="BX713" s="82"/>
      <c r="BY713" s="265"/>
      <c r="BZ713" s="82"/>
      <c r="CA713" s="82"/>
      <c r="CB713" s="82"/>
    </row>
    <row r="714" spans="1:80" ht="15.75" customHeight="1" x14ac:dyDescent="0.2">
      <c r="A714" s="82"/>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c r="AA714" s="82"/>
      <c r="AB714" s="82"/>
      <c r="AC714" s="82"/>
      <c r="AD714" s="82"/>
      <c r="AE714" s="82"/>
      <c r="AF714" s="82"/>
      <c r="AG714" s="82"/>
      <c r="AH714" s="82"/>
      <c r="AI714" s="82"/>
      <c r="AJ714" s="82"/>
      <c r="AK714" s="82"/>
      <c r="AL714" s="82"/>
      <c r="AM714" s="82"/>
      <c r="AN714" s="266"/>
      <c r="AO714" s="266"/>
      <c r="AP714" s="266"/>
      <c r="AQ714" s="266"/>
      <c r="AR714" s="82"/>
      <c r="AS714" s="82"/>
      <c r="AT714" s="82"/>
      <c r="AU714" s="82"/>
      <c r="AV714" s="82"/>
      <c r="AW714" s="82"/>
      <c r="AX714" s="82"/>
      <c r="AY714" s="82"/>
      <c r="AZ714" s="82"/>
      <c r="BA714" s="82"/>
      <c r="BB714" s="82"/>
      <c r="BC714" s="82"/>
      <c r="BD714" s="82"/>
      <c r="BE714" s="82"/>
      <c r="BF714" s="82"/>
      <c r="BG714" s="82"/>
      <c r="BH714" s="82"/>
      <c r="BI714" s="82"/>
      <c r="BJ714" s="82"/>
      <c r="BK714" s="82"/>
      <c r="BL714" s="82"/>
      <c r="BM714" s="82"/>
      <c r="BN714" s="82"/>
      <c r="BO714" s="82"/>
      <c r="BP714" s="82"/>
      <c r="BQ714" s="82"/>
      <c r="BR714" s="84"/>
      <c r="BS714" s="84"/>
      <c r="BT714" s="84"/>
      <c r="BU714" s="84"/>
      <c r="BV714" s="84"/>
      <c r="BW714" s="84"/>
      <c r="BX714" s="82"/>
      <c r="BY714" s="265"/>
      <c r="BZ714" s="82"/>
      <c r="CA714" s="82"/>
      <c r="CB714" s="82"/>
    </row>
    <row r="715" spans="1:80" ht="15.75" customHeight="1" x14ac:dyDescent="0.2">
      <c r="A715" s="82"/>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c r="AA715" s="82"/>
      <c r="AB715" s="82"/>
      <c r="AC715" s="82"/>
      <c r="AD715" s="82"/>
      <c r="AE715" s="82"/>
      <c r="AF715" s="82"/>
      <c r="AG715" s="82"/>
      <c r="AH715" s="82"/>
      <c r="AI715" s="82"/>
      <c r="AJ715" s="82"/>
      <c r="AK715" s="82"/>
      <c r="AL715" s="82"/>
      <c r="AM715" s="82"/>
      <c r="AN715" s="266"/>
      <c r="AO715" s="266"/>
      <c r="AP715" s="266"/>
      <c r="AQ715" s="266"/>
      <c r="AR715" s="82"/>
      <c r="AS715" s="82"/>
      <c r="AT715" s="82"/>
      <c r="AU715" s="82"/>
      <c r="AV715" s="82"/>
      <c r="AW715" s="82"/>
      <c r="AX715" s="82"/>
      <c r="AY715" s="82"/>
      <c r="AZ715" s="82"/>
      <c r="BA715" s="82"/>
      <c r="BB715" s="82"/>
      <c r="BC715" s="82"/>
      <c r="BD715" s="82"/>
      <c r="BE715" s="82"/>
      <c r="BF715" s="82"/>
      <c r="BG715" s="82"/>
      <c r="BH715" s="82"/>
      <c r="BI715" s="82"/>
      <c r="BJ715" s="82"/>
      <c r="BK715" s="82"/>
      <c r="BL715" s="82"/>
      <c r="BM715" s="82"/>
      <c r="BN715" s="82"/>
      <c r="BO715" s="82"/>
      <c r="BP715" s="82"/>
      <c r="BQ715" s="82"/>
      <c r="BR715" s="84"/>
      <c r="BS715" s="84"/>
      <c r="BT715" s="84"/>
      <c r="BU715" s="84"/>
      <c r="BV715" s="84"/>
      <c r="BW715" s="84"/>
      <c r="BX715" s="82"/>
      <c r="BY715" s="265"/>
      <c r="BZ715" s="82"/>
      <c r="CA715" s="82"/>
      <c r="CB715" s="82"/>
    </row>
    <row r="716" spans="1:80" ht="15.75" customHeight="1" x14ac:dyDescent="0.2">
      <c r="A716" s="82"/>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c r="AA716" s="82"/>
      <c r="AB716" s="82"/>
      <c r="AC716" s="82"/>
      <c r="AD716" s="82"/>
      <c r="AE716" s="82"/>
      <c r="AF716" s="82"/>
      <c r="AG716" s="82"/>
      <c r="AH716" s="82"/>
      <c r="AI716" s="82"/>
      <c r="AJ716" s="82"/>
      <c r="AK716" s="82"/>
      <c r="AL716" s="82"/>
      <c r="AM716" s="82"/>
      <c r="AN716" s="266"/>
      <c r="AO716" s="266"/>
      <c r="AP716" s="266"/>
      <c r="AQ716" s="266"/>
      <c r="AR716" s="82"/>
      <c r="AS716" s="82"/>
      <c r="AT716" s="82"/>
      <c r="AU716" s="82"/>
      <c r="AV716" s="82"/>
      <c r="AW716" s="82"/>
      <c r="AX716" s="82"/>
      <c r="AY716" s="82"/>
      <c r="AZ716" s="82"/>
      <c r="BA716" s="82"/>
      <c r="BB716" s="82"/>
      <c r="BC716" s="82"/>
      <c r="BD716" s="82"/>
      <c r="BE716" s="82"/>
      <c r="BF716" s="82"/>
      <c r="BG716" s="82"/>
      <c r="BH716" s="82"/>
      <c r="BI716" s="82"/>
      <c r="BJ716" s="82"/>
      <c r="BK716" s="82"/>
      <c r="BL716" s="82"/>
      <c r="BM716" s="82"/>
      <c r="BN716" s="82"/>
      <c r="BO716" s="82"/>
      <c r="BP716" s="82"/>
      <c r="BQ716" s="82"/>
      <c r="BR716" s="84"/>
      <c r="BS716" s="84"/>
      <c r="BT716" s="84"/>
      <c r="BU716" s="84"/>
      <c r="BV716" s="84"/>
      <c r="BW716" s="84"/>
      <c r="BX716" s="82"/>
      <c r="BY716" s="265"/>
      <c r="BZ716" s="82"/>
      <c r="CA716" s="82"/>
      <c r="CB716" s="82"/>
    </row>
    <row r="717" spans="1:80" ht="15.75" customHeight="1" x14ac:dyDescent="0.2">
      <c r="A717" s="82"/>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G717" s="82"/>
      <c r="AH717" s="82"/>
      <c r="AI717" s="82"/>
      <c r="AJ717" s="82"/>
      <c r="AK717" s="82"/>
      <c r="AL717" s="82"/>
      <c r="AM717" s="82"/>
      <c r="AN717" s="266"/>
      <c r="AO717" s="266"/>
      <c r="AP717" s="266"/>
      <c r="AQ717" s="266"/>
      <c r="AR717" s="82"/>
      <c r="AS717" s="82"/>
      <c r="AT717" s="82"/>
      <c r="AU717" s="82"/>
      <c r="AV717" s="82"/>
      <c r="AW717" s="82"/>
      <c r="AX717" s="82"/>
      <c r="AY717" s="82"/>
      <c r="AZ717" s="82"/>
      <c r="BA717" s="82"/>
      <c r="BB717" s="82"/>
      <c r="BC717" s="82"/>
      <c r="BD717" s="82"/>
      <c r="BE717" s="82"/>
      <c r="BF717" s="82"/>
      <c r="BG717" s="82"/>
      <c r="BH717" s="82"/>
      <c r="BI717" s="82"/>
      <c r="BJ717" s="82"/>
      <c r="BK717" s="82"/>
      <c r="BL717" s="82"/>
      <c r="BM717" s="82"/>
      <c r="BN717" s="82"/>
      <c r="BO717" s="82"/>
      <c r="BP717" s="82"/>
      <c r="BQ717" s="82"/>
      <c r="BR717" s="84"/>
      <c r="BS717" s="84"/>
      <c r="BT717" s="84"/>
      <c r="BU717" s="84"/>
      <c r="BV717" s="84"/>
      <c r="BW717" s="84"/>
      <c r="BX717" s="82"/>
      <c r="BY717" s="265"/>
      <c r="BZ717" s="82"/>
      <c r="CA717" s="82"/>
      <c r="CB717" s="82"/>
    </row>
    <row r="718" spans="1:80" ht="15.75" customHeight="1" x14ac:dyDescent="0.2">
      <c r="A718" s="82"/>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c r="AA718" s="82"/>
      <c r="AB718" s="82"/>
      <c r="AC718" s="82"/>
      <c r="AD718" s="82"/>
      <c r="AE718" s="82"/>
      <c r="AF718" s="82"/>
      <c r="AG718" s="82"/>
      <c r="AH718" s="82"/>
      <c r="AI718" s="82"/>
      <c r="AJ718" s="82"/>
      <c r="AK718" s="82"/>
      <c r="AL718" s="82"/>
      <c r="AM718" s="82"/>
      <c r="AN718" s="266"/>
      <c r="AO718" s="266"/>
      <c r="AP718" s="266"/>
      <c r="AQ718" s="266"/>
      <c r="AR718" s="82"/>
      <c r="AS718" s="82"/>
      <c r="AT718" s="82"/>
      <c r="AU718" s="82"/>
      <c r="AV718" s="82"/>
      <c r="AW718" s="82"/>
      <c r="AX718" s="82"/>
      <c r="AY718" s="82"/>
      <c r="AZ718" s="82"/>
      <c r="BA718" s="82"/>
      <c r="BB718" s="82"/>
      <c r="BC718" s="82"/>
      <c r="BD718" s="82"/>
      <c r="BE718" s="82"/>
      <c r="BF718" s="82"/>
      <c r="BG718" s="82"/>
      <c r="BH718" s="82"/>
      <c r="BI718" s="82"/>
      <c r="BJ718" s="82"/>
      <c r="BK718" s="82"/>
      <c r="BL718" s="82"/>
      <c r="BM718" s="82"/>
      <c r="BN718" s="82"/>
      <c r="BO718" s="82"/>
      <c r="BP718" s="82"/>
      <c r="BQ718" s="82"/>
      <c r="BR718" s="84"/>
      <c r="BS718" s="84"/>
      <c r="BT718" s="84"/>
      <c r="BU718" s="84"/>
      <c r="BV718" s="84"/>
      <c r="BW718" s="84"/>
      <c r="BX718" s="82"/>
      <c r="BY718" s="265"/>
      <c r="BZ718" s="82"/>
      <c r="CA718" s="82"/>
      <c r="CB718" s="82"/>
    </row>
    <row r="719" spans="1:80" ht="15.75" customHeight="1" x14ac:dyDescent="0.2">
      <c r="A719" s="82"/>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266"/>
      <c r="AO719" s="266"/>
      <c r="AP719" s="266"/>
      <c r="AQ719" s="266"/>
      <c r="AR719" s="82"/>
      <c r="AS719" s="82"/>
      <c r="AT719" s="82"/>
      <c r="AU719" s="82"/>
      <c r="AV719" s="82"/>
      <c r="AW719" s="82"/>
      <c r="AX719" s="82"/>
      <c r="AY719" s="82"/>
      <c r="AZ719" s="82"/>
      <c r="BA719" s="82"/>
      <c r="BB719" s="82"/>
      <c r="BC719" s="82"/>
      <c r="BD719" s="82"/>
      <c r="BE719" s="82"/>
      <c r="BF719" s="82"/>
      <c r="BG719" s="82"/>
      <c r="BH719" s="82"/>
      <c r="BI719" s="82"/>
      <c r="BJ719" s="82"/>
      <c r="BK719" s="82"/>
      <c r="BL719" s="82"/>
      <c r="BM719" s="82"/>
      <c r="BN719" s="82"/>
      <c r="BO719" s="82"/>
      <c r="BP719" s="82"/>
      <c r="BQ719" s="82"/>
      <c r="BR719" s="84"/>
      <c r="BS719" s="84"/>
      <c r="BT719" s="84"/>
      <c r="BU719" s="84"/>
      <c r="BV719" s="84"/>
      <c r="BW719" s="84"/>
      <c r="BX719" s="82"/>
      <c r="BY719" s="265"/>
      <c r="BZ719" s="82"/>
      <c r="CA719" s="82"/>
      <c r="CB719" s="82"/>
    </row>
    <row r="720" spans="1:80" ht="15.75" customHeight="1" x14ac:dyDescent="0.2">
      <c r="A720" s="82"/>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c r="AA720" s="82"/>
      <c r="AB720" s="82"/>
      <c r="AC720" s="82"/>
      <c r="AD720" s="82"/>
      <c r="AE720" s="82"/>
      <c r="AF720" s="82"/>
      <c r="AG720" s="82"/>
      <c r="AH720" s="82"/>
      <c r="AI720" s="82"/>
      <c r="AJ720" s="82"/>
      <c r="AK720" s="82"/>
      <c r="AL720" s="82"/>
      <c r="AM720" s="82"/>
      <c r="AN720" s="266"/>
      <c r="AO720" s="266"/>
      <c r="AP720" s="266"/>
      <c r="AQ720" s="266"/>
      <c r="AR720" s="82"/>
      <c r="AS720" s="82"/>
      <c r="AT720" s="82"/>
      <c r="AU720" s="82"/>
      <c r="AV720" s="82"/>
      <c r="AW720" s="82"/>
      <c r="AX720" s="82"/>
      <c r="AY720" s="82"/>
      <c r="AZ720" s="82"/>
      <c r="BA720" s="82"/>
      <c r="BB720" s="82"/>
      <c r="BC720" s="82"/>
      <c r="BD720" s="82"/>
      <c r="BE720" s="82"/>
      <c r="BF720" s="82"/>
      <c r="BG720" s="82"/>
      <c r="BH720" s="82"/>
      <c r="BI720" s="82"/>
      <c r="BJ720" s="82"/>
      <c r="BK720" s="82"/>
      <c r="BL720" s="82"/>
      <c r="BM720" s="82"/>
      <c r="BN720" s="82"/>
      <c r="BO720" s="82"/>
      <c r="BP720" s="82"/>
      <c r="BQ720" s="82"/>
      <c r="BR720" s="84"/>
      <c r="BS720" s="84"/>
      <c r="BT720" s="84"/>
      <c r="BU720" s="84"/>
      <c r="BV720" s="84"/>
      <c r="BW720" s="84"/>
      <c r="BX720" s="82"/>
      <c r="BY720" s="265"/>
      <c r="BZ720" s="82"/>
      <c r="CA720" s="82"/>
      <c r="CB720" s="82"/>
    </row>
    <row r="721" spans="1:80" ht="15.75" customHeight="1" x14ac:dyDescent="0.2">
      <c r="A721" s="82"/>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c r="AA721" s="82"/>
      <c r="AB721" s="82"/>
      <c r="AC721" s="82"/>
      <c r="AD721" s="82"/>
      <c r="AE721" s="82"/>
      <c r="AF721" s="82"/>
      <c r="AG721" s="82"/>
      <c r="AH721" s="82"/>
      <c r="AI721" s="82"/>
      <c r="AJ721" s="82"/>
      <c r="AK721" s="82"/>
      <c r="AL721" s="82"/>
      <c r="AM721" s="82"/>
      <c r="AN721" s="266"/>
      <c r="AO721" s="266"/>
      <c r="AP721" s="266"/>
      <c r="AQ721" s="266"/>
      <c r="AR721" s="82"/>
      <c r="AS721" s="82"/>
      <c r="AT721" s="82"/>
      <c r="AU721" s="82"/>
      <c r="AV721" s="82"/>
      <c r="AW721" s="82"/>
      <c r="AX721" s="82"/>
      <c r="AY721" s="82"/>
      <c r="AZ721" s="82"/>
      <c r="BA721" s="82"/>
      <c r="BB721" s="82"/>
      <c r="BC721" s="82"/>
      <c r="BD721" s="82"/>
      <c r="BE721" s="82"/>
      <c r="BF721" s="82"/>
      <c r="BG721" s="82"/>
      <c r="BH721" s="82"/>
      <c r="BI721" s="82"/>
      <c r="BJ721" s="82"/>
      <c r="BK721" s="82"/>
      <c r="BL721" s="82"/>
      <c r="BM721" s="82"/>
      <c r="BN721" s="82"/>
      <c r="BO721" s="82"/>
      <c r="BP721" s="82"/>
      <c r="BQ721" s="82"/>
      <c r="BR721" s="84"/>
      <c r="BS721" s="84"/>
      <c r="BT721" s="84"/>
      <c r="BU721" s="84"/>
      <c r="BV721" s="84"/>
      <c r="BW721" s="84"/>
      <c r="BX721" s="82"/>
      <c r="BY721" s="265"/>
      <c r="BZ721" s="82"/>
      <c r="CA721" s="82"/>
      <c r="CB721" s="82"/>
    </row>
    <row r="722" spans="1:80" ht="15.75" customHeight="1" x14ac:dyDescent="0.2">
      <c r="A722" s="82"/>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c r="AA722" s="82"/>
      <c r="AB722" s="82"/>
      <c r="AC722" s="82"/>
      <c r="AD722" s="82"/>
      <c r="AE722" s="82"/>
      <c r="AF722" s="82"/>
      <c r="AG722" s="82"/>
      <c r="AH722" s="82"/>
      <c r="AI722" s="82"/>
      <c r="AJ722" s="82"/>
      <c r="AK722" s="82"/>
      <c r="AL722" s="82"/>
      <c r="AM722" s="82"/>
      <c r="AN722" s="266"/>
      <c r="AO722" s="266"/>
      <c r="AP722" s="266"/>
      <c r="AQ722" s="266"/>
      <c r="AR722" s="82"/>
      <c r="AS722" s="82"/>
      <c r="AT722" s="82"/>
      <c r="AU722" s="82"/>
      <c r="AV722" s="82"/>
      <c r="AW722" s="82"/>
      <c r="AX722" s="82"/>
      <c r="AY722" s="82"/>
      <c r="AZ722" s="82"/>
      <c r="BA722" s="82"/>
      <c r="BB722" s="82"/>
      <c r="BC722" s="82"/>
      <c r="BD722" s="82"/>
      <c r="BE722" s="82"/>
      <c r="BF722" s="82"/>
      <c r="BG722" s="82"/>
      <c r="BH722" s="82"/>
      <c r="BI722" s="82"/>
      <c r="BJ722" s="82"/>
      <c r="BK722" s="82"/>
      <c r="BL722" s="82"/>
      <c r="BM722" s="82"/>
      <c r="BN722" s="82"/>
      <c r="BO722" s="82"/>
      <c r="BP722" s="82"/>
      <c r="BQ722" s="82"/>
      <c r="BR722" s="84"/>
      <c r="BS722" s="84"/>
      <c r="BT722" s="84"/>
      <c r="BU722" s="84"/>
      <c r="BV722" s="84"/>
      <c r="BW722" s="84"/>
      <c r="BX722" s="82"/>
      <c r="BY722" s="265"/>
      <c r="BZ722" s="82"/>
      <c r="CA722" s="82"/>
      <c r="CB722" s="82"/>
    </row>
    <row r="723" spans="1:80" ht="15.75" customHeight="1" x14ac:dyDescent="0.2">
      <c r="A723" s="82"/>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G723" s="82"/>
      <c r="AH723" s="82"/>
      <c r="AI723" s="82"/>
      <c r="AJ723" s="82"/>
      <c r="AK723" s="82"/>
      <c r="AL723" s="82"/>
      <c r="AM723" s="82"/>
      <c r="AN723" s="266"/>
      <c r="AO723" s="266"/>
      <c r="AP723" s="266"/>
      <c r="AQ723" s="266"/>
      <c r="AR723" s="82"/>
      <c r="AS723" s="82"/>
      <c r="AT723" s="82"/>
      <c r="AU723" s="82"/>
      <c r="AV723" s="82"/>
      <c r="AW723" s="82"/>
      <c r="AX723" s="82"/>
      <c r="AY723" s="82"/>
      <c r="AZ723" s="82"/>
      <c r="BA723" s="82"/>
      <c r="BB723" s="82"/>
      <c r="BC723" s="82"/>
      <c r="BD723" s="82"/>
      <c r="BE723" s="82"/>
      <c r="BF723" s="82"/>
      <c r="BG723" s="82"/>
      <c r="BH723" s="82"/>
      <c r="BI723" s="82"/>
      <c r="BJ723" s="82"/>
      <c r="BK723" s="82"/>
      <c r="BL723" s="82"/>
      <c r="BM723" s="82"/>
      <c r="BN723" s="82"/>
      <c r="BO723" s="82"/>
      <c r="BP723" s="82"/>
      <c r="BQ723" s="82"/>
      <c r="BR723" s="84"/>
      <c r="BS723" s="84"/>
      <c r="BT723" s="84"/>
      <c r="BU723" s="84"/>
      <c r="BV723" s="84"/>
      <c r="BW723" s="84"/>
      <c r="BX723" s="82"/>
      <c r="BY723" s="265"/>
      <c r="BZ723" s="82"/>
      <c r="CA723" s="82"/>
      <c r="CB723" s="82"/>
    </row>
    <row r="724" spans="1:80" ht="15.75" customHeight="1" x14ac:dyDescent="0.2">
      <c r="A724" s="82"/>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c r="AA724" s="82"/>
      <c r="AB724" s="82"/>
      <c r="AC724" s="82"/>
      <c r="AD724" s="82"/>
      <c r="AE724" s="82"/>
      <c r="AF724" s="82"/>
      <c r="AG724" s="82"/>
      <c r="AH724" s="82"/>
      <c r="AI724" s="82"/>
      <c r="AJ724" s="82"/>
      <c r="AK724" s="82"/>
      <c r="AL724" s="82"/>
      <c r="AM724" s="82"/>
      <c r="AN724" s="266"/>
      <c r="AO724" s="266"/>
      <c r="AP724" s="266"/>
      <c r="AQ724" s="266"/>
      <c r="AR724" s="82"/>
      <c r="AS724" s="82"/>
      <c r="AT724" s="82"/>
      <c r="AU724" s="82"/>
      <c r="AV724" s="82"/>
      <c r="AW724" s="82"/>
      <c r="AX724" s="82"/>
      <c r="AY724" s="82"/>
      <c r="AZ724" s="82"/>
      <c r="BA724" s="82"/>
      <c r="BB724" s="82"/>
      <c r="BC724" s="82"/>
      <c r="BD724" s="82"/>
      <c r="BE724" s="82"/>
      <c r="BF724" s="82"/>
      <c r="BG724" s="82"/>
      <c r="BH724" s="82"/>
      <c r="BI724" s="82"/>
      <c r="BJ724" s="82"/>
      <c r="BK724" s="82"/>
      <c r="BL724" s="82"/>
      <c r="BM724" s="82"/>
      <c r="BN724" s="82"/>
      <c r="BO724" s="82"/>
      <c r="BP724" s="82"/>
      <c r="BQ724" s="82"/>
      <c r="BR724" s="84"/>
      <c r="BS724" s="84"/>
      <c r="BT724" s="84"/>
      <c r="BU724" s="84"/>
      <c r="BV724" s="84"/>
      <c r="BW724" s="84"/>
      <c r="BX724" s="82"/>
      <c r="BY724" s="265"/>
      <c r="BZ724" s="82"/>
      <c r="CA724" s="82"/>
      <c r="CB724" s="82"/>
    </row>
    <row r="725" spans="1:80" ht="15.75" customHeight="1" x14ac:dyDescent="0.2">
      <c r="A725" s="82"/>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c r="AA725" s="82"/>
      <c r="AB725" s="82"/>
      <c r="AC725" s="82"/>
      <c r="AD725" s="82"/>
      <c r="AE725" s="82"/>
      <c r="AF725" s="82"/>
      <c r="AG725" s="82"/>
      <c r="AH725" s="82"/>
      <c r="AI725" s="82"/>
      <c r="AJ725" s="82"/>
      <c r="AK725" s="82"/>
      <c r="AL725" s="82"/>
      <c r="AM725" s="82"/>
      <c r="AN725" s="266"/>
      <c r="AO725" s="266"/>
      <c r="AP725" s="266"/>
      <c r="AQ725" s="266"/>
      <c r="AR725" s="82"/>
      <c r="AS725" s="82"/>
      <c r="AT725" s="82"/>
      <c r="AU725" s="82"/>
      <c r="AV725" s="82"/>
      <c r="AW725" s="82"/>
      <c r="AX725" s="82"/>
      <c r="AY725" s="82"/>
      <c r="AZ725" s="82"/>
      <c r="BA725" s="82"/>
      <c r="BB725" s="82"/>
      <c r="BC725" s="82"/>
      <c r="BD725" s="82"/>
      <c r="BE725" s="82"/>
      <c r="BF725" s="82"/>
      <c r="BG725" s="82"/>
      <c r="BH725" s="82"/>
      <c r="BI725" s="82"/>
      <c r="BJ725" s="82"/>
      <c r="BK725" s="82"/>
      <c r="BL725" s="82"/>
      <c r="BM725" s="82"/>
      <c r="BN725" s="82"/>
      <c r="BO725" s="82"/>
      <c r="BP725" s="82"/>
      <c r="BQ725" s="82"/>
      <c r="BR725" s="84"/>
      <c r="BS725" s="84"/>
      <c r="BT725" s="84"/>
      <c r="BU725" s="84"/>
      <c r="BV725" s="84"/>
      <c r="BW725" s="84"/>
      <c r="BX725" s="82"/>
      <c r="BY725" s="265"/>
      <c r="BZ725" s="82"/>
      <c r="CA725" s="82"/>
      <c r="CB725" s="82"/>
    </row>
    <row r="726" spans="1:80" ht="15.75" customHeight="1" x14ac:dyDescent="0.2">
      <c r="A726" s="82"/>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c r="AA726" s="82"/>
      <c r="AB726" s="82"/>
      <c r="AC726" s="82"/>
      <c r="AD726" s="82"/>
      <c r="AE726" s="82"/>
      <c r="AF726" s="82"/>
      <c r="AG726" s="82"/>
      <c r="AH726" s="82"/>
      <c r="AI726" s="82"/>
      <c r="AJ726" s="82"/>
      <c r="AK726" s="82"/>
      <c r="AL726" s="82"/>
      <c r="AM726" s="82"/>
      <c r="AN726" s="266"/>
      <c r="AO726" s="266"/>
      <c r="AP726" s="266"/>
      <c r="AQ726" s="266"/>
      <c r="AR726" s="82"/>
      <c r="AS726" s="82"/>
      <c r="AT726" s="82"/>
      <c r="AU726" s="82"/>
      <c r="AV726" s="82"/>
      <c r="AW726" s="82"/>
      <c r="AX726" s="82"/>
      <c r="AY726" s="82"/>
      <c r="AZ726" s="82"/>
      <c r="BA726" s="82"/>
      <c r="BB726" s="82"/>
      <c r="BC726" s="82"/>
      <c r="BD726" s="82"/>
      <c r="BE726" s="82"/>
      <c r="BF726" s="82"/>
      <c r="BG726" s="82"/>
      <c r="BH726" s="82"/>
      <c r="BI726" s="82"/>
      <c r="BJ726" s="82"/>
      <c r="BK726" s="82"/>
      <c r="BL726" s="82"/>
      <c r="BM726" s="82"/>
      <c r="BN726" s="82"/>
      <c r="BO726" s="82"/>
      <c r="BP726" s="82"/>
      <c r="BQ726" s="82"/>
      <c r="BR726" s="84"/>
      <c r="BS726" s="84"/>
      <c r="BT726" s="84"/>
      <c r="BU726" s="84"/>
      <c r="BV726" s="84"/>
      <c r="BW726" s="84"/>
      <c r="BX726" s="82"/>
      <c r="BY726" s="265"/>
      <c r="BZ726" s="82"/>
      <c r="CA726" s="82"/>
      <c r="CB726" s="82"/>
    </row>
    <row r="727" spans="1:80" ht="15.75" customHeight="1" x14ac:dyDescent="0.2">
      <c r="A727" s="82"/>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c r="AA727" s="82"/>
      <c r="AB727" s="82"/>
      <c r="AC727" s="82"/>
      <c r="AD727" s="82"/>
      <c r="AE727" s="82"/>
      <c r="AF727" s="82"/>
      <c r="AG727" s="82"/>
      <c r="AH727" s="82"/>
      <c r="AI727" s="82"/>
      <c r="AJ727" s="82"/>
      <c r="AK727" s="82"/>
      <c r="AL727" s="82"/>
      <c r="AM727" s="82"/>
      <c r="AN727" s="266"/>
      <c r="AO727" s="266"/>
      <c r="AP727" s="266"/>
      <c r="AQ727" s="266"/>
      <c r="AR727" s="82"/>
      <c r="AS727" s="82"/>
      <c r="AT727" s="82"/>
      <c r="AU727" s="82"/>
      <c r="AV727" s="82"/>
      <c r="AW727" s="82"/>
      <c r="AX727" s="82"/>
      <c r="AY727" s="82"/>
      <c r="AZ727" s="82"/>
      <c r="BA727" s="82"/>
      <c r="BB727" s="82"/>
      <c r="BC727" s="82"/>
      <c r="BD727" s="82"/>
      <c r="BE727" s="82"/>
      <c r="BF727" s="82"/>
      <c r="BG727" s="82"/>
      <c r="BH727" s="82"/>
      <c r="BI727" s="82"/>
      <c r="BJ727" s="82"/>
      <c r="BK727" s="82"/>
      <c r="BL727" s="82"/>
      <c r="BM727" s="82"/>
      <c r="BN727" s="82"/>
      <c r="BO727" s="82"/>
      <c r="BP727" s="82"/>
      <c r="BQ727" s="82"/>
      <c r="BR727" s="84"/>
      <c r="BS727" s="84"/>
      <c r="BT727" s="84"/>
      <c r="BU727" s="84"/>
      <c r="BV727" s="84"/>
      <c r="BW727" s="84"/>
      <c r="BX727" s="82"/>
      <c r="BY727" s="265"/>
      <c r="BZ727" s="82"/>
      <c r="CA727" s="82"/>
      <c r="CB727" s="82"/>
    </row>
    <row r="728" spans="1:80" ht="15.75" customHeight="1" x14ac:dyDescent="0.2">
      <c r="A728" s="82"/>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c r="AA728" s="82"/>
      <c r="AB728" s="82"/>
      <c r="AC728" s="82"/>
      <c r="AD728" s="82"/>
      <c r="AE728" s="82"/>
      <c r="AF728" s="82"/>
      <c r="AG728" s="82"/>
      <c r="AH728" s="82"/>
      <c r="AI728" s="82"/>
      <c r="AJ728" s="82"/>
      <c r="AK728" s="82"/>
      <c r="AL728" s="82"/>
      <c r="AM728" s="82"/>
      <c r="AN728" s="266"/>
      <c r="AO728" s="266"/>
      <c r="AP728" s="266"/>
      <c r="AQ728" s="266"/>
      <c r="AR728" s="82"/>
      <c r="AS728" s="82"/>
      <c r="AT728" s="82"/>
      <c r="AU728" s="82"/>
      <c r="AV728" s="82"/>
      <c r="AW728" s="82"/>
      <c r="AX728" s="82"/>
      <c r="AY728" s="82"/>
      <c r="AZ728" s="82"/>
      <c r="BA728" s="82"/>
      <c r="BB728" s="82"/>
      <c r="BC728" s="82"/>
      <c r="BD728" s="82"/>
      <c r="BE728" s="82"/>
      <c r="BF728" s="82"/>
      <c r="BG728" s="82"/>
      <c r="BH728" s="82"/>
      <c r="BI728" s="82"/>
      <c r="BJ728" s="82"/>
      <c r="BK728" s="82"/>
      <c r="BL728" s="82"/>
      <c r="BM728" s="82"/>
      <c r="BN728" s="82"/>
      <c r="BO728" s="82"/>
      <c r="BP728" s="82"/>
      <c r="BQ728" s="82"/>
      <c r="BR728" s="84"/>
      <c r="BS728" s="84"/>
      <c r="BT728" s="84"/>
      <c r="BU728" s="84"/>
      <c r="BV728" s="84"/>
      <c r="BW728" s="84"/>
      <c r="BX728" s="82"/>
      <c r="BY728" s="265"/>
      <c r="BZ728" s="82"/>
      <c r="CA728" s="82"/>
      <c r="CB728" s="82"/>
    </row>
    <row r="729" spans="1:80" ht="15.75" customHeight="1" x14ac:dyDescent="0.2">
      <c r="A729" s="82"/>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G729" s="82"/>
      <c r="AH729" s="82"/>
      <c r="AI729" s="82"/>
      <c r="AJ729" s="82"/>
      <c r="AK729" s="82"/>
      <c r="AL729" s="82"/>
      <c r="AM729" s="82"/>
      <c r="AN729" s="266"/>
      <c r="AO729" s="266"/>
      <c r="AP729" s="266"/>
      <c r="AQ729" s="266"/>
      <c r="AR729" s="82"/>
      <c r="AS729" s="82"/>
      <c r="AT729" s="82"/>
      <c r="AU729" s="82"/>
      <c r="AV729" s="82"/>
      <c r="AW729" s="82"/>
      <c r="AX729" s="82"/>
      <c r="AY729" s="82"/>
      <c r="AZ729" s="82"/>
      <c r="BA729" s="82"/>
      <c r="BB729" s="82"/>
      <c r="BC729" s="82"/>
      <c r="BD729" s="82"/>
      <c r="BE729" s="82"/>
      <c r="BF729" s="82"/>
      <c r="BG729" s="82"/>
      <c r="BH729" s="82"/>
      <c r="BI729" s="82"/>
      <c r="BJ729" s="82"/>
      <c r="BK729" s="82"/>
      <c r="BL729" s="82"/>
      <c r="BM729" s="82"/>
      <c r="BN729" s="82"/>
      <c r="BO729" s="82"/>
      <c r="BP729" s="82"/>
      <c r="BQ729" s="82"/>
      <c r="BR729" s="84"/>
      <c r="BS729" s="84"/>
      <c r="BT729" s="84"/>
      <c r="BU729" s="84"/>
      <c r="BV729" s="84"/>
      <c r="BW729" s="84"/>
      <c r="BX729" s="82"/>
      <c r="BY729" s="265"/>
      <c r="BZ729" s="82"/>
      <c r="CA729" s="82"/>
      <c r="CB729" s="82"/>
    </row>
    <row r="730" spans="1:80" ht="15.75" customHeight="1" x14ac:dyDescent="0.2">
      <c r="A730" s="82"/>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c r="AA730" s="82"/>
      <c r="AB730" s="82"/>
      <c r="AC730" s="82"/>
      <c r="AD730" s="82"/>
      <c r="AE730" s="82"/>
      <c r="AF730" s="82"/>
      <c r="AG730" s="82"/>
      <c r="AH730" s="82"/>
      <c r="AI730" s="82"/>
      <c r="AJ730" s="82"/>
      <c r="AK730" s="82"/>
      <c r="AL730" s="82"/>
      <c r="AM730" s="82"/>
      <c r="AN730" s="266"/>
      <c r="AO730" s="266"/>
      <c r="AP730" s="266"/>
      <c r="AQ730" s="266"/>
      <c r="AR730" s="82"/>
      <c r="AS730" s="82"/>
      <c r="AT730" s="82"/>
      <c r="AU730" s="82"/>
      <c r="AV730" s="82"/>
      <c r="AW730" s="82"/>
      <c r="AX730" s="82"/>
      <c r="AY730" s="82"/>
      <c r="AZ730" s="82"/>
      <c r="BA730" s="82"/>
      <c r="BB730" s="82"/>
      <c r="BC730" s="82"/>
      <c r="BD730" s="82"/>
      <c r="BE730" s="82"/>
      <c r="BF730" s="82"/>
      <c r="BG730" s="82"/>
      <c r="BH730" s="82"/>
      <c r="BI730" s="82"/>
      <c r="BJ730" s="82"/>
      <c r="BK730" s="82"/>
      <c r="BL730" s="82"/>
      <c r="BM730" s="82"/>
      <c r="BN730" s="82"/>
      <c r="BO730" s="82"/>
      <c r="BP730" s="82"/>
      <c r="BQ730" s="82"/>
      <c r="BR730" s="84"/>
      <c r="BS730" s="84"/>
      <c r="BT730" s="84"/>
      <c r="BU730" s="84"/>
      <c r="BV730" s="84"/>
      <c r="BW730" s="84"/>
      <c r="BX730" s="82"/>
      <c r="BY730" s="265"/>
      <c r="BZ730" s="82"/>
      <c r="CA730" s="82"/>
      <c r="CB730" s="82"/>
    </row>
    <row r="731" spans="1:80" ht="15.75" customHeight="1" x14ac:dyDescent="0.2">
      <c r="A731" s="82"/>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c r="AA731" s="82"/>
      <c r="AB731" s="82"/>
      <c r="AC731" s="82"/>
      <c r="AD731" s="82"/>
      <c r="AE731" s="82"/>
      <c r="AF731" s="82"/>
      <c r="AG731" s="82"/>
      <c r="AH731" s="82"/>
      <c r="AI731" s="82"/>
      <c r="AJ731" s="82"/>
      <c r="AK731" s="82"/>
      <c r="AL731" s="82"/>
      <c r="AM731" s="82"/>
      <c r="AN731" s="266"/>
      <c r="AO731" s="266"/>
      <c r="AP731" s="266"/>
      <c r="AQ731" s="266"/>
      <c r="AR731" s="82"/>
      <c r="AS731" s="82"/>
      <c r="AT731" s="82"/>
      <c r="AU731" s="82"/>
      <c r="AV731" s="82"/>
      <c r="AW731" s="82"/>
      <c r="AX731" s="82"/>
      <c r="AY731" s="82"/>
      <c r="AZ731" s="82"/>
      <c r="BA731" s="82"/>
      <c r="BB731" s="82"/>
      <c r="BC731" s="82"/>
      <c r="BD731" s="82"/>
      <c r="BE731" s="82"/>
      <c r="BF731" s="82"/>
      <c r="BG731" s="82"/>
      <c r="BH731" s="82"/>
      <c r="BI731" s="82"/>
      <c r="BJ731" s="82"/>
      <c r="BK731" s="82"/>
      <c r="BL731" s="82"/>
      <c r="BM731" s="82"/>
      <c r="BN731" s="82"/>
      <c r="BO731" s="82"/>
      <c r="BP731" s="82"/>
      <c r="BQ731" s="82"/>
      <c r="BR731" s="84"/>
      <c r="BS731" s="84"/>
      <c r="BT731" s="84"/>
      <c r="BU731" s="84"/>
      <c r="BV731" s="84"/>
      <c r="BW731" s="84"/>
      <c r="BX731" s="82"/>
      <c r="BY731" s="265"/>
      <c r="BZ731" s="82"/>
      <c r="CA731" s="82"/>
      <c r="CB731" s="82"/>
    </row>
    <row r="732" spans="1:80" ht="15.75" customHeight="1" x14ac:dyDescent="0.2">
      <c r="A732" s="82"/>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c r="AA732" s="82"/>
      <c r="AB732" s="82"/>
      <c r="AC732" s="82"/>
      <c r="AD732" s="82"/>
      <c r="AE732" s="82"/>
      <c r="AF732" s="82"/>
      <c r="AG732" s="82"/>
      <c r="AH732" s="82"/>
      <c r="AI732" s="82"/>
      <c r="AJ732" s="82"/>
      <c r="AK732" s="82"/>
      <c r="AL732" s="82"/>
      <c r="AM732" s="82"/>
      <c r="AN732" s="266"/>
      <c r="AO732" s="266"/>
      <c r="AP732" s="266"/>
      <c r="AQ732" s="266"/>
      <c r="AR732" s="82"/>
      <c r="AS732" s="82"/>
      <c r="AT732" s="82"/>
      <c r="AU732" s="82"/>
      <c r="AV732" s="82"/>
      <c r="AW732" s="82"/>
      <c r="AX732" s="82"/>
      <c r="AY732" s="82"/>
      <c r="AZ732" s="82"/>
      <c r="BA732" s="82"/>
      <c r="BB732" s="82"/>
      <c r="BC732" s="82"/>
      <c r="BD732" s="82"/>
      <c r="BE732" s="82"/>
      <c r="BF732" s="82"/>
      <c r="BG732" s="82"/>
      <c r="BH732" s="82"/>
      <c r="BI732" s="82"/>
      <c r="BJ732" s="82"/>
      <c r="BK732" s="82"/>
      <c r="BL732" s="82"/>
      <c r="BM732" s="82"/>
      <c r="BN732" s="82"/>
      <c r="BO732" s="82"/>
      <c r="BP732" s="82"/>
      <c r="BQ732" s="82"/>
      <c r="BR732" s="84"/>
      <c r="BS732" s="84"/>
      <c r="BT732" s="84"/>
      <c r="BU732" s="84"/>
      <c r="BV732" s="84"/>
      <c r="BW732" s="84"/>
      <c r="BX732" s="82"/>
      <c r="BY732" s="265"/>
      <c r="BZ732" s="82"/>
      <c r="CA732" s="82"/>
      <c r="CB732" s="82"/>
    </row>
    <row r="733" spans="1:80" ht="15.75" customHeight="1" x14ac:dyDescent="0.2">
      <c r="A733" s="82"/>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c r="AA733" s="82"/>
      <c r="AB733" s="82"/>
      <c r="AC733" s="82"/>
      <c r="AD733" s="82"/>
      <c r="AE733" s="82"/>
      <c r="AF733" s="82"/>
      <c r="AG733" s="82"/>
      <c r="AH733" s="82"/>
      <c r="AI733" s="82"/>
      <c r="AJ733" s="82"/>
      <c r="AK733" s="82"/>
      <c r="AL733" s="82"/>
      <c r="AM733" s="82"/>
      <c r="AN733" s="266"/>
      <c r="AO733" s="266"/>
      <c r="AP733" s="266"/>
      <c r="AQ733" s="266"/>
      <c r="AR733" s="82"/>
      <c r="AS733" s="82"/>
      <c r="AT733" s="82"/>
      <c r="AU733" s="82"/>
      <c r="AV733" s="82"/>
      <c r="AW733" s="82"/>
      <c r="AX733" s="82"/>
      <c r="AY733" s="82"/>
      <c r="AZ733" s="82"/>
      <c r="BA733" s="82"/>
      <c r="BB733" s="82"/>
      <c r="BC733" s="82"/>
      <c r="BD733" s="82"/>
      <c r="BE733" s="82"/>
      <c r="BF733" s="82"/>
      <c r="BG733" s="82"/>
      <c r="BH733" s="82"/>
      <c r="BI733" s="82"/>
      <c r="BJ733" s="82"/>
      <c r="BK733" s="82"/>
      <c r="BL733" s="82"/>
      <c r="BM733" s="82"/>
      <c r="BN733" s="82"/>
      <c r="BO733" s="82"/>
      <c r="BP733" s="82"/>
      <c r="BQ733" s="82"/>
      <c r="BR733" s="84"/>
      <c r="BS733" s="84"/>
      <c r="BT733" s="84"/>
      <c r="BU733" s="84"/>
      <c r="BV733" s="84"/>
      <c r="BW733" s="84"/>
      <c r="BX733" s="82"/>
      <c r="BY733" s="265"/>
      <c r="BZ733" s="82"/>
      <c r="CA733" s="82"/>
      <c r="CB733" s="82"/>
    </row>
    <row r="734" spans="1:80" ht="15.75" customHeight="1" x14ac:dyDescent="0.2">
      <c r="A734" s="82"/>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c r="AA734" s="82"/>
      <c r="AB734" s="82"/>
      <c r="AC734" s="82"/>
      <c r="AD734" s="82"/>
      <c r="AE734" s="82"/>
      <c r="AF734" s="82"/>
      <c r="AG734" s="82"/>
      <c r="AH734" s="82"/>
      <c r="AI734" s="82"/>
      <c r="AJ734" s="82"/>
      <c r="AK734" s="82"/>
      <c r="AL734" s="82"/>
      <c r="AM734" s="82"/>
      <c r="AN734" s="266"/>
      <c r="AO734" s="266"/>
      <c r="AP734" s="266"/>
      <c r="AQ734" s="266"/>
      <c r="AR734" s="82"/>
      <c r="AS734" s="82"/>
      <c r="AT734" s="82"/>
      <c r="AU734" s="82"/>
      <c r="AV734" s="82"/>
      <c r="AW734" s="82"/>
      <c r="AX734" s="82"/>
      <c r="AY734" s="82"/>
      <c r="AZ734" s="82"/>
      <c r="BA734" s="82"/>
      <c r="BB734" s="82"/>
      <c r="BC734" s="82"/>
      <c r="BD734" s="82"/>
      <c r="BE734" s="82"/>
      <c r="BF734" s="82"/>
      <c r="BG734" s="82"/>
      <c r="BH734" s="82"/>
      <c r="BI734" s="82"/>
      <c r="BJ734" s="82"/>
      <c r="BK734" s="82"/>
      <c r="BL734" s="82"/>
      <c r="BM734" s="82"/>
      <c r="BN734" s="82"/>
      <c r="BO734" s="82"/>
      <c r="BP734" s="82"/>
      <c r="BQ734" s="82"/>
      <c r="BR734" s="84"/>
      <c r="BS734" s="84"/>
      <c r="BT734" s="84"/>
      <c r="BU734" s="84"/>
      <c r="BV734" s="84"/>
      <c r="BW734" s="84"/>
      <c r="BX734" s="82"/>
      <c r="BY734" s="265"/>
      <c r="BZ734" s="82"/>
      <c r="CA734" s="82"/>
      <c r="CB734" s="82"/>
    </row>
    <row r="735" spans="1:80" ht="15.75" customHeight="1" x14ac:dyDescent="0.2">
      <c r="A735" s="82"/>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G735" s="82"/>
      <c r="AH735" s="82"/>
      <c r="AI735" s="82"/>
      <c r="AJ735" s="82"/>
      <c r="AK735" s="82"/>
      <c r="AL735" s="82"/>
      <c r="AM735" s="82"/>
      <c r="AN735" s="266"/>
      <c r="AO735" s="266"/>
      <c r="AP735" s="266"/>
      <c r="AQ735" s="266"/>
      <c r="AR735" s="82"/>
      <c r="AS735" s="82"/>
      <c r="AT735" s="82"/>
      <c r="AU735" s="82"/>
      <c r="AV735" s="82"/>
      <c r="AW735" s="82"/>
      <c r="AX735" s="82"/>
      <c r="AY735" s="82"/>
      <c r="AZ735" s="82"/>
      <c r="BA735" s="82"/>
      <c r="BB735" s="82"/>
      <c r="BC735" s="82"/>
      <c r="BD735" s="82"/>
      <c r="BE735" s="82"/>
      <c r="BF735" s="82"/>
      <c r="BG735" s="82"/>
      <c r="BH735" s="82"/>
      <c r="BI735" s="82"/>
      <c r="BJ735" s="82"/>
      <c r="BK735" s="82"/>
      <c r="BL735" s="82"/>
      <c r="BM735" s="82"/>
      <c r="BN735" s="82"/>
      <c r="BO735" s="82"/>
      <c r="BP735" s="82"/>
      <c r="BQ735" s="82"/>
      <c r="BR735" s="84"/>
      <c r="BS735" s="84"/>
      <c r="BT735" s="84"/>
      <c r="BU735" s="84"/>
      <c r="BV735" s="84"/>
      <c r="BW735" s="84"/>
      <c r="BX735" s="82"/>
      <c r="BY735" s="265"/>
      <c r="BZ735" s="82"/>
      <c r="CA735" s="82"/>
      <c r="CB735" s="82"/>
    </row>
    <row r="736" spans="1:80" ht="15.75" customHeight="1" x14ac:dyDescent="0.2">
      <c r="A736" s="82"/>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c r="AA736" s="82"/>
      <c r="AB736" s="82"/>
      <c r="AC736" s="82"/>
      <c r="AD736" s="82"/>
      <c r="AE736" s="82"/>
      <c r="AF736" s="82"/>
      <c r="AG736" s="82"/>
      <c r="AH736" s="82"/>
      <c r="AI736" s="82"/>
      <c r="AJ736" s="82"/>
      <c r="AK736" s="82"/>
      <c r="AL736" s="82"/>
      <c r="AM736" s="82"/>
      <c r="AN736" s="266"/>
      <c r="AO736" s="266"/>
      <c r="AP736" s="266"/>
      <c r="AQ736" s="266"/>
      <c r="AR736" s="82"/>
      <c r="AS736" s="82"/>
      <c r="AT736" s="82"/>
      <c r="AU736" s="82"/>
      <c r="AV736" s="82"/>
      <c r="AW736" s="82"/>
      <c r="AX736" s="82"/>
      <c r="AY736" s="82"/>
      <c r="AZ736" s="82"/>
      <c r="BA736" s="82"/>
      <c r="BB736" s="82"/>
      <c r="BC736" s="82"/>
      <c r="BD736" s="82"/>
      <c r="BE736" s="82"/>
      <c r="BF736" s="82"/>
      <c r="BG736" s="82"/>
      <c r="BH736" s="82"/>
      <c r="BI736" s="82"/>
      <c r="BJ736" s="82"/>
      <c r="BK736" s="82"/>
      <c r="BL736" s="82"/>
      <c r="BM736" s="82"/>
      <c r="BN736" s="82"/>
      <c r="BO736" s="82"/>
      <c r="BP736" s="82"/>
      <c r="BQ736" s="82"/>
      <c r="BR736" s="84"/>
      <c r="BS736" s="84"/>
      <c r="BT736" s="84"/>
      <c r="BU736" s="84"/>
      <c r="BV736" s="84"/>
      <c r="BW736" s="84"/>
      <c r="BX736" s="82"/>
      <c r="BY736" s="265"/>
      <c r="BZ736" s="82"/>
      <c r="CA736" s="82"/>
      <c r="CB736" s="82"/>
    </row>
    <row r="737" spans="1:80" ht="15.75" customHeight="1" x14ac:dyDescent="0.2">
      <c r="A737" s="82"/>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c r="AA737" s="82"/>
      <c r="AB737" s="82"/>
      <c r="AC737" s="82"/>
      <c r="AD737" s="82"/>
      <c r="AE737" s="82"/>
      <c r="AF737" s="82"/>
      <c r="AG737" s="82"/>
      <c r="AH737" s="82"/>
      <c r="AI737" s="82"/>
      <c r="AJ737" s="82"/>
      <c r="AK737" s="82"/>
      <c r="AL737" s="82"/>
      <c r="AM737" s="82"/>
      <c r="AN737" s="266"/>
      <c r="AO737" s="266"/>
      <c r="AP737" s="266"/>
      <c r="AQ737" s="266"/>
      <c r="AR737" s="82"/>
      <c r="AS737" s="82"/>
      <c r="AT737" s="82"/>
      <c r="AU737" s="82"/>
      <c r="AV737" s="82"/>
      <c r="AW737" s="82"/>
      <c r="AX737" s="82"/>
      <c r="AY737" s="82"/>
      <c r="AZ737" s="82"/>
      <c r="BA737" s="82"/>
      <c r="BB737" s="82"/>
      <c r="BC737" s="82"/>
      <c r="BD737" s="82"/>
      <c r="BE737" s="82"/>
      <c r="BF737" s="82"/>
      <c r="BG737" s="82"/>
      <c r="BH737" s="82"/>
      <c r="BI737" s="82"/>
      <c r="BJ737" s="82"/>
      <c r="BK737" s="82"/>
      <c r="BL737" s="82"/>
      <c r="BM737" s="82"/>
      <c r="BN737" s="82"/>
      <c r="BO737" s="82"/>
      <c r="BP737" s="82"/>
      <c r="BQ737" s="82"/>
      <c r="BR737" s="84"/>
      <c r="BS737" s="84"/>
      <c r="BT737" s="84"/>
      <c r="BU737" s="84"/>
      <c r="BV737" s="84"/>
      <c r="BW737" s="84"/>
      <c r="BX737" s="82"/>
      <c r="BY737" s="265"/>
      <c r="BZ737" s="82"/>
      <c r="CA737" s="82"/>
      <c r="CB737" s="82"/>
    </row>
    <row r="738" spans="1:80" ht="15.75" customHeight="1" x14ac:dyDescent="0.2">
      <c r="A738" s="82"/>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c r="AA738" s="82"/>
      <c r="AB738" s="82"/>
      <c r="AC738" s="82"/>
      <c r="AD738" s="82"/>
      <c r="AE738" s="82"/>
      <c r="AF738" s="82"/>
      <c r="AG738" s="82"/>
      <c r="AH738" s="82"/>
      <c r="AI738" s="82"/>
      <c r="AJ738" s="82"/>
      <c r="AK738" s="82"/>
      <c r="AL738" s="82"/>
      <c r="AM738" s="82"/>
      <c r="AN738" s="266"/>
      <c r="AO738" s="266"/>
      <c r="AP738" s="266"/>
      <c r="AQ738" s="266"/>
      <c r="AR738" s="82"/>
      <c r="AS738" s="82"/>
      <c r="AT738" s="82"/>
      <c r="AU738" s="82"/>
      <c r="AV738" s="82"/>
      <c r="AW738" s="82"/>
      <c r="AX738" s="82"/>
      <c r="AY738" s="82"/>
      <c r="AZ738" s="82"/>
      <c r="BA738" s="82"/>
      <c r="BB738" s="82"/>
      <c r="BC738" s="82"/>
      <c r="BD738" s="82"/>
      <c r="BE738" s="82"/>
      <c r="BF738" s="82"/>
      <c r="BG738" s="82"/>
      <c r="BH738" s="82"/>
      <c r="BI738" s="82"/>
      <c r="BJ738" s="82"/>
      <c r="BK738" s="82"/>
      <c r="BL738" s="82"/>
      <c r="BM738" s="82"/>
      <c r="BN738" s="82"/>
      <c r="BO738" s="82"/>
      <c r="BP738" s="82"/>
      <c r="BQ738" s="82"/>
      <c r="BR738" s="84"/>
      <c r="BS738" s="84"/>
      <c r="BT738" s="84"/>
      <c r="BU738" s="84"/>
      <c r="BV738" s="84"/>
      <c r="BW738" s="84"/>
      <c r="BX738" s="82"/>
      <c r="BY738" s="265"/>
      <c r="BZ738" s="82"/>
      <c r="CA738" s="82"/>
      <c r="CB738" s="82"/>
    </row>
    <row r="739" spans="1:80" ht="15.75" customHeight="1" x14ac:dyDescent="0.2">
      <c r="A739" s="82"/>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c r="AA739" s="82"/>
      <c r="AB739" s="82"/>
      <c r="AC739" s="82"/>
      <c r="AD739" s="82"/>
      <c r="AE739" s="82"/>
      <c r="AF739" s="82"/>
      <c r="AG739" s="82"/>
      <c r="AH739" s="82"/>
      <c r="AI739" s="82"/>
      <c r="AJ739" s="82"/>
      <c r="AK739" s="82"/>
      <c r="AL739" s="82"/>
      <c r="AM739" s="82"/>
      <c r="AN739" s="266"/>
      <c r="AO739" s="266"/>
      <c r="AP739" s="266"/>
      <c r="AQ739" s="266"/>
      <c r="AR739" s="82"/>
      <c r="AS739" s="82"/>
      <c r="AT739" s="82"/>
      <c r="AU739" s="82"/>
      <c r="AV739" s="82"/>
      <c r="AW739" s="82"/>
      <c r="AX739" s="82"/>
      <c r="AY739" s="82"/>
      <c r="AZ739" s="82"/>
      <c r="BA739" s="82"/>
      <c r="BB739" s="82"/>
      <c r="BC739" s="82"/>
      <c r="BD739" s="82"/>
      <c r="BE739" s="82"/>
      <c r="BF739" s="82"/>
      <c r="BG739" s="82"/>
      <c r="BH739" s="82"/>
      <c r="BI739" s="82"/>
      <c r="BJ739" s="82"/>
      <c r="BK739" s="82"/>
      <c r="BL739" s="82"/>
      <c r="BM739" s="82"/>
      <c r="BN739" s="82"/>
      <c r="BO739" s="82"/>
      <c r="BP739" s="82"/>
      <c r="BQ739" s="82"/>
      <c r="BR739" s="84"/>
      <c r="BS739" s="84"/>
      <c r="BT739" s="84"/>
      <c r="BU739" s="84"/>
      <c r="BV739" s="84"/>
      <c r="BW739" s="84"/>
      <c r="BX739" s="82"/>
      <c r="BY739" s="265"/>
      <c r="BZ739" s="82"/>
      <c r="CA739" s="82"/>
      <c r="CB739" s="82"/>
    </row>
    <row r="740" spans="1:80" ht="15.75" customHeight="1" x14ac:dyDescent="0.2">
      <c r="A740" s="82"/>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266"/>
      <c r="AO740" s="266"/>
      <c r="AP740" s="266"/>
      <c r="AQ740" s="266"/>
      <c r="AR740" s="82"/>
      <c r="AS740" s="82"/>
      <c r="AT740" s="82"/>
      <c r="AU740" s="82"/>
      <c r="AV740" s="82"/>
      <c r="AW740" s="82"/>
      <c r="AX740" s="82"/>
      <c r="AY740" s="82"/>
      <c r="AZ740" s="82"/>
      <c r="BA740" s="82"/>
      <c r="BB740" s="82"/>
      <c r="BC740" s="82"/>
      <c r="BD740" s="82"/>
      <c r="BE740" s="82"/>
      <c r="BF740" s="82"/>
      <c r="BG740" s="82"/>
      <c r="BH740" s="82"/>
      <c r="BI740" s="82"/>
      <c r="BJ740" s="82"/>
      <c r="BK740" s="82"/>
      <c r="BL740" s="82"/>
      <c r="BM740" s="82"/>
      <c r="BN740" s="82"/>
      <c r="BO740" s="82"/>
      <c r="BP740" s="82"/>
      <c r="BQ740" s="82"/>
      <c r="BR740" s="84"/>
      <c r="BS740" s="84"/>
      <c r="BT740" s="84"/>
      <c r="BU740" s="84"/>
      <c r="BV740" s="84"/>
      <c r="BW740" s="84"/>
      <c r="BX740" s="82"/>
      <c r="BY740" s="265"/>
      <c r="BZ740" s="82"/>
      <c r="CA740" s="82"/>
      <c r="CB740" s="82"/>
    </row>
    <row r="741" spans="1:80" ht="15.75" customHeight="1" x14ac:dyDescent="0.2">
      <c r="A741" s="82"/>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G741" s="82"/>
      <c r="AH741" s="82"/>
      <c r="AI741" s="82"/>
      <c r="AJ741" s="82"/>
      <c r="AK741" s="82"/>
      <c r="AL741" s="82"/>
      <c r="AM741" s="82"/>
      <c r="AN741" s="266"/>
      <c r="AO741" s="266"/>
      <c r="AP741" s="266"/>
      <c r="AQ741" s="266"/>
      <c r="AR741" s="82"/>
      <c r="AS741" s="82"/>
      <c r="AT741" s="82"/>
      <c r="AU741" s="82"/>
      <c r="AV741" s="82"/>
      <c r="AW741" s="82"/>
      <c r="AX741" s="82"/>
      <c r="AY741" s="82"/>
      <c r="AZ741" s="82"/>
      <c r="BA741" s="82"/>
      <c r="BB741" s="82"/>
      <c r="BC741" s="82"/>
      <c r="BD741" s="82"/>
      <c r="BE741" s="82"/>
      <c r="BF741" s="82"/>
      <c r="BG741" s="82"/>
      <c r="BH741" s="82"/>
      <c r="BI741" s="82"/>
      <c r="BJ741" s="82"/>
      <c r="BK741" s="82"/>
      <c r="BL741" s="82"/>
      <c r="BM741" s="82"/>
      <c r="BN741" s="82"/>
      <c r="BO741" s="82"/>
      <c r="BP741" s="82"/>
      <c r="BQ741" s="82"/>
      <c r="BR741" s="84"/>
      <c r="BS741" s="84"/>
      <c r="BT741" s="84"/>
      <c r="BU741" s="84"/>
      <c r="BV741" s="84"/>
      <c r="BW741" s="84"/>
      <c r="BX741" s="82"/>
      <c r="BY741" s="265"/>
      <c r="BZ741" s="82"/>
      <c r="CA741" s="82"/>
      <c r="CB741" s="82"/>
    </row>
    <row r="742" spans="1:80" ht="15.75" customHeight="1" x14ac:dyDescent="0.2">
      <c r="A742" s="82"/>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c r="AA742" s="82"/>
      <c r="AB742" s="82"/>
      <c r="AC742" s="82"/>
      <c r="AD742" s="82"/>
      <c r="AE742" s="82"/>
      <c r="AF742" s="82"/>
      <c r="AG742" s="82"/>
      <c r="AH742" s="82"/>
      <c r="AI742" s="82"/>
      <c r="AJ742" s="82"/>
      <c r="AK742" s="82"/>
      <c r="AL742" s="82"/>
      <c r="AM742" s="82"/>
      <c r="AN742" s="266"/>
      <c r="AO742" s="266"/>
      <c r="AP742" s="266"/>
      <c r="AQ742" s="266"/>
      <c r="AR742" s="82"/>
      <c r="AS742" s="82"/>
      <c r="AT742" s="82"/>
      <c r="AU742" s="82"/>
      <c r="AV742" s="82"/>
      <c r="AW742" s="82"/>
      <c r="AX742" s="82"/>
      <c r="AY742" s="82"/>
      <c r="AZ742" s="82"/>
      <c r="BA742" s="82"/>
      <c r="BB742" s="82"/>
      <c r="BC742" s="82"/>
      <c r="BD742" s="82"/>
      <c r="BE742" s="82"/>
      <c r="BF742" s="82"/>
      <c r="BG742" s="82"/>
      <c r="BH742" s="82"/>
      <c r="BI742" s="82"/>
      <c r="BJ742" s="82"/>
      <c r="BK742" s="82"/>
      <c r="BL742" s="82"/>
      <c r="BM742" s="82"/>
      <c r="BN742" s="82"/>
      <c r="BO742" s="82"/>
      <c r="BP742" s="82"/>
      <c r="BQ742" s="82"/>
      <c r="BR742" s="84"/>
      <c r="BS742" s="84"/>
      <c r="BT742" s="84"/>
      <c r="BU742" s="84"/>
      <c r="BV742" s="84"/>
      <c r="BW742" s="84"/>
      <c r="BX742" s="82"/>
      <c r="BY742" s="265"/>
      <c r="BZ742" s="82"/>
      <c r="CA742" s="82"/>
      <c r="CB742" s="82"/>
    </row>
    <row r="743" spans="1:80" ht="15.75" customHeight="1" x14ac:dyDescent="0.2">
      <c r="A743" s="82"/>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c r="AA743" s="82"/>
      <c r="AB743" s="82"/>
      <c r="AC743" s="82"/>
      <c r="AD743" s="82"/>
      <c r="AE743" s="82"/>
      <c r="AF743" s="82"/>
      <c r="AG743" s="82"/>
      <c r="AH743" s="82"/>
      <c r="AI743" s="82"/>
      <c r="AJ743" s="82"/>
      <c r="AK743" s="82"/>
      <c r="AL743" s="82"/>
      <c r="AM743" s="82"/>
      <c r="AN743" s="266"/>
      <c r="AO743" s="266"/>
      <c r="AP743" s="266"/>
      <c r="AQ743" s="266"/>
      <c r="AR743" s="82"/>
      <c r="AS743" s="82"/>
      <c r="AT743" s="82"/>
      <c r="AU743" s="82"/>
      <c r="AV743" s="82"/>
      <c r="AW743" s="82"/>
      <c r="AX743" s="82"/>
      <c r="AY743" s="82"/>
      <c r="AZ743" s="82"/>
      <c r="BA743" s="82"/>
      <c r="BB743" s="82"/>
      <c r="BC743" s="82"/>
      <c r="BD743" s="82"/>
      <c r="BE743" s="82"/>
      <c r="BF743" s="82"/>
      <c r="BG743" s="82"/>
      <c r="BH743" s="82"/>
      <c r="BI743" s="82"/>
      <c r="BJ743" s="82"/>
      <c r="BK743" s="82"/>
      <c r="BL743" s="82"/>
      <c r="BM743" s="82"/>
      <c r="BN743" s="82"/>
      <c r="BO743" s="82"/>
      <c r="BP743" s="82"/>
      <c r="BQ743" s="82"/>
      <c r="BR743" s="84"/>
      <c r="BS743" s="84"/>
      <c r="BT743" s="84"/>
      <c r="BU743" s="84"/>
      <c r="BV743" s="84"/>
      <c r="BW743" s="84"/>
      <c r="BX743" s="82"/>
      <c r="BY743" s="265"/>
      <c r="BZ743" s="82"/>
      <c r="CA743" s="82"/>
      <c r="CB743" s="82"/>
    </row>
    <row r="744" spans="1:80" ht="15.75" customHeight="1" x14ac:dyDescent="0.2">
      <c r="A744" s="82"/>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c r="AA744" s="82"/>
      <c r="AB744" s="82"/>
      <c r="AC744" s="82"/>
      <c r="AD744" s="82"/>
      <c r="AE744" s="82"/>
      <c r="AF744" s="82"/>
      <c r="AG744" s="82"/>
      <c r="AH744" s="82"/>
      <c r="AI744" s="82"/>
      <c r="AJ744" s="82"/>
      <c r="AK744" s="82"/>
      <c r="AL744" s="82"/>
      <c r="AM744" s="82"/>
      <c r="AN744" s="266"/>
      <c r="AO744" s="266"/>
      <c r="AP744" s="266"/>
      <c r="AQ744" s="266"/>
      <c r="AR744" s="82"/>
      <c r="AS744" s="82"/>
      <c r="AT744" s="82"/>
      <c r="AU744" s="82"/>
      <c r="AV744" s="82"/>
      <c r="AW744" s="82"/>
      <c r="AX744" s="82"/>
      <c r="AY744" s="82"/>
      <c r="AZ744" s="82"/>
      <c r="BA744" s="82"/>
      <c r="BB744" s="82"/>
      <c r="BC744" s="82"/>
      <c r="BD744" s="82"/>
      <c r="BE744" s="82"/>
      <c r="BF744" s="82"/>
      <c r="BG744" s="82"/>
      <c r="BH744" s="82"/>
      <c r="BI744" s="82"/>
      <c r="BJ744" s="82"/>
      <c r="BK744" s="82"/>
      <c r="BL744" s="82"/>
      <c r="BM744" s="82"/>
      <c r="BN744" s="82"/>
      <c r="BO744" s="82"/>
      <c r="BP744" s="82"/>
      <c r="BQ744" s="82"/>
      <c r="BR744" s="84"/>
      <c r="BS744" s="84"/>
      <c r="BT744" s="84"/>
      <c r="BU744" s="84"/>
      <c r="BV744" s="84"/>
      <c r="BW744" s="84"/>
      <c r="BX744" s="82"/>
      <c r="BY744" s="265"/>
      <c r="BZ744" s="82"/>
      <c r="CA744" s="82"/>
      <c r="CB744" s="82"/>
    </row>
    <row r="745" spans="1:80" ht="15.75" customHeight="1" x14ac:dyDescent="0.2">
      <c r="A745" s="82"/>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c r="AA745" s="82"/>
      <c r="AB745" s="82"/>
      <c r="AC745" s="82"/>
      <c r="AD745" s="82"/>
      <c r="AE745" s="82"/>
      <c r="AF745" s="82"/>
      <c r="AG745" s="82"/>
      <c r="AH745" s="82"/>
      <c r="AI745" s="82"/>
      <c r="AJ745" s="82"/>
      <c r="AK745" s="82"/>
      <c r="AL745" s="82"/>
      <c r="AM745" s="82"/>
      <c r="AN745" s="266"/>
      <c r="AO745" s="266"/>
      <c r="AP745" s="266"/>
      <c r="AQ745" s="266"/>
      <c r="AR745" s="82"/>
      <c r="AS745" s="82"/>
      <c r="AT745" s="82"/>
      <c r="AU745" s="82"/>
      <c r="AV745" s="82"/>
      <c r="AW745" s="82"/>
      <c r="AX745" s="82"/>
      <c r="AY745" s="82"/>
      <c r="AZ745" s="82"/>
      <c r="BA745" s="82"/>
      <c r="BB745" s="82"/>
      <c r="BC745" s="82"/>
      <c r="BD745" s="82"/>
      <c r="BE745" s="82"/>
      <c r="BF745" s="82"/>
      <c r="BG745" s="82"/>
      <c r="BH745" s="82"/>
      <c r="BI745" s="82"/>
      <c r="BJ745" s="82"/>
      <c r="BK745" s="82"/>
      <c r="BL745" s="82"/>
      <c r="BM745" s="82"/>
      <c r="BN745" s="82"/>
      <c r="BO745" s="82"/>
      <c r="BP745" s="82"/>
      <c r="BQ745" s="82"/>
      <c r="BR745" s="84"/>
      <c r="BS745" s="84"/>
      <c r="BT745" s="84"/>
      <c r="BU745" s="84"/>
      <c r="BV745" s="84"/>
      <c r="BW745" s="84"/>
      <c r="BX745" s="82"/>
      <c r="BY745" s="265"/>
      <c r="BZ745" s="82"/>
      <c r="CA745" s="82"/>
      <c r="CB745" s="82"/>
    </row>
    <row r="746" spans="1:80" ht="15.75" customHeight="1" x14ac:dyDescent="0.2">
      <c r="A746" s="82"/>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c r="AA746" s="82"/>
      <c r="AB746" s="82"/>
      <c r="AC746" s="82"/>
      <c r="AD746" s="82"/>
      <c r="AE746" s="82"/>
      <c r="AF746" s="82"/>
      <c r="AG746" s="82"/>
      <c r="AH746" s="82"/>
      <c r="AI746" s="82"/>
      <c r="AJ746" s="82"/>
      <c r="AK746" s="82"/>
      <c r="AL746" s="82"/>
      <c r="AM746" s="82"/>
      <c r="AN746" s="266"/>
      <c r="AO746" s="266"/>
      <c r="AP746" s="266"/>
      <c r="AQ746" s="266"/>
      <c r="AR746" s="82"/>
      <c r="AS746" s="82"/>
      <c r="AT746" s="82"/>
      <c r="AU746" s="82"/>
      <c r="AV746" s="82"/>
      <c r="AW746" s="82"/>
      <c r="AX746" s="82"/>
      <c r="AY746" s="82"/>
      <c r="AZ746" s="82"/>
      <c r="BA746" s="82"/>
      <c r="BB746" s="82"/>
      <c r="BC746" s="82"/>
      <c r="BD746" s="82"/>
      <c r="BE746" s="82"/>
      <c r="BF746" s="82"/>
      <c r="BG746" s="82"/>
      <c r="BH746" s="82"/>
      <c r="BI746" s="82"/>
      <c r="BJ746" s="82"/>
      <c r="BK746" s="82"/>
      <c r="BL746" s="82"/>
      <c r="BM746" s="82"/>
      <c r="BN746" s="82"/>
      <c r="BO746" s="82"/>
      <c r="BP746" s="82"/>
      <c r="BQ746" s="82"/>
      <c r="BR746" s="84"/>
      <c r="BS746" s="84"/>
      <c r="BT746" s="84"/>
      <c r="BU746" s="84"/>
      <c r="BV746" s="84"/>
      <c r="BW746" s="84"/>
      <c r="BX746" s="82"/>
      <c r="BY746" s="265"/>
      <c r="BZ746" s="82"/>
      <c r="CA746" s="82"/>
      <c r="CB746" s="82"/>
    </row>
    <row r="747" spans="1:80" ht="15.75" customHeight="1" x14ac:dyDescent="0.2">
      <c r="A747" s="82"/>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c r="AA747" s="82"/>
      <c r="AB747" s="82"/>
      <c r="AC747" s="82"/>
      <c r="AD747" s="82"/>
      <c r="AE747" s="82"/>
      <c r="AF747" s="82"/>
      <c r="AG747" s="82"/>
      <c r="AH747" s="82"/>
      <c r="AI747" s="82"/>
      <c r="AJ747" s="82"/>
      <c r="AK747" s="82"/>
      <c r="AL747" s="82"/>
      <c r="AM747" s="82"/>
      <c r="AN747" s="266"/>
      <c r="AO747" s="266"/>
      <c r="AP747" s="266"/>
      <c r="AQ747" s="266"/>
      <c r="AR747" s="82"/>
      <c r="AS747" s="82"/>
      <c r="AT747" s="82"/>
      <c r="AU747" s="82"/>
      <c r="AV747" s="82"/>
      <c r="AW747" s="82"/>
      <c r="AX747" s="82"/>
      <c r="AY747" s="82"/>
      <c r="AZ747" s="82"/>
      <c r="BA747" s="82"/>
      <c r="BB747" s="82"/>
      <c r="BC747" s="82"/>
      <c r="BD747" s="82"/>
      <c r="BE747" s="82"/>
      <c r="BF747" s="82"/>
      <c r="BG747" s="82"/>
      <c r="BH747" s="82"/>
      <c r="BI747" s="82"/>
      <c r="BJ747" s="82"/>
      <c r="BK747" s="82"/>
      <c r="BL747" s="82"/>
      <c r="BM747" s="82"/>
      <c r="BN747" s="82"/>
      <c r="BO747" s="82"/>
      <c r="BP747" s="82"/>
      <c r="BQ747" s="82"/>
      <c r="BR747" s="84"/>
      <c r="BS747" s="84"/>
      <c r="BT747" s="84"/>
      <c r="BU747" s="84"/>
      <c r="BV747" s="84"/>
      <c r="BW747" s="84"/>
      <c r="BX747" s="82"/>
      <c r="BY747" s="265"/>
      <c r="BZ747" s="82"/>
      <c r="CA747" s="82"/>
      <c r="CB747" s="82"/>
    </row>
    <row r="748" spans="1:80" ht="15.75" customHeight="1" x14ac:dyDescent="0.2">
      <c r="A748" s="82"/>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c r="AJ748" s="82"/>
      <c r="AK748" s="82"/>
      <c r="AL748" s="82"/>
      <c r="AM748" s="82"/>
      <c r="AN748" s="266"/>
      <c r="AO748" s="266"/>
      <c r="AP748" s="266"/>
      <c r="AQ748" s="266"/>
      <c r="AR748" s="82"/>
      <c r="AS748" s="82"/>
      <c r="AT748" s="82"/>
      <c r="AU748" s="82"/>
      <c r="AV748" s="82"/>
      <c r="AW748" s="82"/>
      <c r="AX748" s="82"/>
      <c r="AY748" s="82"/>
      <c r="AZ748" s="82"/>
      <c r="BA748" s="82"/>
      <c r="BB748" s="82"/>
      <c r="BC748" s="82"/>
      <c r="BD748" s="82"/>
      <c r="BE748" s="82"/>
      <c r="BF748" s="82"/>
      <c r="BG748" s="82"/>
      <c r="BH748" s="82"/>
      <c r="BI748" s="82"/>
      <c r="BJ748" s="82"/>
      <c r="BK748" s="82"/>
      <c r="BL748" s="82"/>
      <c r="BM748" s="82"/>
      <c r="BN748" s="82"/>
      <c r="BO748" s="82"/>
      <c r="BP748" s="82"/>
      <c r="BQ748" s="82"/>
      <c r="BR748" s="84"/>
      <c r="BS748" s="84"/>
      <c r="BT748" s="84"/>
      <c r="BU748" s="84"/>
      <c r="BV748" s="84"/>
      <c r="BW748" s="84"/>
      <c r="BX748" s="82"/>
      <c r="BY748" s="265"/>
      <c r="BZ748" s="82"/>
      <c r="CA748" s="82"/>
      <c r="CB748" s="82"/>
    </row>
    <row r="749" spans="1:80" ht="15.75" customHeight="1" x14ac:dyDescent="0.2">
      <c r="A749" s="82"/>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c r="AJ749" s="82"/>
      <c r="AK749" s="82"/>
      <c r="AL749" s="82"/>
      <c r="AM749" s="82"/>
      <c r="AN749" s="266"/>
      <c r="AO749" s="266"/>
      <c r="AP749" s="266"/>
      <c r="AQ749" s="266"/>
      <c r="AR749" s="82"/>
      <c r="AS749" s="82"/>
      <c r="AT749" s="82"/>
      <c r="AU749" s="82"/>
      <c r="AV749" s="82"/>
      <c r="AW749" s="82"/>
      <c r="AX749" s="82"/>
      <c r="AY749" s="82"/>
      <c r="AZ749" s="82"/>
      <c r="BA749" s="82"/>
      <c r="BB749" s="82"/>
      <c r="BC749" s="82"/>
      <c r="BD749" s="82"/>
      <c r="BE749" s="82"/>
      <c r="BF749" s="82"/>
      <c r="BG749" s="82"/>
      <c r="BH749" s="82"/>
      <c r="BI749" s="82"/>
      <c r="BJ749" s="82"/>
      <c r="BK749" s="82"/>
      <c r="BL749" s="82"/>
      <c r="BM749" s="82"/>
      <c r="BN749" s="82"/>
      <c r="BO749" s="82"/>
      <c r="BP749" s="82"/>
      <c r="BQ749" s="82"/>
      <c r="BR749" s="84"/>
      <c r="BS749" s="84"/>
      <c r="BT749" s="84"/>
      <c r="BU749" s="84"/>
      <c r="BV749" s="84"/>
      <c r="BW749" s="84"/>
      <c r="BX749" s="82"/>
      <c r="BY749" s="265"/>
      <c r="BZ749" s="82"/>
      <c r="CA749" s="82"/>
      <c r="CB749" s="82"/>
    </row>
    <row r="750" spans="1:80" ht="15.75" customHeight="1" x14ac:dyDescent="0.2">
      <c r="A750" s="82"/>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c r="AA750" s="82"/>
      <c r="AB750" s="82"/>
      <c r="AC750" s="82"/>
      <c r="AD750" s="82"/>
      <c r="AE750" s="82"/>
      <c r="AF750" s="82"/>
      <c r="AG750" s="82"/>
      <c r="AH750" s="82"/>
      <c r="AI750" s="82"/>
      <c r="AJ750" s="82"/>
      <c r="AK750" s="82"/>
      <c r="AL750" s="82"/>
      <c r="AM750" s="82"/>
      <c r="AN750" s="266"/>
      <c r="AO750" s="266"/>
      <c r="AP750" s="266"/>
      <c r="AQ750" s="266"/>
      <c r="AR750" s="82"/>
      <c r="AS750" s="82"/>
      <c r="AT750" s="82"/>
      <c r="AU750" s="82"/>
      <c r="AV750" s="82"/>
      <c r="AW750" s="82"/>
      <c r="AX750" s="82"/>
      <c r="AY750" s="82"/>
      <c r="AZ750" s="82"/>
      <c r="BA750" s="82"/>
      <c r="BB750" s="82"/>
      <c r="BC750" s="82"/>
      <c r="BD750" s="82"/>
      <c r="BE750" s="82"/>
      <c r="BF750" s="82"/>
      <c r="BG750" s="82"/>
      <c r="BH750" s="82"/>
      <c r="BI750" s="82"/>
      <c r="BJ750" s="82"/>
      <c r="BK750" s="82"/>
      <c r="BL750" s="82"/>
      <c r="BM750" s="82"/>
      <c r="BN750" s="82"/>
      <c r="BO750" s="82"/>
      <c r="BP750" s="82"/>
      <c r="BQ750" s="82"/>
      <c r="BR750" s="84"/>
      <c r="BS750" s="84"/>
      <c r="BT750" s="84"/>
      <c r="BU750" s="84"/>
      <c r="BV750" s="84"/>
      <c r="BW750" s="84"/>
      <c r="BX750" s="82"/>
      <c r="BY750" s="265"/>
      <c r="BZ750" s="82"/>
      <c r="CA750" s="82"/>
      <c r="CB750" s="82"/>
    </row>
    <row r="751" spans="1:80" ht="15.75" customHeight="1" x14ac:dyDescent="0.2">
      <c r="A751" s="82"/>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c r="AA751" s="82"/>
      <c r="AB751" s="82"/>
      <c r="AC751" s="82"/>
      <c r="AD751" s="82"/>
      <c r="AE751" s="82"/>
      <c r="AF751" s="82"/>
      <c r="AG751" s="82"/>
      <c r="AH751" s="82"/>
      <c r="AI751" s="82"/>
      <c r="AJ751" s="82"/>
      <c r="AK751" s="82"/>
      <c r="AL751" s="82"/>
      <c r="AM751" s="82"/>
      <c r="AN751" s="266"/>
      <c r="AO751" s="266"/>
      <c r="AP751" s="266"/>
      <c r="AQ751" s="266"/>
      <c r="AR751" s="82"/>
      <c r="AS751" s="82"/>
      <c r="AT751" s="82"/>
      <c r="AU751" s="82"/>
      <c r="AV751" s="82"/>
      <c r="AW751" s="82"/>
      <c r="AX751" s="82"/>
      <c r="AY751" s="82"/>
      <c r="AZ751" s="82"/>
      <c r="BA751" s="82"/>
      <c r="BB751" s="82"/>
      <c r="BC751" s="82"/>
      <c r="BD751" s="82"/>
      <c r="BE751" s="82"/>
      <c r="BF751" s="82"/>
      <c r="BG751" s="82"/>
      <c r="BH751" s="82"/>
      <c r="BI751" s="82"/>
      <c r="BJ751" s="82"/>
      <c r="BK751" s="82"/>
      <c r="BL751" s="82"/>
      <c r="BM751" s="82"/>
      <c r="BN751" s="82"/>
      <c r="BO751" s="82"/>
      <c r="BP751" s="82"/>
      <c r="BQ751" s="82"/>
      <c r="BR751" s="84"/>
      <c r="BS751" s="84"/>
      <c r="BT751" s="84"/>
      <c r="BU751" s="84"/>
      <c r="BV751" s="84"/>
      <c r="BW751" s="84"/>
      <c r="BX751" s="82"/>
      <c r="BY751" s="265"/>
      <c r="BZ751" s="82"/>
      <c r="CA751" s="82"/>
      <c r="CB751" s="82"/>
    </row>
    <row r="752" spans="1:80" ht="15.75" customHeight="1" x14ac:dyDescent="0.2">
      <c r="A752" s="82"/>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c r="AA752" s="82"/>
      <c r="AB752" s="82"/>
      <c r="AC752" s="82"/>
      <c r="AD752" s="82"/>
      <c r="AE752" s="82"/>
      <c r="AF752" s="82"/>
      <c r="AG752" s="82"/>
      <c r="AH752" s="82"/>
      <c r="AI752" s="82"/>
      <c r="AJ752" s="82"/>
      <c r="AK752" s="82"/>
      <c r="AL752" s="82"/>
      <c r="AM752" s="82"/>
      <c r="AN752" s="266"/>
      <c r="AO752" s="266"/>
      <c r="AP752" s="266"/>
      <c r="AQ752" s="266"/>
      <c r="AR752" s="82"/>
      <c r="AS752" s="82"/>
      <c r="AT752" s="82"/>
      <c r="AU752" s="82"/>
      <c r="AV752" s="82"/>
      <c r="AW752" s="82"/>
      <c r="AX752" s="82"/>
      <c r="AY752" s="82"/>
      <c r="AZ752" s="82"/>
      <c r="BA752" s="82"/>
      <c r="BB752" s="82"/>
      <c r="BC752" s="82"/>
      <c r="BD752" s="82"/>
      <c r="BE752" s="82"/>
      <c r="BF752" s="82"/>
      <c r="BG752" s="82"/>
      <c r="BH752" s="82"/>
      <c r="BI752" s="82"/>
      <c r="BJ752" s="82"/>
      <c r="BK752" s="82"/>
      <c r="BL752" s="82"/>
      <c r="BM752" s="82"/>
      <c r="BN752" s="82"/>
      <c r="BO752" s="82"/>
      <c r="BP752" s="82"/>
      <c r="BQ752" s="82"/>
      <c r="BR752" s="84"/>
      <c r="BS752" s="84"/>
      <c r="BT752" s="84"/>
      <c r="BU752" s="84"/>
      <c r="BV752" s="84"/>
      <c r="BW752" s="84"/>
      <c r="BX752" s="82"/>
      <c r="BY752" s="265"/>
      <c r="BZ752" s="82"/>
      <c r="CA752" s="82"/>
      <c r="CB752" s="82"/>
    </row>
    <row r="753" spans="1:80" ht="15.75" customHeight="1" x14ac:dyDescent="0.2">
      <c r="A753" s="82"/>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c r="AA753" s="82"/>
      <c r="AB753" s="82"/>
      <c r="AC753" s="82"/>
      <c r="AD753" s="82"/>
      <c r="AE753" s="82"/>
      <c r="AF753" s="82"/>
      <c r="AG753" s="82"/>
      <c r="AH753" s="82"/>
      <c r="AI753" s="82"/>
      <c r="AJ753" s="82"/>
      <c r="AK753" s="82"/>
      <c r="AL753" s="82"/>
      <c r="AM753" s="82"/>
      <c r="AN753" s="266"/>
      <c r="AO753" s="266"/>
      <c r="AP753" s="266"/>
      <c r="AQ753" s="266"/>
      <c r="AR753" s="82"/>
      <c r="AS753" s="82"/>
      <c r="AT753" s="82"/>
      <c r="AU753" s="82"/>
      <c r="AV753" s="82"/>
      <c r="AW753" s="82"/>
      <c r="AX753" s="82"/>
      <c r="AY753" s="82"/>
      <c r="AZ753" s="82"/>
      <c r="BA753" s="82"/>
      <c r="BB753" s="82"/>
      <c r="BC753" s="82"/>
      <c r="BD753" s="82"/>
      <c r="BE753" s="82"/>
      <c r="BF753" s="82"/>
      <c r="BG753" s="82"/>
      <c r="BH753" s="82"/>
      <c r="BI753" s="82"/>
      <c r="BJ753" s="82"/>
      <c r="BK753" s="82"/>
      <c r="BL753" s="82"/>
      <c r="BM753" s="82"/>
      <c r="BN753" s="82"/>
      <c r="BO753" s="82"/>
      <c r="BP753" s="82"/>
      <c r="BQ753" s="82"/>
      <c r="BR753" s="84"/>
      <c r="BS753" s="84"/>
      <c r="BT753" s="84"/>
      <c r="BU753" s="84"/>
      <c r="BV753" s="84"/>
      <c r="BW753" s="84"/>
      <c r="BX753" s="82"/>
      <c r="BY753" s="265"/>
      <c r="BZ753" s="82"/>
      <c r="CA753" s="82"/>
      <c r="CB753" s="82"/>
    </row>
    <row r="754" spans="1:80" ht="15.75" customHeight="1" x14ac:dyDescent="0.2">
      <c r="A754" s="82"/>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G754" s="82"/>
      <c r="AH754" s="82"/>
      <c r="AI754" s="82"/>
      <c r="AJ754" s="82"/>
      <c r="AK754" s="82"/>
      <c r="AL754" s="82"/>
      <c r="AM754" s="82"/>
      <c r="AN754" s="266"/>
      <c r="AO754" s="266"/>
      <c r="AP754" s="266"/>
      <c r="AQ754" s="266"/>
      <c r="AR754" s="82"/>
      <c r="AS754" s="82"/>
      <c r="AT754" s="82"/>
      <c r="AU754" s="82"/>
      <c r="AV754" s="82"/>
      <c r="AW754" s="82"/>
      <c r="AX754" s="82"/>
      <c r="AY754" s="82"/>
      <c r="AZ754" s="82"/>
      <c r="BA754" s="82"/>
      <c r="BB754" s="82"/>
      <c r="BC754" s="82"/>
      <c r="BD754" s="82"/>
      <c r="BE754" s="82"/>
      <c r="BF754" s="82"/>
      <c r="BG754" s="82"/>
      <c r="BH754" s="82"/>
      <c r="BI754" s="82"/>
      <c r="BJ754" s="82"/>
      <c r="BK754" s="82"/>
      <c r="BL754" s="82"/>
      <c r="BM754" s="82"/>
      <c r="BN754" s="82"/>
      <c r="BO754" s="82"/>
      <c r="BP754" s="82"/>
      <c r="BQ754" s="82"/>
      <c r="BR754" s="84"/>
      <c r="BS754" s="84"/>
      <c r="BT754" s="84"/>
      <c r="BU754" s="84"/>
      <c r="BV754" s="84"/>
      <c r="BW754" s="84"/>
      <c r="BX754" s="82"/>
      <c r="BY754" s="265"/>
      <c r="BZ754" s="82"/>
      <c r="CA754" s="82"/>
      <c r="CB754" s="82"/>
    </row>
    <row r="755" spans="1:80" ht="15.75" customHeight="1" x14ac:dyDescent="0.2">
      <c r="A755" s="82"/>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c r="AA755" s="82"/>
      <c r="AB755" s="82"/>
      <c r="AC755" s="82"/>
      <c r="AD755" s="82"/>
      <c r="AE755" s="82"/>
      <c r="AF755" s="82"/>
      <c r="AG755" s="82"/>
      <c r="AH755" s="82"/>
      <c r="AI755" s="82"/>
      <c r="AJ755" s="82"/>
      <c r="AK755" s="82"/>
      <c r="AL755" s="82"/>
      <c r="AM755" s="82"/>
      <c r="AN755" s="266"/>
      <c r="AO755" s="266"/>
      <c r="AP755" s="266"/>
      <c r="AQ755" s="266"/>
      <c r="AR755" s="82"/>
      <c r="AS755" s="82"/>
      <c r="AT755" s="82"/>
      <c r="AU755" s="82"/>
      <c r="AV755" s="82"/>
      <c r="AW755" s="82"/>
      <c r="AX755" s="82"/>
      <c r="AY755" s="82"/>
      <c r="AZ755" s="82"/>
      <c r="BA755" s="82"/>
      <c r="BB755" s="82"/>
      <c r="BC755" s="82"/>
      <c r="BD755" s="82"/>
      <c r="BE755" s="82"/>
      <c r="BF755" s="82"/>
      <c r="BG755" s="82"/>
      <c r="BH755" s="82"/>
      <c r="BI755" s="82"/>
      <c r="BJ755" s="82"/>
      <c r="BK755" s="82"/>
      <c r="BL755" s="82"/>
      <c r="BM755" s="82"/>
      <c r="BN755" s="82"/>
      <c r="BO755" s="82"/>
      <c r="BP755" s="82"/>
      <c r="BQ755" s="82"/>
      <c r="BR755" s="84"/>
      <c r="BS755" s="84"/>
      <c r="BT755" s="84"/>
      <c r="BU755" s="84"/>
      <c r="BV755" s="84"/>
      <c r="BW755" s="84"/>
      <c r="BX755" s="82"/>
      <c r="BY755" s="265"/>
      <c r="BZ755" s="82"/>
      <c r="CA755" s="82"/>
      <c r="CB755" s="82"/>
    </row>
    <row r="756" spans="1:80" ht="15.75" customHeight="1" x14ac:dyDescent="0.2">
      <c r="A756" s="82"/>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c r="AA756" s="82"/>
      <c r="AB756" s="82"/>
      <c r="AC756" s="82"/>
      <c r="AD756" s="82"/>
      <c r="AE756" s="82"/>
      <c r="AF756" s="82"/>
      <c r="AG756" s="82"/>
      <c r="AH756" s="82"/>
      <c r="AI756" s="82"/>
      <c r="AJ756" s="82"/>
      <c r="AK756" s="82"/>
      <c r="AL756" s="82"/>
      <c r="AM756" s="82"/>
      <c r="AN756" s="266"/>
      <c r="AO756" s="266"/>
      <c r="AP756" s="266"/>
      <c r="AQ756" s="266"/>
      <c r="AR756" s="82"/>
      <c r="AS756" s="82"/>
      <c r="AT756" s="82"/>
      <c r="AU756" s="82"/>
      <c r="AV756" s="82"/>
      <c r="AW756" s="82"/>
      <c r="AX756" s="82"/>
      <c r="AY756" s="82"/>
      <c r="AZ756" s="82"/>
      <c r="BA756" s="82"/>
      <c r="BB756" s="82"/>
      <c r="BC756" s="82"/>
      <c r="BD756" s="82"/>
      <c r="BE756" s="82"/>
      <c r="BF756" s="82"/>
      <c r="BG756" s="82"/>
      <c r="BH756" s="82"/>
      <c r="BI756" s="82"/>
      <c r="BJ756" s="82"/>
      <c r="BK756" s="82"/>
      <c r="BL756" s="82"/>
      <c r="BM756" s="82"/>
      <c r="BN756" s="82"/>
      <c r="BO756" s="82"/>
      <c r="BP756" s="82"/>
      <c r="BQ756" s="82"/>
      <c r="BR756" s="84"/>
      <c r="BS756" s="84"/>
      <c r="BT756" s="84"/>
      <c r="BU756" s="84"/>
      <c r="BV756" s="84"/>
      <c r="BW756" s="84"/>
      <c r="BX756" s="82"/>
      <c r="BY756" s="265"/>
      <c r="BZ756" s="82"/>
      <c r="CA756" s="82"/>
      <c r="CB756" s="82"/>
    </row>
    <row r="757" spans="1:80" ht="15.75" customHeight="1" x14ac:dyDescent="0.2">
      <c r="A757" s="82"/>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c r="AA757" s="82"/>
      <c r="AB757" s="82"/>
      <c r="AC757" s="82"/>
      <c r="AD757" s="82"/>
      <c r="AE757" s="82"/>
      <c r="AF757" s="82"/>
      <c r="AG757" s="82"/>
      <c r="AH757" s="82"/>
      <c r="AI757" s="82"/>
      <c r="AJ757" s="82"/>
      <c r="AK757" s="82"/>
      <c r="AL757" s="82"/>
      <c r="AM757" s="82"/>
      <c r="AN757" s="266"/>
      <c r="AO757" s="266"/>
      <c r="AP757" s="266"/>
      <c r="AQ757" s="266"/>
      <c r="AR757" s="82"/>
      <c r="AS757" s="82"/>
      <c r="AT757" s="82"/>
      <c r="AU757" s="82"/>
      <c r="AV757" s="82"/>
      <c r="AW757" s="82"/>
      <c r="AX757" s="82"/>
      <c r="AY757" s="82"/>
      <c r="AZ757" s="82"/>
      <c r="BA757" s="82"/>
      <c r="BB757" s="82"/>
      <c r="BC757" s="82"/>
      <c r="BD757" s="82"/>
      <c r="BE757" s="82"/>
      <c r="BF757" s="82"/>
      <c r="BG757" s="82"/>
      <c r="BH757" s="82"/>
      <c r="BI757" s="82"/>
      <c r="BJ757" s="82"/>
      <c r="BK757" s="82"/>
      <c r="BL757" s="82"/>
      <c r="BM757" s="82"/>
      <c r="BN757" s="82"/>
      <c r="BO757" s="82"/>
      <c r="BP757" s="82"/>
      <c r="BQ757" s="82"/>
      <c r="BR757" s="84"/>
      <c r="BS757" s="84"/>
      <c r="BT757" s="84"/>
      <c r="BU757" s="84"/>
      <c r="BV757" s="84"/>
      <c r="BW757" s="84"/>
      <c r="BX757" s="82"/>
      <c r="BY757" s="265"/>
      <c r="BZ757" s="82"/>
      <c r="CA757" s="82"/>
      <c r="CB757" s="82"/>
    </row>
    <row r="758" spans="1:80" ht="15.75" customHeight="1" x14ac:dyDescent="0.2">
      <c r="A758" s="82"/>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c r="AA758" s="82"/>
      <c r="AB758" s="82"/>
      <c r="AC758" s="82"/>
      <c r="AD758" s="82"/>
      <c r="AE758" s="82"/>
      <c r="AF758" s="82"/>
      <c r="AG758" s="82"/>
      <c r="AH758" s="82"/>
      <c r="AI758" s="82"/>
      <c r="AJ758" s="82"/>
      <c r="AK758" s="82"/>
      <c r="AL758" s="82"/>
      <c r="AM758" s="82"/>
      <c r="AN758" s="266"/>
      <c r="AO758" s="266"/>
      <c r="AP758" s="266"/>
      <c r="AQ758" s="266"/>
      <c r="AR758" s="82"/>
      <c r="AS758" s="82"/>
      <c r="AT758" s="82"/>
      <c r="AU758" s="82"/>
      <c r="AV758" s="82"/>
      <c r="AW758" s="82"/>
      <c r="AX758" s="82"/>
      <c r="AY758" s="82"/>
      <c r="AZ758" s="82"/>
      <c r="BA758" s="82"/>
      <c r="BB758" s="82"/>
      <c r="BC758" s="82"/>
      <c r="BD758" s="82"/>
      <c r="BE758" s="82"/>
      <c r="BF758" s="82"/>
      <c r="BG758" s="82"/>
      <c r="BH758" s="82"/>
      <c r="BI758" s="82"/>
      <c r="BJ758" s="82"/>
      <c r="BK758" s="82"/>
      <c r="BL758" s="82"/>
      <c r="BM758" s="82"/>
      <c r="BN758" s="82"/>
      <c r="BO758" s="82"/>
      <c r="BP758" s="82"/>
      <c r="BQ758" s="82"/>
      <c r="BR758" s="84"/>
      <c r="BS758" s="84"/>
      <c r="BT758" s="84"/>
      <c r="BU758" s="84"/>
      <c r="BV758" s="84"/>
      <c r="BW758" s="84"/>
      <c r="BX758" s="82"/>
      <c r="BY758" s="265"/>
      <c r="BZ758" s="82"/>
      <c r="CA758" s="82"/>
      <c r="CB758" s="82"/>
    </row>
    <row r="759" spans="1:80" ht="15.75" customHeight="1" x14ac:dyDescent="0.2">
      <c r="A759" s="82"/>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c r="AA759" s="82"/>
      <c r="AB759" s="82"/>
      <c r="AC759" s="82"/>
      <c r="AD759" s="82"/>
      <c r="AE759" s="82"/>
      <c r="AF759" s="82"/>
      <c r="AG759" s="82"/>
      <c r="AH759" s="82"/>
      <c r="AI759" s="82"/>
      <c r="AJ759" s="82"/>
      <c r="AK759" s="82"/>
      <c r="AL759" s="82"/>
      <c r="AM759" s="82"/>
      <c r="AN759" s="266"/>
      <c r="AO759" s="266"/>
      <c r="AP759" s="266"/>
      <c r="AQ759" s="266"/>
      <c r="AR759" s="82"/>
      <c r="AS759" s="82"/>
      <c r="AT759" s="82"/>
      <c r="AU759" s="82"/>
      <c r="AV759" s="82"/>
      <c r="AW759" s="82"/>
      <c r="AX759" s="82"/>
      <c r="AY759" s="82"/>
      <c r="AZ759" s="82"/>
      <c r="BA759" s="82"/>
      <c r="BB759" s="82"/>
      <c r="BC759" s="82"/>
      <c r="BD759" s="82"/>
      <c r="BE759" s="82"/>
      <c r="BF759" s="82"/>
      <c r="BG759" s="82"/>
      <c r="BH759" s="82"/>
      <c r="BI759" s="82"/>
      <c r="BJ759" s="82"/>
      <c r="BK759" s="82"/>
      <c r="BL759" s="82"/>
      <c r="BM759" s="82"/>
      <c r="BN759" s="82"/>
      <c r="BO759" s="82"/>
      <c r="BP759" s="82"/>
      <c r="BQ759" s="82"/>
      <c r="BR759" s="84"/>
      <c r="BS759" s="84"/>
      <c r="BT759" s="84"/>
      <c r="BU759" s="84"/>
      <c r="BV759" s="84"/>
      <c r="BW759" s="84"/>
      <c r="BX759" s="82"/>
      <c r="BY759" s="265"/>
      <c r="BZ759" s="82"/>
      <c r="CA759" s="82"/>
      <c r="CB759" s="82"/>
    </row>
    <row r="760" spans="1:80" ht="15.75" customHeight="1" x14ac:dyDescent="0.2">
      <c r="A760" s="82"/>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G760" s="82"/>
      <c r="AH760" s="82"/>
      <c r="AI760" s="82"/>
      <c r="AJ760" s="82"/>
      <c r="AK760" s="82"/>
      <c r="AL760" s="82"/>
      <c r="AM760" s="82"/>
      <c r="AN760" s="266"/>
      <c r="AO760" s="266"/>
      <c r="AP760" s="266"/>
      <c r="AQ760" s="266"/>
      <c r="AR760" s="82"/>
      <c r="AS760" s="82"/>
      <c r="AT760" s="82"/>
      <c r="AU760" s="82"/>
      <c r="AV760" s="82"/>
      <c r="AW760" s="82"/>
      <c r="AX760" s="82"/>
      <c r="AY760" s="82"/>
      <c r="AZ760" s="82"/>
      <c r="BA760" s="82"/>
      <c r="BB760" s="82"/>
      <c r="BC760" s="82"/>
      <c r="BD760" s="82"/>
      <c r="BE760" s="82"/>
      <c r="BF760" s="82"/>
      <c r="BG760" s="82"/>
      <c r="BH760" s="82"/>
      <c r="BI760" s="82"/>
      <c r="BJ760" s="82"/>
      <c r="BK760" s="82"/>
      <c r="BL760" s="82"/>
      <c r="BM760" s="82"/>
      <c r="BN760" s="82"/>
      <c r="BO760" s="82"/>
      <c r="BP760" s="82"/>
      <c r="BQ760" s="82"/>
      <c r="BR760" s="84"/>
      <c r="BS760" s="84"/>
      <c r="BT760" s="84"/>
      <c r="BU760" s="84"/>
      <c r="BV760" s="84"/>
      <c r="BW760" s="84"/>
      <c r="BX760" s="82"/>
      <c r="BY760" s="265"/>
      <c r="BZ760" s="82"/>
      <c r="CA760" s="82"/>
      <c r="CB760" s="82"/>
    </row>
    <row r="761" spans="1:80" ht="15.75" customHeight="1" x14ac:dyDescent="0.2">
      <c r="A761" s="82"/>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c r="AA761" s="82"/>
      <c r="AB761" s="82"/>
      <c r="AC761" s="82"/>
      <c r="AD761" s="82"/>
      <c r="AE761" s="82"/>
      <c r="AF761" s="82"/>
      <c r="AG761" s="82"/>
      <c r="AH761" s="82"/>
      <c r="AI761" s="82"/>
      <c r="AJ761" s="82"/>
      <c r="AK761" s="82"/>
      <c r="AL761" s="82"/>
      <c r="AM761" s="82"/>
      <c r="AN761" s="266"/>
      <c r="AO761" s="266"/>
      <c r="AP761" s="266"/>
      <c r="AQ761" s="266"/>
      <c r="AR761" s="82"/>
      <c r="AS761" s="82"/>
      <c r="AT761" s="82"/>
      <c r="AU761" s="82"/>
      <c r="AV761" s="82"/>
      <c r="AW761" s="82"/>
      <c r="AX761" s="82"/>
      <c r="AY761" s="82"/>
      <c r="AZ761" s="82"/>
      <c r="BA761" s="82"/>
      <c r="BB761" s="82"/>
      <c r="BC761" s="82"/>
      <c r="BD761" s="82"/>
      <c r="BE761" s="82"/>
      <c r="BF761" s="82"/>
      <c r="BG761" s="82"/>
      <c r="BH761" s="82"/>
      <c r="BI761" s="82"/>
      <c r="BJ761" s="82"/>
      <c r="BK761" s="82"/>
      <c r="BL761" s="82"/>
      <c r="BM761" s="82"/>
      <c r="BN761" s="82"/>
      <c r="BO761" s="82"/>
      <c r="BP761" s="82"/>
      <c r="BQ761" s="82"/>
      <c r="BR761" s="84"/>
      <c r="BS761" s="84"/>
      <c r="BT761" s="84"/>
      <c r="BU761" s="84"/>
      <c r="BV761" s="84"/>
      <c r="BW761" s="84"/>
      <c r="BX761" s="82"/>
      <c r="BY761" s="265"/>
      <c r="BZ761" s="82"/>
      <c r="CA761" s="82"/>
      <c r="CB761" s="82"/>
    </row>
    <row r="762" spans="1:80" ht="15.75" customHeight="1" x14ac:dyDescent="0.2">
      <c r="A762" s="82"/>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c r="AA762" s="82"/>
      <c r="AB762" s="82"/>
      <c r="AC762" s="82"/>
      <c r="AD762" s="82"/>
      <c r="AE762" s="82"/>
      <c r="AF762" s="82"/>
      <c r="AG762" s="82"/>
      <c r="AH762" s="82"/>
      <c r="AI762" s="82"/>
      <c r="AJ762" s="82"/>
      <c r="AK762" s="82"/>
      <c r="AL762" s="82"/>
      <c r="AM762" s="82"/>
      <c r="AN762" s="266"/>
      <c r="AO762" s="266"/>
      <c r="AP762" s="266"/>
      <c r="AQ762" s="266"/>
      <c r="AR762" s="82"/>
      <c r="AS762" s="82"/>
      <c r="AT762" s="82"/>
      <c r="AU762" s="82"/>
      <c r="AV762" s="82"/>
      <c r="AW762" s="82"/>
      <c r="AX762" s="82"/>
      <c r="AY762" s="82"/>
      <c r="AZ762" s="82"/>
      <c r="BA762" s="82"/>
      <c r="BB762" s="82"/>
      <c r="BC762" s="82"/>
      <c r="BD762" s="82"/>
      <c r="BE762" s="82"/>
      <c r="BF762" s="82"/>
      <c r="BG762" s="82"/>
      <c r="BH762" s="82"/>
      <c r="BI762" s="82"/>
      <c r="BJ762" s="82"/>
      <c r="BK762" s="82"/>
      <c r="BL762" s="82"/>
      <c r="BM762" s="82"/>
      <c r="BN762" s="82"/>
      <c r="BO762" s="82"/>
      <c r="BP762" s="82"/>
      <c r="BQ762" s="82"/>
      <c r="BR762" s="84"/>
      <c r="BS762" s="84"/>
      <c r="BT762" s="84"/>
      <c r="BU762" s="84"/>
      <c r="BV762" s="84"/>
      <c r="BW762" s="84"/>
      <c r="BX762" s="82"/>
      <c r="BY762" s="265"/>
      <c r="BZ762" s="82"/>
      <c r="CA762" s="82"/>
      <c r="CB762" s="82"/>
    </row>
    <row r="763" spans="1:80" ht="15.75" customHeight="1" x14ac:dyDescent="0.2">
      <c r="A763" s="82"/>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c r="AA763" s="82"/>
      <c r="AB763" s="82"/>
      <c r="AC763" s="82"/>
      <c r="AD763" s="82"/>
      <c r="AE763" s="82"/>
      <c r="AF763" s="82"/>
      <c r="AG763" s="82"/>
      <c r="AH763" s="82"/>
      <c r="AI763" s="82"/>
      <c r="AJ763" s="82"/>
      <c r="AK763" s="82"/>
      <c r="AL763" s="82"/>
      <c r="AM763" s="82"/>
      <c r="AN763" s="266"/>
      <c r="AO763" s="266"/>
      <c r="AP763" s="266"/>
      <c r="AQ763" s="266"/>
      <c r="AR763" s="82"/>
      <c r="AS763" s="82"/>
      <c r="AT763" s="82"/>
      <c r="AU763" s="82"/>
      <c r="AV763" s="82"/>
      <c r="AW763" s="82"/>
      <c r="AX763" s="82"/>
      <c r="AY763" s="82"/>
      <c r="AZ763" s="82"/>
      <c r="BA763" s="82"/>
      <c r="BB763" s="82"/>
      <c r="BC763" s="82"/>
      <c r="BD763" s="82"/>
      <c r="BE763" s="82"/>
      <c r="BF763" s="82"/>
      <c r="BG763" s="82"/>
      <c r="BH763" s="82"/>
      <c r="BI763" s="82"/>
      <c r="BJ763" s="82"/>
      <c r="BK763" s="82"/>
      <c r="BL763" s="82"/>
      <c r="BM763" s="82"/>
      <c r="BN763" s="82"/>
      <c r="BO763" s="82"/>
      <c r="BP763" s="82"/>
      <c r="BQ763" s="82"/>
      <c r="BR763" s="84"/>
      <c r="BS763" s="84"/>
      <c r="BT763" s="84"/>
      <c r="BU763" s="84"/>
      <c r="BV763" s="84"/>
      <c r="BW763" s="84"/>
      <c r="BX763" s="82"/>
      <c r="BY763" s="265"/>
      <c r="BZ763" s="82"/>
      <c r="CA763" s="82"/>
      <c r="CB763" s="82"/>
    </row>
    <row r="764" spans="1:80" ht="15.75" customHeight="1" x14ac:dyDescent="0.2">
      <c r="A764" s="82"/>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c r="AA764" s="82"/>
      <c r="AB764" s="82"/>
      <c r="AC764" s="82"/>
      <c r="AD764" s="82"/>
      <c r="AE764" s="82"/>
      <c r="AF764" s="82"/>
      <c r="AG764" s="82"/>
      <c r="AH764" s="82"/>
      <c r="AI764" s="82"/>
      <c r="AJ764" s="82"/>
      <c r="AK764" s="82"/>
      <c r="AL764" s="82"/>
      <c r="AM764" s="82"/>
      <c r="AN764" s="266"/>
      <c r="AO764" s="266"/>
      <c r="AP764" s="266"/>
      <c r="AQ764" s="266"/>
      <c r="AR764" s="82"/>
      <c r="AS764" s="82"/>
      <c r="AT764" s="82"/>
      <c r="AU764" s="82"/>
      <c r="AV764" s="82"/>
      <c r="AW764" s="82"/>
      <c r="AX764" s="82"/>
      <c r="AY764" s="82"/>
      <c r="AZ764" s="82"/>
      <c r="BA764" s="82"/>
      <c r="BB764" s="82"/>
      <c r="BC764" s="82"/>
      <c r="BD764" s="82"/>
      <c r="BE764" s="82"/>
      <c r="BF764" s="82"/>
      <c r="BG764" s="82"/>
      <c r="BH764" s="82"/>
      <c r="BI764" s="82"/>
      <c r="BJ764" s="82"/>
      <c r="BK764" s="82"/>
      <c r="BL764" s="82"/>
      <c r="BM764" s="82"/>
      <c r="BN764" s="82"/>
      <c r="BO764" s="82"/>
      <c r="BP764" s="82"/>
      <c r="BQ764" s="82"/>
      <c r="BR764" s="84"/>
      <c r="BS764" s="84"/>
      <c r="BT764" s="84"/>
      <c r="BU764" s="84"/>
      <c r="BV764" s="84"/>
      <c r="BW764" s="84"/>
      <c r="BX764" s="82"/>
      <c r="BY764" s="265"/>
      <c r="BZ764" s="82"/>
      <c r="CA764" s="82"/>
      <c r="CB764" s="82"/>
    </row>
    <row r="765" spans="1:80" ht="15.75" customHeight="1" x14ac:dyDescent="0.2">
      <c r="A765" s="82"/>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c r="AA765" s="82"/>
      <c r="AB765" s="82"/>
      <c r="AC765" s="82"/>
      <c r="AD765" s="82"/>
      <c r="AE765" s="82"/>
      <c r="AF765" s="82"/>
      <c r="AG765" s="82"/>
      <c r="AH765" s="82"/>
      <c r="AI765" s="82"/>
      <c r="AJ765" s="82"/>
      <c r="AK765" s="82"/>
      <c r="AL765" s="82"/>
      <c r="AM765" s="82"/>
      <c r="AN765" s="266"/>
      <c r="AO765" s="266"/>
      <c r="AP765" s="266"/>
      <c r="AQ765" s="266"/>
      <c r="AR765" s="82"/>
      <c r="AS765" s="82"/>
      <c r="AT765" s="82"/>
      <c r="AU765" s="82"/>
      <c r="AV765" s="82"/>
      <c r="AW765" s="82"/>
      <c r="AX765" s="82"/>
      <c r="AY765" s="82"/>
      <c r="AZ765" s="82"/>
      <c r="BA765" s="82"/>
      <c r="BB765" s="82"/>
      <c r="BC765" s="82"/>
      <c r="BD765" s="82"/>
      <c r="BE765" s="82"/>
      <c r="BF765" s="82"/>
      <c r="BG765" s="82"/>
      <c r="BH765" s="82"/>
      <c r="BI765" s="82"/>
      <c r="BJ765" s="82"/>
      <c r="BK765" s="82"/>
      <c r="BL765" s="82"/>
      <c r="BM765" s="82"/>
      <c r="BN765" s="82"/>
      <c r="BO765" s="82"/>
      <c r="BP765" s="82"/>
      <c r="BQ765" s="82"/>
      <c r="BR765" s="84"/>
      <c r="BS765" s="84"/>
      <c r="BT765" s="84"/>
      <c r="BU765" s="84"/>
      <c r="BV765" s="84"/>
      <c r="BW765" s="84"/>
      <c r="BX765" s="82"/>
      <c r="BY765" s="265"/>
      <c r="BZ765" s="82"/>
      <c r="CA765" s="82"/>
      <c r="CB765" s="82"/>
    </row>
    <row r="766" spans="1:80" ht="15.75" customHeight="1" x14ac:dyDescent="0.2">
      <c r="A766" s="82"/>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G766" s="82"/>
      <c r="AH766" s="82"/>
      <c r="AI766" s="82"/>
      <c r="AJ766" s="82"/>
      <c r="AK766" s="82"/>
      <c r="AL766" s="82"/>
      <c r="AM766" s="82"/>
      <c r="AN766" s="266"/>
      <c r="AO766" s="266"/>
      <c r="AP766" s="266"/>
      <c r="AQ766" s="266"/>
      <c r="AR766" s="82"/>
      <c r="AS766" s="82"/>
      <c r="AT766" s="82"/>
      <c r="AU766" s="82"/>
      <c r="AV766" s="82"/>
      <c r="AW766" s="82"/>
      <c r="AX766" s="82"/>
      <c r="AY766" s="82"/>
      <c r="AZ766" s="82"/>
      <c r="BA766" s="82"/>
      <c r="BB766" s="82"/>
      <c r="BC766" s="82"/>
      <c r="BD766" s="82"/>
      <c r="BE766" s="82"/>
      <c r="BF766" s="82"/>
      <c r="BG766" s="82"/>
      <c r="BH766" s="82"/>
      <c r="BI766" s="82"/>
      <c r="BJ766" s="82"/>
      <c r="BK766" s="82"/>
      <c r="BL766" s="82"/>
      <c r="BM766" s="82"/>
      <c r="BN766" s="82"/>
      <c r="BO766" s="82"/>
      <c r="BP766" s="82"/>
      <c r="BQ766" s="82"/>
      <c r="BR766" s="84"/>
      <c r="BS766" s="84"/>
      <c r="BT766" s="84"/>
      <c r="BU766" s="84"/>
      <c r="BV766" s="84"/>
      <c r="BW766" s="84"/>
      <c r="BX766" s="82"/>
      <c r="BY766" s="265"/>
      <c r="BZ766" s="82"/>
      <c r="CA766" s="82"/>
      <c r="CB766" s="82"/>
    </row>
    <row r="767" spans="1:80" ht="15.75" customHeight="1" x14ac:dyDescent="0.2">
      <c r="A767" s="82"/>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c r="AA767" s="82"/>
      <c r="AB767" s="82"/>
      <c r="AC767" s="82"/>
      <c r="AD767" s="82"/>
      <c r="AE767" s="82"/>
      <c r="AF767" s="82"/>
      <c r="AG767" s="82"/>
      <c r="AH767" s="82"/>
      <c r="AI767" s="82"/>
      <c r="AJ767" s="82"/>
      <c r="AK767" s="82"/>
      <c r="AL767" s="82"/>
      <c r="AM767" s="82"/>
      <c r="AN767" s="266"/>
      <c r="AO767" s="266"/>
      <c r="AP767" s="266"/>
      <c r="AQ767" s="266"/>
      <c r="AR767" s="82"/>
      <c r="AS767" s="82"/>
      <c r="AT767" s="82"/>
      <c r="AU767" s="82"/>
      <c r="AV767" s="82"/>
      <c r="AW767" s="82"/>
      <c r="AX767" s="82"/>
      <c r="AY767" s="82"/>
      <c r="AZ767" s="82"/>
      <c r="BA767" s="82"/>
      <c r="BB767" s="82"/>
      <c r="BC767" s="82"/>
      <c r="BD767" s="82"/>
      <c r="BE767" s="82"/>
      <c r="BF767" s="82"/>
      <c r="BG767" s="82"/>
      <c r="BH767" s="82"/>
      <c r="BI767" s="82"/>
      <c r="BJ767" s="82"/>
      <c r="BK767" s="82"/>
      <c r="BL767" s="82"/>
      <c r="BM767" s="82"/>
      <c r="BN767" s="82"/>
      <c r="BO767" s="82"/>
      <c r="BP767" s="82"/>
      <c r="BQ767" s="82"/>
      <c r="BR767" s="84"/>
      <c r="BS767" s="84"/>
      <c r="BT767" s="84"/>
      <c r="BU767" s="84"/>
      <c r="BV767" s="84"/>
      <c r="BW767" s="84"/>
      <c r="BX767" s="82"/>
      <c r="BY767" s="265"/>
      <c r="BZ767" s="82"/>
      <c r="CA767" s="82"/>
      <c r="CB767" s="82"/>
    </row>
    <row r="768" spans="1:80" ht="15.75" customHeight="1" x14ac:dyDescent="0.2">
      <c r="A768" s="82"/>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c r="AA768" s="82"/>
      <c r="AB768" s="82"/>
      <c r="AC768" s="82"/>
      <c r="AD768" s="82"/>
      <c r="AE768" s="82"/>
      <c r="AF768" s="82"/>
      <c r="AG768" s="82"/>
      <c r="AH768" s="82"/>
      <c r="AI768" s="82"/>
      <c r="AJ768" s="82"/>
      <c r="AK768" s="82"/>
      <c r="AL768" s="82"/>
      <c r="AM768" s="82"/>
      <c r="AN768" s="266"/>
      <c r="AO768" s="266"/>
      <c r="AP768" s="266"/>
      <c r="AQ768" s="266"/>
      <c r="AR768" s="82"/>
      <c r="AS768" s="82"/>
      <c r="AT768" s="82"/>
      <c r="AU768" s="82"/>
      <c r="AV768" s="82"/>
      <c r="AW768" s="82"/>
      <c r="AX768" s="82"/>
      <c r="AY768" s="82"/>
      <c r="AZ768" s="82"/>
      <c r="BA768" s="82"/>
      <c r="BB768" s="82"/>
      <c r="BC768" s="82"/>
      <c r="BD768" s="82"/>
      <c r="BE768" s="82"/>
      <c r="BF768" s="82"/>
      <c r="BG768" s="82"/>
      <c r="BH768" s="82"/>
      <c r="BI768" s="82"/>
      <c r="BJ768" s="82"/>
      <c r="BK768" s="82"/>
      <c r="BL768" s="82"/>
      <c r="BM768" s="82"/>
      <c r="BN768" s="82"/>
      <c r="BO768" s="82"/>
      <c r="BP768" s="82"/>
      <c r="BQ768" s="82"/>
      <c r="BR768" s="84"/>
      <c r="BS768" s="84"/>
      <c r="BT768" s="84"/>
      <c r="BU768" s="84"/>
      <c r="BV768" s="84"/>
      <c r="BW768" s="84"/>
      <c r="BX768" s="82"/>
      <c r="BY768" s="265"/>
      <c r="BZ768" s="82"/>
      <c r="CA768" s="82"/>
      <c r="CB768" s="82"/>
    </row>
    <row r="769" spans="1:80" ht="15.75" customHeight="1" x14ac:dyDescent="0.2">
      <c r="A769" s="82"/>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c r="AA769" s="82"/>
      <c r="AB769" s="82"/>
      <c r="AC769" s="82"/>
      <c r="AD769" s="82"/>
      <c r="AE769" s="82"/>
      <c r="AF769" s="82"/>
      <c r="AG769" s="82"/>
      <c r="AH769" s="82"/>
      <c r="AI769" s="82"/>
      <c r="AJ769" s="82"/>
      <c r="AK769" s="82"/>
      <c r="AL769" s="82"/>
      <c r="AM769" s="82"/>
      <c r="AN769" s="266"/>
      <c r="AO769" s="266"/>
      <c r="AP769" s="266"/>
      <c r="AQ769" s="266"/>
      <c r="AR769" s="82"/>
      <c r="AS769" s="82"/>
      <c r="AT769" s="82"/>
      <c r="AU769" s="82"/>
      <c r="AV769" s="82"/>
      <c r="AW769" s="82"/>
      <c r="AX769" s="82"/>
      <c r="AY769" s="82"/>
      <c r="AZ769" s="82"/>
      <c r="BA769" s="82"/>
      <c r="BB769" s="82"/>
      <c r="BC769" s="82"/>
      <c r="BD769" s="82"/>
      <c r="BE769" s="82"/>
      <c r="BF769" s="82"/>
      <c r="BG769" s="82"/>
      <c r="BH769" s="82"/>
      <c r="BI769" s="82"/>
      <c r="BJ769" s="82"/>
      <c r="BK769" s="82"/>
      <c r="BL769" s="82"/>
      <c r="BM769" s="82"/>
      <c r="BN769" s="82"/>
      <c r="BO769" s="82"/>
      <c r="BP769" s="82"/>
      <c r="BQ769" s="82"/>
      <c r="BR769" s="84"/>
      <c r="BS769" s="84"/>
      <c r="BT769" s="84"/>
      <c r="BU769" s="84"/>
      <c r="BV769" s="84"/>
      <c r="BW769" s="84"/>
      <c r="BX769" s="82"/>
      <c r="BY769" s="265"/>
      <c r="BZ769" s="82"/>
      <c r="CA769" s="82"/>
      <c r="CB769" s="82"/>
    </row>
    <row r="770" spans="1:80" ht="15.75" customHeight="1" x14ac:dyDescent="0.2">
      <c r="A770" s="82"/>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c r="AA770" s="82"/>
      <c r="AB770" s="82"/>
      <c r="AC770" s="82"/>
      <c r="AD770" s="82"/>
      <c r="AE770" s="82"/>
      <c r="AF770" s="82"/>
      <c r="AG770" s="82"/>
      <c r="AH770" s="82"/>
      <c r="AI770" s="82"/>
      <c r="AJ770" s="82"/>
      <c r="AK770" s="82"/>
      <c r="AL770" s="82"/>
      <c r="AM770" s="82"/>
      <c r="AN770" s="266"/>
      <c r="AO770" s="266"/>
      <c r="AP770" s="266"/>
      <c r="AQ770" s="266"/>
      <c r="AR770" s="82"/>
      <c r="AS770" s="82"/>
      <c r="AT770" s="82"/>
      <c r="AU770" s="82"/>
      <c r="AV770" s="82"/>
      <c r="AW770" s="82"/>
      <c r="AX770" s="82"/>
      <c r="AY770" s="82"/>
      <c r="AZ770" s="82"/>
      <c r="BA770" s="82"/>
      <c r="BB770" s="82"/>
      <c r="BC770" s="82"/>
      <c r="BD770" s="82"/>
      <c r="BE770" s="82"/>
      <c r="BF770" s="82"/>
      <c r="BG770" s="82"/>
      <c r="BH770" s="82"/>
      <c r="BI770" s="82"/>
      <c r="BJ770" s="82"/>
      <c r="BK770" s="82"/>
      <c r="BL770" s="82"/>
      <c r="BM770" s="82"/>
      <c r="BN770" s="82"/>
      <c r="BO770" s="82"/>
      <c r="BP770" s="82"/>
      <c r="BQ770" s="82"/>
      <c r="BR770" s="84"/>
      <c r="BS770" s="84"/>
      <c r="BT770" s="84"/>
      <c r="BU770" s="84"/>
      <c r="BV770" s="84"/>
      <c r="BW770" s="84"/>
      <c r="BX770" s="82"/>
      <c r="BY770" s="265"/>
      <c r="BZ770" s="82"/>
      <c r="CA770" s="82"/>
      <c r="CB770" s="82"/>
    </row>
    <row r="771" spans="1:80" ht="15.75" customHeight="1" x14ac:dyDescent="0.2">
      <c r="A771" s="82"/>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c r="AA771" s="82"/>
      <c r="AB771" s="82"/>
      <c r="AC771" s="82"/>
      <c r="AD771" s="82"/>
      <c r="AE771" s="82"/>
      <c r="AF771" s="82"/>
      <c r="AG771" s="82"/>
      <c r="AH771" s="82"/>
      <c r="AI771" s="82"/>
      <c r="AJ771" s="82"/>
      <c r="AK771" s="82"/>
      <c r="AL771" s="82"/>
      <c r="AM771" s="82"/>
      <c r="AN771" s="266"/>
      <c r="AO771" s="266"/>
      <c r="AP771" s="266"/>
      <c r="AQ771" s="266"/>
      <c r="AR771" s="82"/>
      <c r="AS771" s="82"/>
      <c r="AT771" s="82"/>
      <c r="AU771" s="82"/>
      <c r="AV771" s="82"/>
      <c r="AW771" s="82"/>
      <c r="AX771" s="82"/>
      <c r="AY771" s="82"/>
      <c r="AZ771" s="82"/>
      <c r="BA771" s="82"/>
      <c r="BB771" s="82"/>
      <c r="BC771" s="82"/>
      <c r="BD771" s="82"/>
      <c r="BE771" s="82"/>
      <c r="BF771" s="82"/>
      <c r="BG771" s="82"/>
      <c r="BH771" s="82"/>
      <c r="BI771" s="82"/>
      <c r="BJ771" s="82"/>
      <c r="BK771" s="82"/>
      <c r="BL771" s="82"/>
      <c r="BM771" s="82"/>
      <c r="BN771" s="82"/>
      <c r="BO771" s="82"/>
      <c r="BP771" s="82"/>
      <c r="BQ771" s="82"/>
      <c r="BR771" s="84"/>
      <c r="BS771" s="84"/>
      <c r="BT771" s="84"/>
      <c r="BU771" s="84"/>
      <c r="BV771" s="84"/>
      <c r="BW771" s="84"/>
      <c r="BX771" s="82"/>
      <c r="BY771" s="265"/>
      <c r="BZ771" s="82"/>
      <c r="CA771" s="82"/>
      <c r="CB771" s="82"/>
    </row>
    <row r="772" spans="1:80" ht="15.75" customHeight="1" x14ac:dyDescent="0.2">
      <c r="A772" s="82"/>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G772" s="82"/>
      <c r="AH772" s="82"/>
      <c r="AI772" s="82"/>
      <c r="AJ772" s="82"/>
      <c r="AK772" s="82"/>
      <c r="AL772" s="82"/>
      <c r="AM772" s="82"/>
      <c r="AN772" s="266"/>
      <c r="AO772" s="266"/>
      <c r="AP772" s="266"/>
      <c r="AQ772" s="266"/>
      <c r="AR772" s="82"/>
      <c r="AS772" s="82"/>
      <c r="AT772" s="82"/>
      <c r="AU772" s="82"/>
      <c r="AV772" s="82"/>
      <c r="AW772" s="82"/>
      <c r="AX772" s="82"/>
      <c r="AY772" s="82"/>
      <c r="AZ772" s="82"/>
      <c r="BA772" s="82"/>
      <c r="BB772" s="82"/>
      <c r="BC772" s="82"/>
      <c r="BD772" s="82"/>
      <c r="BE772" s="82"/>
      <c r="BF772" s="82"/>
      <c r="BG772" s="82"/>
      <c r="BH772" s="82"/>
      <c r="BI772" s="82"/>
      <c r="BJ772" s="82"/>
      <c r="BK772" s="82"/>
      <c r="BL772" s="82"/>
      <c r="BM772" s="82"/>
      <c r="BN772" s="82"/>
      <c r="BO772" s="82"/>
      <c r="BP772" s="82"/>
      <c r="BQ772" s="82"/>
      <c r="BR772" s="84"/>
      <c r="BS772" s="84"/>
      <c r="BT772" s="84"/>
      <c r="BU772" s="84"/>
      <c r="BV772" s="84"/>
      <c r="BW772" s="84"/>
      <c r="BX772" s="82"/>
      <c r="BY772" s="265"/>
      <c r="BZ772" s="82"/>
      <c r="CA772" s="82"/>
      <c r="CB772" s="82"/>
    </row>
    <row r="773" spans="1:80" ht="15.75" customHeight="1" x14ac:dyDescent="0.2">
      <c r="A773" s="82"/>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c r="AA773" s="82"/>
      <c r="AB773" s="82"/>
      <c r="AC773" s="82"/>
      <c r="AD773" s="82"/>
      <c r="AE773" s="82"/>
      <c r="AF773" s="82"/>
      <c r="AG773" s="82"/>
      <c r="AH773" s="82"/>
      <c r="AI773" s="82"/>
      <c r="AJ773" s="82"/>
      <c r="AK773" s="82"/>
      <c r="AL773" s="82"/>
      <c r="AM773" s="82"/>
      <c r="AN773" s="266"/>
      <c r="AO773" s="266"/>
      <c r="AP773" s="266"/>
      <c r="AQ773" s="266"/>
      <c r="AR773" s="82"/>
      <c r="AS773" s="82"/>
      <c r="AT773" s="82"/>
      <c r="AU773" s="82"/>
      <c r="AV773" s="82"/>
      <c r="AW773" s="82"/>
      <c r="AX773" s="82"/>
      <c r="AY773" s="82"/>
      <c r="AZ773" s="82"/>
      <c r="BA773" s="82"/>
      <c r="BB773" s="82"/>
      <c r="BC773" s="82"/>
      <c r="BD773" s="82"/>
      <c r="BE773" s="82"/>
      <c r="BF773" s="82"/>
      <c r="BG773" s="82"/>
      <c r="BH773" s="82"/>
      <c r="BI773" s="82"/>
      <c r="BJ773" s="82"/>
      <c r="BK773" s="82"/>
      <c r="BL773" s="82"/>
      <c r="BM773" s="82"/>
      <c r="BN773" s="82"/>
      <c r="BO773" s="82"/>
      <c r="BP773" s="82"/>
      <c r="BQ773" s="82"/>
      <c r="BR773" s="84"/>
      <c r="BS773" s="84"/>
      <c r="BT773" s="84"/>
      <c r="BU773" s="84"/>
      <c r="BV773" s="84"/>
      <c r="BW773" s="84"/>
      <c r="BX773" s="82"/>
      <c r="BY773" s="265"/>
      <c r="BZ773" s="82"/>
      <c r="CA773" s="82"/>
      <c r="CB773" s="82"/>
    </row>
    <row r="774" spans="1:80" ht="15.75" customHeight="1" x14ac:dyDescent="0.2">
      <c r="A774" s="82"/>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c r="AA774" s="82"/>
      <c r="AB774" s="82"/>
      <c r="AC774" s="82"/>
      <c r="AD774" s="82"/>
      <c r="AE774" s="82"/>
      <c r="AF774" s="82"/>
      <c r="AG774" s="82"/>
      <c r="AH774" s="82"/>
      <c r="AI774" s="82"/>
      <c r="AJ774" s="82"/>
      <c r="AK774" s="82"/>
      <c r="AL774" s="82"/>
      <c r="AM774" s="82"/>
      <c r="AN774" s="266"/>
      <c r="AO774" s="266"/>
      <c r="AP774" s="266"/>
      <c r="AQ774" s="266"/>
      <c r="AR774" s="82"/>
      <c r="AS774" s="82"/>
      <c r="AT774" s="82"/>
      <c r="AU774" s="82"/>
      <c r="AV774" s="82"/>
      <c r="AW774" s="82"/>
      <c r="AX774" s="82"/>
      <c r="AY774" s="82"/>
      <c r="AZ774" s="82"/>
      <c r="BA774" s="82"/>
      <c r="BB774" s="82"/>
      <c r="BC774" s="82"/>
      <c r="BD774" s="82"/>
      <c r="BE774" s="82"/>
      <c r="BF774" s="82"/>
      <c r="BG774" s="82"/>
      <c r="BH774" s="82"/>
      <c r="BI774" s="82"/>
      <c r="BJ774" s="82"/>
      <c r="BK774" s="82"/>
      <c r="BL774" s="82"/>
      <c r="BM774" s="82"/>
      <c r="BN774" s="82"/>
      <c r="BO774" s="82"/>
      <c r="BP774" s="82"/>
      <c r="BQ774" s="82"/>
      <c r="BR774" s="84"/>
      <c r="BS774" s="84"/>
      <c r="BT774" s="84"/>
      <c r="BU774" s="84"/>
      <c r="BV774" s="84"/>
      <c r="BW774" s="84"/>
      <c r="BX774" s="82"/>
      <c r="BY774" s="265"/>
      <c r="BZ774" s="82"/>
      <c r="CA774" s="82"/>
      <c r="CB774" s="82"/>
    </row>
    <row r="775" spans="1:80" ht="15.75" customHeight="1" x14ac:dyDescent="0.2">
      <c r="A775" s="82"/>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c r="AA775" s="82"/>
      <c r="AB775" s="82"/>
      <c r="AC775" s="82"/>
      <c r="AD775" s="82"/>
      <c r="AE775" s="82"/>
      <c r="AF775" s="82"/>
      <c r="AG775" s="82"/>
      <c r="AH775" s="82"/>
      <c r="AI775" s="82"/>
      <c r="AJ775" s="82"/>
      <c r="AK775" s="82"/>
      <c r="AL775" s="82"/>
      <c r="AM775" s="82"/>
      <c r="AN775" s="266"/>
      <c r="AO775" s="266"/>
      <c r="AP775" s="266"/>
      <c r="AQ775" s="266"/>
      <c r="AR775" s="82"/>
      <c r="AS775" s="82"/>
      <c r="AT775" s="82"/>
      <c r="AU775" s="82"/>
      <c r="AV775" s="82"/>
      <c r="AW775" s="82"/>
      <c r="AX775" s="82"/>
      <c r="AY775" s="82"/>
      <c r="AZ775" s="82"/>
      <c r="BA775" s="82"/>
      <c r="BB775" s="82"/>
      <c r="BC775" s="82"/>
      <c r="BD775" s="82"/>
      <c r="BE775" s="82"/>
      <c r="BF775" s="82"/>
      <c r="BG775" s="82"/>
      <c r="BH775" s="82"/>
      <c r="BI775" s="82"/>
      <c r="BJ775" s="82"/>
      <c r="BK775" s="82"/>
      <c r="BL775" s="82"/>
      <c r="BM775" s="82"/>
      <c r="BN775" s="82"/>
      <c r="BO775" s="82"/>
      <c r="BP775" s="82"/>
      <c r="BQ775" s="82"/>
      <c r="BR775" s="84"/>
      <c r="BS775" s="84"/>
      <c r="BT775" s="84"/>
      <c r="BU775" s="84"/>
      <c r="BV775" s="84"/>
      <c r="BW775" s="84"/>
      <c r="BX775" s="82"/>
      <c r="BY775" s="265"/>
      <c r="BZ775" s="82"/>
      <c r="CA775" s="82"/>
      <c r="CB775" s="82"/>
    </row>
    <row r="776" spans="1:80" ht="15.75" customHeight="1" x14ac:dyDescent="0.2">
      <c r="A776" s="82"/>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c r="AA776" s="82"/>
      <c r="AB776" s="82"/>
      <c r="AC776" s="82"/>
      <c r="AD776" s="82"/>
      <c r="AE776" s="82"/>
      <c r="AF776" s="82"/>
      <c r="AG776" s="82"/>
      <c r="AH776" s="82"/>
      <c r="AI776" s="82"/>
      <c r="AJ776" s="82"/>
      <c r="AK776" s="82"/>
      <c r="AL776" s="82"/>
      <c r="AM776" s="82"/>
      <c r="AN776" s="266"/>
      <c r="AO776" s="266"/>
      <c r="AP776" s="266"/>
      <c r="AQ776" s="266"/>
      <c r="AR776" s="82"/>
      <c r="AS776" s="82"/>
      <c r="AT776" s="82"/>
      <c r="AU776" s="82"/>
      <c r="AV776" s="82"/>
      <c r="AW776" s="82"/>
      <c r="AX776" s="82"/>
      <c r="AY776" s="82"/>
      <c r="AZ776" s="82"/>
      <c r="BA776" s="82"/>
      <c r="BB776" s="82"/>
      <c r="BC776" s="82"/>
      <c r="BD776" s="82"/>
      <c r="BE776" s="82"/>
      <c r="BF776" s="82"/>
      <c r="BG776" s="82"/>
      <c r="BH776" s="82"/>
      <c r="BI776" s="82"/>
      <c r="BJ776" s="82"/>
      <c r="BK776" s="82"/>
      <c r="BL776" s="82"/>
      <c r="BM776" s="82"/>
      <c r="BN776" s="82"/>
      <c r="BO776" s="82"/>
      <c r="BP776" s="82"/>
      <c r="BQ776" s="82"/>
      <c r="BR776" s="84"/>
      <c r="BS776" s="84"/>
      <c r="BT776" s="84"/>
      <c r="BU776" s="84"/>
      <c r="BV776" s="84"/>
      <c r="BW776" s="84"/>
      <c r="BX776" s="82"/>
      <c r="BY776" s="265"/>
      <c r="BZ776" s="82"/>
      <c r="CA776" s="82"/>
      <c r="CB776" s="82"/>
    </row>
    <row r="777" spans="1:80" ht="15.75" customHeight="1" x14ac:dyDescent="0.2">
      <c r="A777" s="82"/>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c r="AA777" s="82"/>
      <c r="AB777" s="82"/>
      <c r="AC777" s="82"/>
      <c r="AD777" s="82"/>
      <c r="AE777" s="82"/>
      <c r="AF777" s="82"/>
      <c r="AG777" s="82"/>
      <c r="AH777" s="82"/>
      <c r="AI777" s="82"/>
      <c r="AJ777" s="82"/>
      <c r="AK777" s="82"/>
      <c r="AL777" s="82"/>
      <c r="AM777" s="82"/>
      <c r="AN777" s="266"/>
      <c r="AO777" s="266"/>
      <c r="AP777" s="266"/>
      <c r="AQ777" s="266"/>
      <c r="AR777" s="82"/>
      <c r="AS777" s="82"/>
      <c r="AT777" s="82"/>
      <c r="AU777" s="82"/>
      <c r="AV777" s="82"/>
      <c r="AW777" s="82"/>
      <c r="AX777" s="82"/>
      <c r="AY777" s="82"/>
      <c r="AZ777" s="82"/>
      <c r="BA777" s="82"/>
      <c r="BB777" s="82"/>
      <c r="BC777" s="82"/>
      <c r="BD777" s="82"/>
      <c r="BE777" s="82"/>
      <c r="BF777" s="82"/>
      <c r="BG777" s="82"/>
      <c r="BH777" s="82"/>
      <c r="BI777" s="82"/>
      <c r="BJ777" s="82"/>
      <c r="BK777" s="82"/>
      <c r="BL777" s="82"/>
      <c r="BM777" s="82"/>
      <c r="BN777" s="82"/>
      <c r="BO777" s="82"/>
      <c r="BP777" s="82"/>
      <c r="BQ777" s="82"/>
      <c r="BR777" s="84"/>
      <c r="BS777" s="84"/>
      <c r="BT777" s="84"/>
      <c r="BU777" s="84"/>
      <c r="BV777" s="84"/>
      <c r="BW777" s="84"/>
      <c r="BX777" s="82"/>
      <c r="BY777" s="265"/>
      <c r="BZ777" s="82"/>
      <c r="CA777" s="82"/>
      <c r="CB777" s="82"/>
    </row>
    <row r="778" spans="1:80" ht="15.75" customHeight="1" x14ac:dyDescent="0.2">
      <c r="A778" s="82"/>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G778" s="82"/>
      <c r="AH778" s="82"/>
      <c r="AI778" s="82"/>
      <c r="AJ778" s="82"/>
      <c r="AK778" s="82"/>
      <c r="AL778" s="82"/>
      <c r="AM778" s="82"/>
      <c r="AN778" s="266"/>
      <c r="AO778" s="266"/>
      <c r="AP778" s="266"/>
      <c r="AQ778" s="266"/>
      <c r="AR778" s="82"/>
      <c r="AS778" s="82"/>
      <c r="AT778" s="82"/>
      <c r="AU778" s="82"/>
      <c r="AV778" s="82"/>
      <c r="AW778" s="82"/>
      <c r="AX778" s="82"/>
      <c r="AY778" s="82"/>
      <c r="AZ778" s="82"/>
      <c r="BA778" s="82"/>
      <c r="BB778" s="82"/>
      <c r="BC778" s="82"/>
      <c r="BD778" s="82"/>
      <c r="BE778" s="82"/>
      <c r="BF778" s="82"/>
      <c r="BG778" s="82"/>
      <c r="BH778" s="82"/>
      <c r="BI778" s="82"/>
      <c r="BJ778" s="82"/>
      <c r="BK778" s="82"/>
      <c r="BL778" s="82"/>
      <c r="BM778" s="82"/>
      <c r="BN778" s="82"/>
      <c r="BO778" s="82"/>
      <c r="BP778" s="82"/>
      <c r="BQ778" s="82"/>
      <c r="BR778" s="84"/>
      <c r="BS778" s="84"/>
      <c r="BT778" s="84"/>
      <c r="BU778" s="84"/>
      <c r="BV778" s="84"/>
      <c r="BW778" s="84"/>
      <c r="BX778" s="82"/>
      <c r="BY778" s="265"/>
      <c r="BZ778" s="82"/>
      <c r="CA778" s="82"/>
      <c r="CB778" s="82"/>
    </row>
    <row r="779" spans="1:80" ht="15.75" customHeight="1" x14ac:dyDescent="0.2">
      <c r="A779" s="82"/>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c r="AJ779" s="82"/>
      <c r="AK779" s="82"/>
      <c r="AL779" s="82"/>
      <c r="AM779" s="82"/>
      <c r="AN779" s="266"/>
      <c r="AO779" s="266"/>
      <c r="AP779" s="266"/>
      <c r="AQ779" s="266"/>
      <c r="AR779" s="82"/>
      <c r="AS779" s="82"/>
      <c r="AT779" s="82"/>
      <c r="AU779" s="82"/>
      <c r="AV779" s="82"/>
      <c r="AW779" s="82"/>
      <c r="AX779" s="82"/>
      <c r="AY779" s="82"/>
      <c r="AZ779" s="82"/>
      <c r="BA779" s="82"/>
      <c r="BB779" s="82"/>
      <c r="BC779" s="82"/>
      <c r="BD779" s="82"/>
      <c r="BE779" s="82"/>
      <c r="BF779" s="82"/>
      <c r="BG779" s="82"/>
      <c r="BH779" s="82"/>
      <c r="BI779" s="82"/>
      <c r="BJ779" s="82"/>
      <c r="BK779" s="82"/>
      <c r="BL779" s="82"/>
      <c r="BM779" s="82"/>
      <c r="BN779" s="82"/>
      <c r="BO779" s="82"/>
      <c r="BP779" s="82"/>
      <c r="BQ779" s="82"/>
      <c r="BR779" s="84"/>
      <c r="BS779" s="84"/>
      <c r="BT779" s="84"/>
      <c r="BU779" s="84"/>
      <c r="BV779" s="84"/>
      <c r="BW779" s="84"/>
      <c r="BX779" s="82"/>
      <c r="BY779" s="265"/>
      <c r="BZ779" s="82"/>
      <c r="CA779" s="82"/>
      <c r="CB779" s="82"/>
    </row>
    <row r="780" spans="1:80" ht="15.75" customHeight="1" x14ac:dyDescent="0.2">
      <c r="A780" s="82"/>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c r="AA780" s="82"/>
      <c r="AB780" s="82"/>
      <c r="AC780" s="82"/>
      <c r="AD780" s="82"/>
      <c r="AE780" s="82"/>
      <c r="AF780" s="82"/>
      <c r="AG780" s="82"/>
      <c r="AH780" s="82"/>
      <c r="AI780" s="82"/>
      <c r="AJ780" s="82"/>
      <c r="AK780" s="82"/>
      <c r="AL780" s="82"/>
      <c r="AM780" s="82"/>
      <c r="AN780" s="266"/>
      <c r="AO780" s="266"/>
      <c r="AP780" s="266"/>
      <c r="AQ780" s="266"/>
      <c r="AR780" s="82"/>
      <c r="AS780" s="82"/>
      <c r="AT780" s="82"/>
      <c r="AU780" s="82"/>
      <c r="AV780" s="82"/>
      <c r="AW780" s="82"/>
      <c r="AX780" s="82"/>
      <c r="AY780" s="82"/>
      <c r="AZ780" s="82"/>
      <c r="BA780" s="82"/>
      <c r="BB780" s="82"/>
      <c r="BC780" s="82"/>
      <c r="BD780" s="82"/>
      <c r="BE780" s="82"/>
      <c r="BF780" s="82"/>
      <c r="BG780" s="82"/>
      <c r="BH780" s="82"/>
      <c r="BI780" s="82"/>
      <c r="BJ780" s="82"/>
      <c r="BK780" s="82"/>
      <c r="BL780" s="82"/>
      <c r="BM780" s="82"/>
      <c r="BN780" s="82"/>
      <c r="BO780" s="82"/>
      <c r="BP780" s="82"/>
      <c r="BQ780" s="82"/>
      <c r="BR780" s="84"/>
      <c r="BS780" s="84"/>
      <c r="BT780" s="84"/>
      <c r="BU780" s="84"/>
      <c r="BV780" s="84"/>
      <c r="BW780" s="84"/>
      <c r="BX780" s="82"/>
      <c r="BY780" s="265"/>
      <c r="BZ780" s="82"/>
      <c r="CA780" s="82"/>
      <c r="CB780" s="82"/>
    </row>
    <row r="781" spans="1:80" ht="15.75" customHeight="1" x14ac:dyDescent="0.2">
      <c r="A781" s="82"/>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c r="AA781" s="82"/>
      <c r="AB781" s="82"/>
      <c r="AC781" s="82"/>
      <c r="AD781" s="82"/>
      <c r="AE781" s="82"/>
      <c r="AF781" s="82"/>
      <c r="AG781" s="82"/>
      <c r="AH781" s="82"/>
      <c r="AI781" s="82"/>
      <c r="AJ781" s="82"/>
      <c r="AK781" s="82"/>
      <c r="AL781" s="82"/>
      <c r="AM781" s="82"/>
      <c r="AN781" s="266"/>
      <c r="AO781" s="266"/>
      <c r="AP781" s="266"/>
      <c r="AQ781" s="266"/>
      <c r="AR781" s="82"/>
      <c r="AS781" s="82"/>
      <c r="AT781" s="82"/>
      <c r="AU781" s="82"/>
      <c r="AV781" s="82"/>
      <c r="AW781" s="82"/>
      <c r="AX781" s="82"/>
      <c r="AY781" s="82"/>
      <c r="AZ781" s="82"/>
      <c r="BA781" s="82"/>
      <c r="BB781" s="82"/>
      <c r="BC781" s="82"/>
      <c r="BD781" s="82"/>
      <c r="BE781" s="82"/>
      <c r="BF781" s="82"/>
      <c r="BG781" s="82"/>
      <c r="BH781" s="82"/>
      <c r="BI781" s="82"/>
      <c r="BJ781" s="82"/>
      <c r="BK781" s="82"/>
      <c r="BL781" s="82"/>
      <c r="BM781" s="82"/>
      <c r="BN781" s="82"/>
      <c r="BO781" s="82"/>
      <c r="BP781" s="82"/>
      <c r="BQ781" s="82"/>
      <c r="BR781" s="84"/>
      <c r="BS781" s="84"/>
      <c r="BT781" s="84"/>
      <c r="BU781" s="84"/>
      <c r="BV781" s="84"/>
      <c r="BW781" s="84"/>
      <c r="BX781" s="82"/>
      <c r="BY781" s="265"/>
      <c r="BZ781" s="82"/>
      <c r="CA781" s="82"/>
      <c r="CB781" s="82"/>
    </row>
    <row r="782" spans="1:80" ht="15.75" customHeight="1" x14ac:dyDescent="0.2">
      <c r="A782" s="82"/>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c r="AA782" s="82"/>
      <c r="AB782" s="82"/>
      <c r="AC782" s="82"/>
      <c r="AD782" s="82"/>
      <c r="AE782" s="82"/>
      <c r="AF782" s="82"/>
      <c r="AG782" s="82"/>
      <c r="AH782" s="82"/>
      <c r="AI782" s="82"/>
      <c r="AJ782" s="82"/>
      <c r="AK782" s="82"/>
      <c r="AL782" s="82"/>
      <c r="AM782" s="82"/>
      <c r="AN782" s="266"/>
      <c r="AO782" s="266"/>
      <c r="AP782" s="266"/>
      <c r="AQ782" s="266"/>
      <c r="AR782" s="82"/>
      <c r="AS782" s="82"/>
      <c r="AT782" s="82"/>
      <c r="AU782" s="82"/>
      <c r="AV782" s="82"/>
      <c r="AW782" s="82"/>
      <c r="AX782" s="82"/>
      <c r="AY782" s="82"/>
      <c r="AZ782" s="82"/>
      <c r="BA782" s="82"/>
      <c r="BB782" s="82"/>
      <c r="BC782" s="82"/>
      <c r="BD782" s="82"/>
      <c r="BE782" s="82"/>
      <c r="BF782" s="82"/>
      <c r="BG782" s="82"/>
      <c r="BH782" s="82"/>
      <c r="BI782" s="82"/>
      <c r="BJ782" s="82"/>
      <c r="BK782" s="82"/>
      <c r="BL782" s="82"/>
      <c r="BM782" s="82"/>
      <c r="BN782" s="82"/>
      <c r="BO782" s="82"/>
      <c r="BP782" s="82"/>
      <c r="BQ782" s="82"/>
      <c r="BR782" s="84"/>
      <c r="BS782" s="84"/>
      <c r="BT782" s="84"/>
      <c r="BU782" s="84"/>
      <c r="BV782" s="84"/>
      <c r="BW782" s="84"/>
      <c r="BX782" s="82"/>
      <c r="BY782" s="265"/>
      <c r="BZ782" s="82"/>
      <c r="CA782" s="82"/>
      <c r="CB782" s="82"/>
    </row>
    <row r="783" spans="1:80" ht="15.75" customHeight="1" x14ac:dyDescent="0.2">
      <c r="A783" s="82"/>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c r="AA783" s="82"/>
      <c r="AB783" s="82"/>
      <c r="AC783" s="82"/>
      <c r="AD783" s="82"/>
      <c r="AE783" s="82"/>
      <c r="AF783" s="82"/>
      <c r="AG783" s="82"/>
      <c r="AH783" s="82"/>
      <c r="AI783" s="82"/>
      <c r="AJ783" s="82"/>
      <c r="AK783" s="82"/>
      <c r="AL783" s="82"/>
      <c r="AM783" s="82"/>
      <c r="AN783" s="266"/>
      <c r="AO783" s="266"/>
      <c r="AP783" s="266"/>
      <c r="AQ783" s="266"/>
      <c r="AR783" s="82"/>
      <c r="AS783" s="82"/>
      <c r="AT783" s="82"/>
      <c r="AU783" s="82"/>
      <c r="AV783" s="82"/>
      <c r="AW783" s="82"/>
      <c r="AX783" s="82"/>
      <c r="AY783" s="82"/>
      <c r="AZ783" s="82"/>
      <c r="BA783" s="82"/>
      <c r="BB783" s="82"/>
      <c r="BC783" s="82"/>
      <c r="BD783" s="82"/>
      <c r="BE783" s="82"/>
      <c r="BF783" s="82"/>
      <c r="BG783" s="82"/>
      <c r="BH783" s="82"/>
      <c r="BI783" s="82"/>
      <c r="BJ783" s="82"/>
      <c r="BK783" s="82"/>
      <c r="BL783" s="82"/>
      <c r="BM783" s="82"/>
      <c r="BN783" s="82"/>
      <c r="BO783" s="82"/>
      <c r="BP783" s="82"/>
      <c r="BQ783" s="82"/>
      <c r="BR783" s="84"/>
      <c r="BS783" s="84"/>
      <c r="BT783" s="84"/>
      <c r="BU783" s="84"/>
      <c r="BV783" s="84"/>
      <c r="BW783" s="84"/>
      <c r="BX783" s="82"/>
      <c r="BY783" s="265"/>
      <c r="BZ783" s="82"/>
      <c r="CA783" s="82"/>
      <c r="CB783" s="82"/>
    </row>
    <row r="784" spans="1:80" ht="15.75" customHeight="1" x14ac:dyDescent="0.2">
      <c r="A784" s="82"/>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G784" s="82"/>
      <c r="AH784" s="82"/>
      <c r="AI784" s="82"/>
      <c r="AJ784" s="82"/>
      <c r="AK784" s="82"/>
      <c r="AL784" s="82"/>
      <c r="AM784" s="82"/>
      <c r="AN784" s="266"/>
      <c r="AO784" s="266"/>
      <c r="AP784" s="266"/>
      <c r="AQ784" s="266"/>
      <c r="AR784" s="82"/>
      <c r="AS784" s="82"/>
      <c r="AT784" s="82"/>
      <c r="AU784" s="82"/>
      <c r="AV784" s="82"/>
      <c r="AW784" s="82"/>
      <c r="AX784" s="82"/>
      <c r="AY784" s="82"/>
      <c r="AZ784" s="82"/>
      <c r="BA784" s="82"/>
      <c r="BB784" s="82"/>
      <c r="BC784" s="82"/>
      <c r="BD784" s="82"/>
      <c r="BE784" s="82"/>
      <c r="BF784" s="82"/>
      <c r="BG784" s="82"/>
      <c r="BH784" s="82"/>
      <c r="BI784" s="82"/>
      <c r="BJ784" s="82"/>
      <c r="BK784" s="82"/>
      <c r="BL784" s="82"/>
      <c r="BM784" s="82"/>
      <c r="BN784" s="82"/>
      <c r="BO784" s="82"/>
      <c r="BP784" s="82"/>
      <c r="BQ784" s="82"/>
      <c r="BR784" s="84"/>
      <c r="BS784" s="84"/>
      <c r="BT784" s="84"/>
      <c r="BU784" s="84"/>
      <c r="BV784" s="84"/>
      <c r="BW784" s="84"/>
      <c r="BX784" s="82"/>
      <c r="BY784" s="265"/>
      <c r="BZ784" s="82"/>
      <c r="CA784" s="82"/>
      <c r="CB784" s="82"/>
    </row>
    <row r="785" spans="1:80" ht="15.75" customHeight="1" x14ac:dyDescent="0.2">
      <c r="A785" s="82"/>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c r="AA785" s="82"/>
      <c r="AB785" s="82"/>
      <c r="AC785" s="82"/>
      <c r="AD785" s="82"/>
      <c r="AE785" s="82"/>
      <c r="AF785" s="82"/>
      <c r="AG785" s="82"/>
      <c r="AH785" s="82"/>
      <c r="AI785" s="82"/>
      <c r="AJ785" s="82"/>
      <c r="AK785" s="82"/>
      <c r="AL785" s="82"/>
      <c r="AM785" s="82"/>
      <c r="AN785" s="266"/>
      <c r="AO785" s="266"/>
      <c r="AP785" s="266"/>
      <c r="AQ785" s="266"/>
      <c r="AR785" s="82"/>
      <c r="AS785" s="82"/>
      <c r="AT785" s="82"/>
      <c r="AU785" s="82"/>
      <c r="AV785" s="82"/>
      <c r="AW785" s="82"/>
      <c r="AX785" s="82"/>
      <c r="AY785" s="82"/>
      <c r="AZ785" s="82"/>
      <c r="BA785" s="82"/>
      <c r="BB785" s="82"/>
      <c r="BC785" s="82"/>
      <c r="BD785" s="82"/>
      <c r="BE785" s="82"/>
      <c r="BF785" s="82"/>
      <c r="BG785" s="82"/>
      <c r="BH785" s="82"/>
      <c r="BI785" s="82"/>
      <c r="BJ785" s="82"/>
      <c r="BK785" s="82"/>
      <c r="BL785" s="82"/>
      <c r="BM785" s="82"/>
      <c r="BN785" s="82"/>
      <c r="BO785" s="82"/>
      <c r="BP785" s="82"/>
      <c r="BQ785" s="82"/>
      <c r="BR785" s="84"/>
      <c r="BS785" s="84"/>
      <c r="BT785" s="84"/>
      <c r="BU785" s="84"/>
      <c r="BV785" s="84"/>
      <c r="BW785" s="84"/>
      <c r="BX785" s="82"/>
      <c r="BY785" s="265"/>
      <c r="BZ785" s="82"/>
      <c r="CA785" s="82"/>
      <c r="CB785" s="82"/>
    </row>
    <row r="786" spans="1:80" ht="15.75" customHeight="1" x14ac:dyDescent="0.2">
      <c r="A786" s="82"/>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c r="AA786" s="82"/>
      <c r="AB786" s="82"/>
      <c r="AC786" s="82"/>
      <c r="AD786" s="82"/>
      <c r="AE786" s="82"/>
      <c r="AF786" s="82"/>
      <c r="AG786" s="82"/>
      <c r="AH786" s="82"/>
      <c r="AI786" s="82"/>
      <c r="AJ786" s="82"/>
      <c r="AK786" s="82"/>
      <c r="AL786" s="82"/>
      <c r="AM786" s="82"/>
      <c r="AN786" s="266"/>
      <c r="AO786" s="266"/>
      <c r="AP786" s="266"/>
      <c r="AQ786" s="266"/>
      <c r="AR786" s="82"/>
      <c r="AS786" s="82"/>
      <c r="AT786" s="82"/>
      <c r="AU786" s="82"/>
      <c r="AV786" s="82"/>
      <c r="AW786" s="82"/>
      <c r="AX786" s="82"/>
      <c r="AY786" s="82"/>
      <c r="AZ786" s="82"/>
      <c r="BA786" s="82"/>
      <c r="BB786" s="82"/>
      <c r="BC786" s="82"/>
      <c r="BD786" s="82"/>
      <c r="BE786" s="82"/>
      <c r="BF786" s="82"/>
      <c r="BG786" s="82"/>
      <c r="BH786" s="82"/>
      <c r="BI786" s="82"/>
      <c r="BJ786" s="82"/>
      <c r="BK786" s="82"/>
      <c r="BL786" s="82"/>
      <c r="BM786" s="82"/>
      <c r="BN786" s="82"/>
      <c r="BO786" s="82"/>
      <c r="BP786" s="82"/>
      <c r="BQ786" s="82"/>
      <c r="BR786" s="84"/>
      <c r="BS786" s="84"/>
      <c r="BT786" s="84"/>
      <c r="BU786" s="84"/>
      <c r="BV786" s="84"/>
      <c r="BW786" s="84"/>
      <c r="BX786" s="82"/>
      <c r="BY786" s="265"/>
      <c r="BZ786" s="82"/>
      <c r="CA786" s="82"/>
      <c r="CB786" s="82"/>
    </row>
    <row r="787" spans="1:80" ht="15.75" customHeight="1" x14ac:dyDescent="0.2">
      <c r="A787" s="82"/>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c r="AA787" s="82"/>
      <c r="AB787" s="82"/>
      <c r="AC787" s="82"/>
      <c r="AD787" s="82"/>
      <c r="AE787" s="82"/>
      <c r="AF787" s="82"/>
      <c r="AG787" s="82"/>
      <c r="AH787" s="82"/>
      <c r="AI787" s="82"/>
      <c r="AJ787" s="82"/>
      <c r="AK787" s="82"/>
      <c r="AL787" s="82"/>
      <c r="AM787" s="82"/>
      <c r="AN787" s="266"/>
      <c r="AO787" s="266"/>
      <c r="AP787" s="266"/>
      <c r="AQ787" s="266"/>
      <c r="AR787" s="82"/>
      <c r="AS787" s="82"/>
      <c r="AT787" s="82"/>
      <c r="AU787" s="82"/>
      <c r="AV787" s="82"/>
      <c r="AW787" s="82"/>
      <c r="AX787" s="82"/>
      <c r="AY787" s="82"/>
      <c r="AZ787" s="82"/>
      <c r="BA787" s="82"/>
      <c r="BB787" s="82"/>
      <c r="BC787" s="82"/>
      <c r="BD787" s="82"/>
      <c r="BE787" s="82"/>
      <c r="BF787" s="82"/>
      <c r="BG787" s="82"/>
      <c r="BH787" s="82"/>
      <c r="BI787" s="82"/>
      <c r="BJ787" s="82"/>
      <c r="BK787" s="82"/>
      <c r="BL787" s="82"/>
      <c r="BM787" s="82"/>
      <c r="BN787" s="82"/>
      <c r="BO787" s="82"/>
      <c r="BP787" s="82"/>
      <c r="BQ787" s="82"/>
      <c r="BR787" s="84"/>
      <c r="BS787" s="84"/>
      <c r="BT787" s="84"/>
      <c r="BU787" s="84"/>
      <c r="BV787" s="84"/>
      <c r="BW787" s="84"/>
      <c r="BX787" s="82"/>
      <c r="BY787" s="265"/>
      <c r="BZ787" s="82"/>
      <c r="CA787" s="82"/>
      <c r="CB787" s="82"/>
    </row>
    <row r="788" spans="1:80" ht="15.75" customHeight="1" x14ac:dyDescent="0.2">
      <c r="A788" s="82"/>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c r="AA788" s="82"/>
      <c r="AB788" s="82"/>
      <c r="AC788" s="82"/>
      <c r="AD788" s="82"/>
      <c r="AE788" s="82"/>
      <c r="AF788" s="82"/>
      <c r="AG788" s="82"/>
      <c r="AH788" s="82"/>
      <c r="AI788" s="82"/>
      <c r="AJ788" s="82"/>
      <c r="AK788" s="82"/>
      <c r="AL788" s="82"/>
      <c r="AM788" s="82"/>
      <c r="AN788" s="266"/>
      <c r="AO788" s="266"/>
      <c r="AP788" s="266"/>
      <c r="AQ788" s="266"/>
      <c r="AR788" s="82"/>
      <c r="AS788" s="82"/>
      <c r="AT788" s="82"/>
      <c r="AU788" s="82"/>
      <c r="AV788" s="82"/>
      <c r="AW788" s="82"/>
      <c r="AX788" s="82"/>
      <c r="AY788" s="82"/>
      <c r="AZ788" s="82"/>
      <c r="BA788" s="82"/>
      <c r="BB788" s="82"/>
      <c r="BC788" s="82"/>
      <c r="BD788" s="82"/>
      <c r="BE788" s="82"/>
      <c r="BF788" s="82"/>
      <c r="BG788" s="82"/>
      <c r="BH788" s="82"/>
      <c r="BI788" s="82"/>
      <c r="BJ788" s="82"/>
      <c r="BK788" s="82"/>
      <c r="BL788" s="82"/>
      <c r="BM788" s="82"/>
      <c r="BN788" s="82"/>
      <c r="BO788" s="82"/>
      <c r="BP788" s="82"/>
      <c r="BQ788" s="82"/>
      <c r="BR788" s="84"/>
      <c r="BS788" s="84"/>
      <c r="BT788" s="84"/>
      <c r="BU788" s="84"/>
      <c r="BV788" s="84"/>
      <c r="BW788" s="84"/>
      <c r="BX788" s="82"/>
      <c r="BY788" s="265"/>
      <c r="BZ788" s="82"/>
      <c r="CA788" s="82"/>
      <c r="CB788" s="82"/>
    </row>
    <row r="789" spans="1:80" ht="15.75" customHeight="1" x14ac:dyDescent="0.2">
      <c r="A789" s="82"/>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c r="AA789" s="82"/>
      <c r="AB789" s="82"/>
      <c r="AC789" s="82"/>
      <c r="AD789" s="82"/>
      <c r="AE789" s="82"/>
      <c r="AF789" s="82"/>
      <c r="AG789" s="82"/>
      <c r="AH789" s="82"/>
      <c r="AI789" s="82"/>
      <c r="AJ789" s="82"/>
      <c r="AK789" s="82"/>
      <c r="AL789" s="82"/>
      <c r="AM789" s="82"/>
      <c r="AN789" s="266"/>
      <c r="AO789" s="266"/>
      <c r="AP789" s="266"/>
      <c r="AQ789" s="266"/>
      <c r="AR789" s="82"/>
      <c r="AS789" s="82"/>
      <c r="AT789" s="82"/>
      <c r="AU789" s="82"/>
      <c r="AV789" s="82"/>
      <c r="AW789" s="82"/>
      <c r="AX789" s="82"/>
      <c r="AY789" s="82"/>
      <c r="AZ789" s="82"/>
      <c r="BA789" s="82"/>
      <c r="BB789" s="82"/>
      <c r="BC789" s="82"/>
      <c r="BD789" s="82"/>
      <c r="BE789" s="82"/>
      <c r="BF789" s="82"/>
      <c r="BG789" s="82"/>
      <c r="BH789" s="82"/>
      <c r="BI789" s="82"/>
      <c r="BJ789" s="82"/>
      <c r="BK789" s="82"/>
      <c r="BL789" s="82"/>
      <c r="BM789" s="82"/>
      <c r="BN789" s="82"/>
      <c r="BO789" s="82"/>
      <c r="BP789" s="82"/>
      <c r="BQ789" s="82"/>
      <c r="BR789" s="84"/>
      <c r="BS789" s="84"/>
      <c r="BT789" s="84"/>
      <c r="BU789" s="84"/>
      <c r="BV789" s="84"/>
      <c r="BW789" s="84"/>
      <c r="BX789" s="82"/>
      <c r="BY789" s="265"/>
      <c r="BZ789" s="82"/>
      <c r="CA789" s="82"/>
      <c r="CB789" s="82"/>
    </row>
    <row r="790" spans="1:80" ht="15.75" customHeight="1" x14ac:dyDescent="0.2">
      <c r="A790" s="82"/>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G790" s="82"/>
      <c r="AH790" s="82"/>
      <c r="AI790" s="82"/>
      <c r="AJ790" s="82"/>
      <c r="AK790" s="82"/>
      <c r="AL790" s="82"/>
      <c r="AM790" s="82"/>
      <c r="AN790" s="266"/>
      <c r="AO790" s="266"/>
      <c r="AP790" s="266"/>
      <c r="AQ790" s="266"/>
      <c r="AR790" s="82"/>
      <c r="AS790" s="82"/>
      <c r="AT790" s="82"/>
      <c r="AU790" s="82"/>
      <c r="AV790" s="82"/>
      <c r="AW790" s="82"/>
      <c r="AX790" s="82"/>
      <c r="AY790" s="82"/>
      <c r="AZ790" s="82"/>
      <c r="BA790" s="82"/>
      <c r="BB790" s="82"/>
      <c r="BC790" s="82"/>
      <c r="BD790" s="82"/>
      <c r="BE790" s="82"/>
      <c r="BF790" s="82"/>
      <c r="BG790" s="82"/>
      <c r="BH790" s="82"/>
      <c r="BI790" s="82"/>
      <c r="BJ790" s="82"/>
      <c r="BK790" s="82"/>
      <c r="BL790" s="82"/>
      <c r="BM790" s="82"/>
      <c r="BN790" s="82"/>
      <c r="BO790" s="82"/>
      <c r="BP790" s="82"/>
      <c r="BQ790" s="82"/>
      <c r="BR790" s="84"/>
      <c r="BS790" s="84"/>
      <c r="BT790" s="84"/>
      <c r="BU790" s="84"/>
      <c r="BV790" s="84"/>
      <c r="BW790" s="84"/>
      <c r="BX790" s="82"/>
      <c r="BY790" s="265"/>
      <c r="BZ790" s="82"/>
      <c r="CA790" s="82"/>
      <c r="CB790" s="82"/>
    </row>
    <row r="791" spans="1:80" ht="15.75" customHeight="1" x14ac:dyDescent="0.2">
      <c r="A791" s="82"/>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c r="AA791" s="82"/>
      <c r="AB791" s="82"/>
      <c r="AC791" s="82"/>
      <c r="AD791" s="82"/>
      <c r="AE791" s="82"/>
      <c r="AF791" s="82"/>
      <c r="AG791" s="82"/>
      <c r="AH791" s="82"/>
      <c r="AI791" s="82"/>
      <c r="AJ791" s="82"/>
      <c r="AK791" s="82"/>
      <c r="AL791" s="82"/>
      <c r="AM791" s="82"/>
      <c r="AN791" s="266"/>
      <c r="AO791" s="266"/>
      <c r="AP791" s="266"/>
      <c r="AQ791" s="266"/>
      <c r="AR791" s="82"/>
      <c r="AS791" s="82"/>
      <c r="AT791" s="82"/>
      <c r="AU791" s="82"/>
      <c r="AV791" s="82"/>
      <c r="AW791" s="82"/>
      <c r="AX791" s="82"/>
      <c r="AY791" s="82"/>
      <c r="AZ791" s="82"/>
      <c r="BA791" s="82"/>
      <c r="BB791" s="82"/>
      <c r="BC791" s="82"/>
      <c r="BD791" s="82"/>
      <c r="BE791" s="82"/>
      <c r="BF791" s="82"/>
      <c r="BG791" s="82"/>
      <c r="BH791" s="82"/>
      <c r="BI791" s="82"/>
      <c r="BJ791" s="82"/>
      <c r="BK791" s="82"/>
      <c r="BL791" s="82"/>
      <c r="BM791" s="82"/>
      <c r="BN791" s="82"/>
      <c r="BO791" s="82"/>
      <c r="BP791" s="82"/>
      <c r="BQ791" s="82"/>
      <c r="BR791" s="84"/>
      <c r="BS791" s="84"/>
      <c r="BT791" s="84"/>
      <c r="BU791" s="84"/>
      <c r="BV791" s="84"/>
      <c r="BW791" s="84"/>
      <c r="BX791" s="82"/>
      <c r="BY791" s="265"/>
      <c r="BZ791" s="82"/>
      <c r="CA791" s="82"/>
      <c r="CB791" s="82"/>
    </row>
    <row r="792" spans="1:80" ht="15.75" customHeight="1" x14ac:dyDescent="0.2">
      <c r="A792" s="82"/>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c r="AA792" s="82"/>
      <c r="AB792" s="82"/>
      <c r="AC792" s="82"/>
      <c r="AD792" s="82"/>
      <c r="AE792" s="82"/>
      <c r="AF792" s="82"/>
      <c r="AG792" s="82"/>
      <c r="AH792" s="82"/>
      <c r="AI792" s="82"/>
      <c r="AJ792" s="82"/>
      <c r="AK792" s="82"/>
      <c r="AL792" s="82"/>
      <c r="AM792" s="82"/>
      <c r="AN792" s="266"/>
      <c r="AO792" s="266"/>
      <c r="AP792" s="266"/>
      <c r="AQ792" s="266"/>
      <c r="AR792" s="82"/>
      <c r="AS792" s="82"/>
      <c r="AT792" s="82"/>
      <c r="AU792" s="82"/>
      <c r="AV792" s="82"/>
      <c r="AW792" s="82"/>
      <c r="AX792" s="82"/>
      <c r="AY792" s="82"/>
      <c r="AZ792" s="82"/>
      <c r="BA792" s="82"/>
      <c r="BB792" s="82"/>
      <c r="BC792" s="82"/>
      <c r="BD792" s="82"/>
      <c r="BE792" s="82"/>
      <c r="BF792" s="82"/>
      <c r="BG792" s="82"/>
      <c r="BH792" s="82"/>
      <c r="BI792" s="82"/>
      <c r="BJ792" s="82"/>
      <c r="BK792" s="82"/>
      <c r="BL792" s="82"/>
      <c r="BM792" s="82"/>
      <c r="BN792" s="82"/>
      <c r="BO792" s="82"/>
      <c r="BP792" s="82"/>
      <c r="BQ792" s="82"/>
      <c r="BR792" s="84"/>
      <c r="BS792" s="84"/>
      <c r="BT792" s="84"/>
      <c r="BU792" s="84"/>
      <c r="BV792" s="84"/>
      <c r="BW792" s="84"/>
      <c r="BX792" s="82"/>
      <c r="BY792" s="265"/>
      <c r="BZ792" s="82"/>
      <c r="CA792" s="82"/>
      <c r="CB792" s="82"/>
    </row>
    <row r="793" spans="1:80" ht="15.75" customHeight="1" x14ac:dyDescent="0.2">
      <c r="A793" s="82"/>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c r="AA793" s="82"/>
      <c r="AB793" s="82"/>
      <c r="AC793" s="82"/>
      <c r="AD793" s="82"/>
      <c r="AE793" s="82"/>
      <c r="AF793" s="82"/>
      <c r="AG793" s="82"/>
      <c r="AH793" s="82"/>
      <c r="AI793" s="82"/>
      <c r="AJ793" s="82"/>
      <c r="AK793" s="82"/>
      <c r="AL793" s="82"/>
      <c r="AM793" s="82"/>
      <c r="AN793" s="266"/>
      <c r="AO793" s="266"/>
      <c r="AP793" s="266"/>
      <c r="AQ793" s="266"/>
      <c r="AR793" s="82"/>
      <c r="AS793" s="82"/>
      <c r="AT793" s="82"/>
      <c r="AU793" s="82"/>
      <c r="AV793" s="82"/>
      <c r="AW793" s="82"/>
      <c r="AX793" s="82"/>
      <c r="AY793" s="82"/>
      <c r="AZ793" s="82"/>
      <c r="BA793" s="82"/>
      <c r="BB793" s="82"/>
      <c r="BC793" s="82"/>
      <c r="BD793" s="82"/>
      <c r="BE793" s="82"/>
      <c r="BF793" s="82"/>
      <c r="BG793" s="82"/>
      <c r="BH793" s="82"/>
      <c r="BI793" s="82"/>
      <c r="BJ793" s="82"/>
      <c r="BK793" s="82"/>
      <c r="BL793" s="82"/>
      <c r="BM793" s="82"/>
      <c r="BN793" s="82"/>
      <c r="BO793" s="82"/>
      <c r="BP793" s="82"/>
      <c r="BQ793" s="82"/>
      <c r="BR793" s="84"/>
      <c r="BS793" s="84"/>
      <c r="BT793" s="84"/>
      <c r="BU793" s="84"/>
      <c r="BV793" s="84"/>
      <c r="BW793" s="84"/>
      <c r="BX793" s="82"/>
      <c r="BY793" s="265"/>
      <c r="BZ793" s="82"/>
      <c r="CA793" s="82"/>
      <c r="CB793" s="82"/>
    </row>
    <row r="794" spans="1:80" ht="15.75" customHeight="1" x14ac:dyDescent="0.2">
      <c r="A794" s="82"/>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c r="AA794" s="82"/>
      <c r="AB794" s="82"/>
      <c r="AC794" s="82"/>
      <c r="AD794" s="82"/>
      <c r="AE794" s="82"/>
      <c r="AF794" s="82"/>
      <c r="AG794" s="82"/>
      <c r="AH794" s="82"/>
      <c r="AI794" s="82"/>
      <c r="AJ794" s="82"/>
      <c r="AK794" s="82"/>
      <c r="AL794" s="82"/>
      <c r="AM794" s="82"/>
      <c r="AN794" s="266"/>
      <c r="AO794" s="266"/>
      <c r="AP794" s="266"/>
      <c r="AQ794" s="266"/>
      <c r="AR794" s="82"/>
      <c r="AS794" s="82"/>
      <c r="AT794" s="82"/>
      <c r="AU794" s="82"/>
      <c r="AV794" s="82"/>
      <c r="AW794" s="82"/>
      <c r="AX794" s="82"/>
      <c r="AY794" s="82"/>
      <c r="AZ794" s="82"/>
      <c r="BA794" s="82"/>
      <c r="BB794" s="82"/>
      <c r="BC794" s="82"/>
      <c r="BD794" s="82"/>
      <c r="BE794" s="82"/>
      <c r="BF794" s="82"/>
      <c r="BG794" s="82"/>
      <c r="BH794" s="82"/>
      <c r="BI794" s="82"/>
      <c r="BJ794" s="82"/>
      <c r="BK794" s="82"/>
      <c r="BL794" s="82"/>
      <c r="BM794" s="82"/>
      <c r="BN794" s="82"/>
      <c r="BO794" s="82"/>
      <c r="BP794" s="82"/>
      <c r="BQ794" s="82"/>
      <c r="BR794" s="84"/>
      <c r="BS794" s="84"/>
      <c r="BT794" s="84"/>
      <c r="BU794" s="84"/>
      <c r="BV794" s="84"/>
      <c r="BW794" s="84"/>
      <c r="BX794" s="82"/>
      <c r="BY794" s="265"/>
      <c r="BZ794" s="82"/>
      <c r="CA794" s="82"/>
      <c r="CB794" s="82"/>
    </row>
    <row r="795" spans="1:80" ht="15.75" customHeight="1" x14ac:dyDescent="0.2">
      <c r="A795" s="82"/>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c r="AA795" s="82"/>
      <c r="AB795" s="82"/>
      <c r="AC795" s="82"/>
      <c r="AD795" s="82"/>
      <c r="AE795" s="82"/>
      <c r="AF795" s="82"/>
      <c r="AG795" s="82"/>
      <c r="AH795" s="82"/>
      <c r="AI795" s="82"/>
      <c r="AJ795" s="82"/>
      <c r="AK795" s="82"/>
      <c r="AL795" s="82"/>
      <c r="AM795" s="82"/>
      <c r="AN795" s="266"/>
      <c r="AO795" s="266"/>
      <c r="AP795" s="266"/>
      <c r="AQ795" s="266"/>
      <c r="AR795" s="82"/>
      <c r="AS795" s="82"/>
      <c r="AT795" s="82"/>
      <c r="AU795" s="82"/>
      <c r="AV795" s="82"/>
      <c r="AW795" s="82"/>
      <c r="AX795" s="82"/>
      <c r="AY795" s="82"/>
      <c r="AZ795" s="82"/>
      <c r="BA795" s="82"/>
      <c r="BB795" s="82"/>
      <c r="BC795" s="82"/>
      <c r="BD795" s="82"/>
      <c r="BE795" s="82"/>
      <c r="BF795" s="82"/>
      <c r="BG795" s="82"/>
      <c r="BH795" s="82"/>
      <c r="BI795" s="82"/>
      <c r="BJ795" s="82"/>
      <c r="BK795" s="82"/>
      <c r="BL795" s="82"/>
      <c r="BM795" s="82"/>
      <c r="BN795" s="82"/>
      <c r="BO795" s="82"/>
      <c r="BP795" s="82"/>
      <c r="BQ795" s="82"/>
      <c r="BR795" s="84"/>
      <c r="BS795" s="84"/>
      <c r="BT795" s="84"/>
      <c r="BU795" s="84"/>
      <c r="BV795" s="84"/>
      <c r="BW795" s="84"/>
      <c r="BX795" s="82"/>
      <c r="BY795" s="265"/>
      <c r="BZ795" s="82"/>
      <c r="CA795" s="82"/>
      <c r="CB795" s="82"/>
    </row>
    <row r="796" spans="1:80" ht="15.75" customHeight="1" x14ac:dyDescent="0.2">
      <c r="A796" s="82"/>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c r="AA796" s="82"/>
      <c r="AB796" s="82"/>
      <c r="AC796" s="82"/>
      <c r="AD796" s="82"/>
      <c r="AE796" s="82"/>
      <c r="AF796" s="82"/>
      <c r="AG796" s="82"/>
      <c r="AH796" s="82"/>
      <c r="AI796" s="82"/>
      <c r="AJ796" s="82"/>
      <c r="AK796" s="82"/>
      <c r="AL796" s="82"/>
      <c r="AM796" s="82"/>
      <c r="AN796" s="266"/>
      <c r="AO796" s="266"/>
      <c r="AP796" s="266"/>
      <c r="AQ796" s="266"/>
      <c r="AR796" s="82"/>
      <c r="AS796" s="82"/>
      <c r="AT796" s="82"/>
      <c r="AU796" s="82"/>
      <c r="AV796" s="82"/>
      <c r="AW796" s="82"/>
      <c r="AX796" s="82"/>
      <c r="AY796" s="82"/>
      <c r="AZ796" s="82"/>
      <c r="BA796" s="82"/>
      <c r="BB796" s="82"/>
      <c r="BC796" s="82"/>
      <c r="BD796" s="82"/>
      <c r="BE796" s="82"/>
      <c r="BF796" s="82"/>
      <c r="BG796" s="82"/>
      <c r="BH796" s="82"/>
      <c r="BI796" s="82"/>
      <c r="BJ796" s="82"/>
      <c r="BK796" s="82"/>
      <c r="BL796" s="82"/>
      <c r="BM796" s="82"/>
      <c r="BN796" s="82"/>
      <c r="BO796" s="82"/>
      <c r="BP796" s="82"/>
      <c r="BQ796" s="82"/>
      <c r="BR796" s="84"/>
      <c r="BS796" s="84"/>
      <c r="BT796" s="84"/>
      <c r="BU796" s="84"/>
      <c r="BV796" s="84"/>
      <c r="BW796" s="84"/>
      <c r="BX796" s="82"/>
      <c r="BY796" s="265"/>
      <c r="BZ796" s="82"/>
      <c r="CA796" s="82"/>
      <c r="CB796" s="82"/>
    </row>
    <row r="797" spans="1:80" ht="15.75" customHeight="1" x14ac:dyDescent="0.2">
      <c r="A797" s="82"/>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c r="AJ797" s="82"/>
      <c r="AK797" s="82"/>
      <c r="AL797" s="82"/>
      <c r="AM797" s="82"/>
      <c r="AN797" s="266"/>
      <c r="AO797" s="266"/>
      <c r="AP797" s="266"/>
      <c r="AQ797" s="266"/>
      <c r="AR797" s="82"/>
      <c r="AS797" s="82"/>
      <c r="AT797" s="82"/>
      <c r="AU797" s="82"/>
      <c r="AV797" s="82"/>
      <c r="AW797" s="82"/>
      <c r="AX797" s="82"/>
      <c r="AY797" s="82"/>
      <c r="AZ797" s="82"/>
      <c r="BA797" s="82"/>
      <c r="BB797" s="82"/>
      <c r="BC797" s="82"/>
      <c r="BD797" s="82"/>
      <c r="BE797" s="82"/>
      <c r="BF797" s="82"/>
      <c r="BG797" s="82"/>
      <c r="BH797" s="82"/>
      <c r="BI797" s="82"/>
      <c r="BJ797" s="82"/>
      <c r="BK797" s="82"/>
      <c r="BL797" s="82"/>
      <c r="BM797" s="82"/>
      <c r="BN797" s="82"/>
      <c r="BO797" s="82"/>
      <c r="BP797" s="82"/>
      <c r="BQ797" s="82"/>
      <c r="BR797" s="84"/>
      <c r="BS797" s="84"/>
      <c r="BT797" s="84"/>
      <c r="BU797" s="84"/>
      <c r="BV797" s="84"/>
      <c r="BW797" s="84"/>
      <c r="BX797" s="82"/>
      <c r="BY797" s="265"/>
      <c r="BZ797" s="82"/>
      <c r="CA797" s="82"/>
      <c r="CB797" s="82"/>
    </row>
    <row r="798" spans="1:80" ht="15.75" customHeight="1" x14ac:dyDescent="0.2">
      <c r="A798" s="82"/>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c r="AJ798" s="82"/>
      <c r="AK798" s="82"/>
      <c r="AL798" s="82"/>
      <c r="AM798" s="82"/>
      <c r="AN798" s="266"/>
      <c r="AO798" s="266"/>
      <c r="AP798" s="266"/>
      <c r="AQ798" s="266"/>
      <c r="AR798" s="82"/>
      <c r="AS798" s="82"/>
      <c r="AT798" s="82"/>
      <c r="AU798" s="82"/>
      <c r="AV798" s="82"/>
      <c r="AW798" s="82"/>
      <c r="AX798" s="82"/>
      <c r="AY798" s="82"/>
      <c r="AZ798" s="82"/>
      <c r="BA798" s="82"/>
      <c r="BB798" s="82"/>
      <c r="BC798" s="82"/>
      <c r="BD798" s="82"/>
      <c r="BE798" s="82"/>
      <c r="BF798" s="82"/>
      <c r="BG798" s="82"/>
      <c r="BH798" s="82"/>
      <c r="BI798" s="82"/>
      <c r="BJ798" s="82"/>
      <c r="BK798" s="82"/>
      <c r="BL798" s="82"/>
      <c r="BM798" s="82"/>
      <c r="BN798" s="82"/>
      <c r="BO798" s="82"/>
      <c r="BP798" s="82"/>
      <c r="BQ798" s="82"/>
      <c r="BR798" s="84"/>
      <c r="BS798" s="84"/>
      <c r="BT798" s="84"/>
      <c r="BU798" s="84"/>
      <c r="BV798" s="84"/>
      <c r="BW798" s="84"/>
      <c r="BX798" s="82"/>
      <c r="BY798" s="265"/>
      <c r="BZ798" s="82"/>
      <c r="CA798" s="82"/>
      <c r="CB798" s="82"/>
    </row>
    <row r="799" spans="1:80" ht="15.75" customHeight="1" x14ac:dyDescent="0.2">
      <c r="A799" s="82"/>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c r="AA799" s="82"/>
      <c r="AB799" s="82"/>
      <c r="AC799" s="82"/>
      <c r="AD799" s="82"/>
      <c r="AE799" s="82"/>
      <c r="AF799" s="82"/>
      <c r="AG799" s="82"/>
      <c r="AH799" s="82"/>
      <c r="AI799" s="82"/>
      <c r="AJ799" s="82"/>
      <c r="AK799" s="82"/>
      <c r="AL799" s="82"/>
      <c r="AM799" s="82"/>
      <c r="AN799" s="266"/>
      <c r="AO799" s="266"/>
      <c r="AP799" s="266"/>
      <c r="AQ799" s="266"/>
      <c r="AR799" s="82"/>
      <c r="AS799" s="82"/>
      <c r="AT799" s="82"/>
      <c r="AU799" s="82"/>
      <c r="AV799" s="82"/>
      <c r="AW799" s="82"/>
      <c r="AX799" s="82"/>
      <c r="AY799" s="82"/>
      <c r="AZ799" s="82"/>
      <c r="BA799" s="82"/>
      <c r="BB799" s="82"/>
      <c r="BC799" s="82"/>
      <c r="BD799" s="82"/>
      <c r="BE799" s="82"/>
      <c r="BF799" s="82"/>
      <c r="BG799" s="82"/>
      <c r="BH799" s="82"/>
      <c r="BI799" s="82"/>
      <c r="BJ799" s="82"/>
      <c r="BK799" s="82"/>
      <c r="BL799" s="82"/>
      <c r="BM799" s="82"/>
      <c r="BN799" s="82"/>
      <c r="BO799" s="82"/>
      <c r="BP799" s="82"/>
      <c r="BQ799" s="82"/>
      <c r="BR799" s="84"/>
      <c r="BS799" s="84"/>
      <c r="BT799" s="84"/>
      <c r="BU799" s="84"/>
      <c r="BV799" s="84"/>
      <c r="BW799" s="84"/>
      <c r="BX799" s="82"/>
      <c r="BY799" s="265"/>
      <c r="BZ799" s="82"/>
      <c r="CA799" s="82"/>
      <c r="CB799" s="82"/>
    </row>
    <row r="800" spans="1:80" ht="15.75" customHeight="1" x14ac:dyDescent="0.2">
      <c r="A800" s="82"/>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c r="AA800" s="82"/>
      <c r="AB800" s="82"/>
      <c r="AC800" s="82"/>
      <c r="AD800" s="82"/>
      <c r="AE800" s="82"/>
      <c r="AF800" s="82"/>
      <c r="AG800" s="82"/>
      <c r="AH800" s="82"/>
      <c r="AI800" s="82"/>
      <c r="AJ800" s="82"/>
      <c r="AK800" s="82"/>
      <c r="AL800" s="82"/>
      <c r="AM800" s="82"/>
      <c r="AN800" s="266"/>
      <c r="AO800" s="266"/>
      <c r="AP800" s="266"/>
      <c r="AQ800" s="266"/>
      <c r="AR800" s="82"/>
      <c r="AS800" s="82"/>
      <c r="AT800" s="82"/>
      <c r="AU800" s="82"/>
      <c r="AV800" s="82"/>
      <c r="AW800" s="82"/>
      <c r="AX800" s="82"/>
      <c r="AY800" s="82"/>
      <c r="AZ800" s="82"/>
      <c r="BA800" s="82"/>
      <c r="BB800" s="82"/>
      <c r="BC800" s="82"/>
      <c r="BD800" s="82"/>
      <c r="BE800" s="82"/>
      <c r="BF800" s="82"/>
      <c r="BG800" s="82"/>
      <c r="BH800" s="82"/>
      <c r="BI800" s="82"/>
      <c r="BJ800" s="82"/>
      <c r="BK800" s="82"/>
      <c r="BL800" s="82"/>
      <c r="BM800" s="82"/>
      <c r="BN800" s="82"/>
      <c r="BO800" s="82"/>
      <c r="BP800" s="82"/>
      <c r="BQ800" s="82"/>
      <c r="BR800" s="84"/>
      <c r="BS800" s="84"/>
      <c r="BT800" s="84"/>
      <c r="BU800" s="84"/>
      <c r="BV800" s="84"/>
      <c r="BW800" s="84"/>
      <c r="BX800" s="82"/>
      <c r="BY800" s="265"/>
      <c r="BZ800" s="82"/>
      <c r="CA800" s="82"/>
      <c r="CB800" s="82"/>
    </row>
    <row r="801" spans="1:80" ht="15.75" customHeight="1" x14ac:dyDescent="0.2">
      <c r="A801" s="82"/>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c r="AA801" s="82"/>
      <c r="AB801" s="82"/>
      <c r="AC801" s="82"/>
      <c r="AD801" s="82"/>
      <c r="AE801" s="82"/>
      <c r="AF801" s="82"/>
      <c r="AG801" s="82"/>
      <c r="AH801" s="82"/>
      <c r="AI801" s="82"/>
      <c r="AJ801" s="82"/>
      <c r="AK801" s="82"/>
      <c r="AL801" s="82"/>
      <c r="AM801" s="82"/>
      <c r="AN801" s="266"/>
      <c r="AO801" s="266"/>
      <c r="AP801" s="266"/>
      <c r="AQ801" s="266"/>
      <c r="AR801" s="82"/>
      <c r="AS801" s="82"/>
      <c r="AT801" s="82"/>
      <c r="AU801" s="82"/>
      <c r="AV801" s="82"/>
      <c r="AW801" s="82"/>
      <c r="AX801" s="82"/>
      <c r="AY801" s="82"/>
      <c r="AZ801" s="82"/>
      <c r="BA801" s="82"/>
      <c r="BB801" s="82"/>
      <c r="BC801" s="82"/>
      <c r="BD801" s="82"/>
      <c r="BE801" s="82"/>
      <c r="BF801" s="82"/>
      <c r="BG801" s="82"/>
      <c r="BH801" s="82"/>
      <c r="BI801" s="82"/>
      <c r="BJ801" s="82"/>
      <c r="BK801" s="82"/>
      <c r="BL801" s="82"/>
      <c r="BM801" s="82"/>
      <c r="BN801" s="82"/>
      <c r="BO801" s="82"/>
      <c r="BP801" s="82"/>
      <c r="BQ801" s="82"/>
      <c r="BR801" s="84"/>
      <c r="BS801" s="84"/>
      <c r="BT801" s="84"/>
      <c r="BU801" s="84"/>
      <c r="BV801" s="84"/>
      <c r="BW801" s="84"/>
      <c r="BX801" s="82"/>
      <c r="BY801" s="265"/>
      <c r="BZ801" s="82"/>
      <c r="CA801" s="82"/>
      <c r="CB801" s="82"/>
    </row>
    <row r="802" spans="1:80" ht="15.75" customHeight="1" x14ac:dyDescent="0.2">
      <c r="A802" s="82"/>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c r="AA802" s="82"/>
      <c r="AB802" s="82"/>
      <c r="AC802" s="82"/>
      <c r="AD802" s="82"/>
      <c r="AE802" s="82"/>
      <c r="AF802" s="82"/>
      <c r="AG802" s="82"/>
      <c r="AH802" s="82"/>
      <c r="AI802" s="82"/>
      <c r="AJ802" s="82"/>
      <c r="AK802" s="82"/>
      <c r="AL802" s="82"/>
      <c r="AM802" s="82"/>
      <c r="AN802" s="266"/>
      <c r="AO802" s="266"/>
      <c r="AP802" s="266"/>
      <c r="AQ802" s="266"/>
      <c r="AR802" s="82"/>
      <c r="AS802" s="82"/>
      <c r="AT802" s="82"/>
      <c r="AU802" s="82"/>
      <c r="AV802" s="82"/>
      <c r="AW802" s="82"/>
      <c r="AX802" s="82"/>
      <c r="AY802" s="82"/>
      <c r="AZ802" s="82"/>
      <c r="BA802" s="82"/>
      <c r="BB802" s="82"/>
      <c r="BC802" s="82"/>
      <c r="BD802" s="82"/>
      <c r="BE802" s="82"/>
      <c r="BF802" s="82"/>
      <c r="BG802" s="82"/>
      <c r="BH802" s="82"/>
      <c r="BI802" s="82"/>
      <c r="BJ802" s="82"/>
      <c r="BK802" s="82"/>
      <c r="BL802" s="82"/>
      <c r="BM802" s="82"/>
      <c r="BN802" s="82"/>
      <c r="BO802" s="82"/>
      <c r="BP802" s="82"/>
      <c r="BQ802" s="82"/>
      <c r="BR802" s="84"/>
      <c r="BS802" s="84"/>
      <c r="BT802" s="84"/>
      <c r="BU802" s="84"/>
      <c r="BV802" s="84"/>
      <c r="BW802" s="84"/>
      <c r="BX802" s="82"/>
      <c r="BY802" s="265"/>
      <c r="BZ802" s="82"/>
      <c r="CA802" s="82"/>
      <c r="CB802" s="82"/>
    </row>
    <row r="803" spans="1:80" ht="15.75" customHeight="1" x14ac:dyDescent="0.2">
      <c r="A803" s="82"/>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G803" s="82"/>
      <c r="AH803" s="82"/>
      <c r="AI803" s="82"/>
      <c r="AJ803" s="82"/>
      <c r="AK803" s="82"/>
      <c r="AL803" s="82"/>
      <c r="AM803" s="82"/>
      <c r="AN803" s="266"/>
      <c r="AO803" s="266"/>
      <c r="AP803" s="266"/>
      <c r="AQ803" s="266"/>
      <c r="AR803" s="82"/>
      <c r="AS803" s="82"/>
      <c r="AT803" s="82"/>
      <c r="AU803" s="82"/>
      <c r="AV803" s="82"/>
      <c r="AW803" s="82"/>
      <c r="AX803" s="82"/>
      <c r="AY803" s="82"/>
      <c r="AZ803" s="82"/>
      <c r="BA803" s="82"/>
      <c r="BB803" s="82"/>
      <c r="BC803" s="82"/>
      <c r="BD803" s="82"/>
      <c r="BE803" s="82"/>
      <c r="BF803" s="82"/>
      <c r="BG803" s="82"/>
      <c r="BH803" s="82"/>
      <c r="BI803" s="82"/>
      <c r="BJ803" s="82"/>
      <c r="BK803" s="82"/>
      <c r="BL803" s="82"/>
      <c r="BM803" s="82"/>
      <c r="BN803" s="82"/>
      <c r="BO803" s="82"/>
      <c r="BP803" s="82"/>
      <c r="BQ803" s="82"/>
      <c r="BR803" s="84"/>
      <c r="BS803" s="84"/>
      <c r="BT803" s="84"/>
      <c r="BU803" s="84"/>
      <c r="BV803" s="84"/>
      <c r="BW803" s="84"/>
      <c r="BX803" s="82"/>
      <c r="BY803" s="265"/>
      <c r="BZ803" s="82"/>
      <c r="CA803" s="82"/>
      <c r="CB803" s="82"/>
    </row>
    <row r="804" spans="1:80" ht="15.75" customHeight="1" x14ac:dyDescent="0.2">
      <c r="A804" s="82"/>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c r="AA804" s="82"/>
      <c r="AB804" s="82"/>
      <c r="AC804" s="82"/>
      <c r="AD804" s="82"/>
      <c r="AE804" s="82"/>
      <c r="AF804" s="82"/>
      <c r="AG804" s="82"/>
      <c r="AH804" s="82"/>
      <c r="AI804" s="82"/>
      <c r="AJ804" s="82"/>
      <c r="AK804" s="82"/>
      <c r="AL804" s="82"/>
      <c r="AM804" s="82"/>
      <c r="AN804" s="266"/>
      <c r="AO804" s="266"/>
      <c r="AP804" s="266"/>
      <c r="AQ804" s="266"/>
      <c r="AR804" s="82"/>
      <c r="AS804" s="82"/>
      <c r="AT804" s="82"/>
      <c r="AU804" s="82"/>
      <c r="AV804" s="82"/>
      <c r="AW804" s="82"/>
      <c r="AX804" s="82"/>
      <c r="AY804" s="82"/>
      <c r="AZ804" s="82"/>
      <c r="BA804" s="82"/>
      <c r="BB804" s="82"/>
      <c r="BC804" s="82"/>
      <c r="BD804" s="82"/>
      <c r="BE804" s="82"/>
      <c r="BF804" s="82"/>
      <c r="BG804" s="82"/>
      <c r="BH804" s="82"/>
      <c r="BI804" s="82"/>
      <c r="BJ804" s="82"/>
      <c r="BK804" s="82"/>
      <c r="BL804" s="82"/>
      <c r="BM804" s="82"/>
      <c r="BN804" s="82"/>
      <c r="BO804" s="82"/>
      <c r="BP804" s="82"/>
      <c r="BQ804" s="82"/>
      <c r="BR804" s="84"/>
      <c r="BS804" s="84"/>
      <c r="BT804" s="84"/>
      <c r="BU804" s="84"/>
      <c r="BV804" s="84"/>
      <c r="BW804" s="84"/>
      <c r="BX804" s="82"/>
      <c r="BY804" s="265"/>
      <c r="BZ804" s="82"/>
      <c r="CA804" s="82"/>
      <c r="CB804" s="82"/>
    </row>
    <row r="805" spans="1:80" ht="15.75" customHeight="1" x14ac:dyDescent="0.2">
      <c r="A805" s="82"/>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c r="AA805" s="82"/>
      <c r="AB805" s="82"/>
      <c r="AC805" s="82"/>
      <c r="AD805" s="82"/>
      <c r="AE805" s="82"/>
      <c r="AF805" s="82"/>
      <c r="AG805" s="82"/>
      <c r="AH805" s="82"/>
      <c r="AI805" s="82"/>
      <c r="AJ805" s="82"/>
      <c r="AK805" s="82"/>
      <c r="AL805" s="82"/>
      <c r="AM805" s="82"/>
      <c r="AN805" s="266"/>
      <c r="AO805" s="266"/>
      <c r="AP805" s="266"/>
      <c r="AQ805" s="266"/>
      <c r="AR805" s="82"/>
      <c r="AS805" s="82"/>
      <c r="AT805" s="82"/>
      <c r="AU805" s="82"/>
      <c r="AV805" s="82"/>
      <c r="AW805" s="82"/>
      <c r="AX805" s="82"/>
      <c r="AY805" s="82"/>
      <c r="AZ805" s="82"/>
      <c r="BA805" s="82"/>
      <c r="BB805" s="82"/>
      <c r="BC805" s="82"/>
      <c r="BD805" s="82"/>
      <c r="BE805" s="82"/>
      <c r="BF805" s="82"/>
      <c r="BG805" s="82"/>
      <c r="BH805" s="82"/>
      <c r="BI805" s="82"/>
      <c r="BJ805" s="82"/>
      <c r="BK805" s="82"/>
      <c r="BL805" s="82"/>
      <c r="BM805" s="82"/>
      <c r="BN805" s="82"/>
      <c r="BO805" s="82"/>
      <c r="BP805" s="82"/>
      <c r="BQ805" s="82"/>
      <c r="BR805" s="84"/>
      <c r="BS805" s="84"/>
      <c r="BT805" s="84"/>
      <c r="BU805" s="84"/>
      <c r="BV805" s="84"/>
      <c r="BW805" s="84"/>
      <c r="BX805" s="82"/>
      <c r="BY805" s="265"/>
      <c r="BZ805" s="82"/>
      <c r="CA805" s="82"/>
      <c r="CB805" s="82"/>
    </row>
    <row r="806" spans="1:80" ht="15.75" customHeight="1" x14ac:dyDescent="0.2">
      <c r="A806" s="82"/>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c r="AA806" s="82"/>
      <c r="AB806" s="82"/>
      <c r="AC806" s="82"/>
      <c r="AD806" s="82"/>
      <c r="AE806" s="82"/>
      <c r="AF806" s="82"/>
      <c r="AG806" s="82"/>
      <c r="AH806" s="82"/>
      <c r="AI806" s="82"/>
      <c r="AJ806" s="82"/>
      <c r="AK806" s="82"/>
      <c r="AL806" s="82"/>
      <c r="AM806" s="82"/>
      <c r="AN806" s="266"/>
      <c r="AO806" s="266"/>
      <c r="AP806" s="266"/>
      <c r="AQ806" s="266"/>
      <c r="AR806" s="82"/>
      <c r="AS806" s="82"/>
      <c r="AT806" s="82"/>
      <c r="AU806" s="82"/>
      <c r="AV806" s="82"/>
      <c r="AW806" s="82"/>
      <c r="AX806" s="82"/>
      <c r="AY806" s="82"/>
      <c r="AZ806" s="82"/>
      <c r="BA806" s="82"/>
      <c r="BB806" s="82"/>
      <c r="BC806" s="82"/>
      <c r="BD806" s="82"/>
      <c r="BE806" s="82"/>
      <c r="BF806" s="82"/>
      <c r="BG806" s="82"/>
      <c r="BH806" s="82"/>
      <c r="BI806" s="82"/>
      <c r="BJ806" s="82"/>
      <c r="BK806" s="82"/>
      <c r="BL806" s="82"/>
      <c r="BM806" s="82"/>
      <c r="BN806" s="82"/>
      <c r="BO806" s="82"/>
      <c r="BP806" s="82"/>
      <c r="BQ806" s="82"/>
      <c r="BR806" s="84"/>
      <c r="BS806" s="84"/>
      <c r="BT806" s="84"/>
      <c r="BU806" s="84"/>
      <c r="BV806" s="84"/>
      <c r="BW806" s="84"/>
      <c r="BX806" s="82"/>
      <c r="BY806" s="265"/>
      <c r="BZ806" s="82"/>
      <c r="CA806" s="82"/>
      <c r="CB806" s="82"/>
    </row>
    <row r="807" spans="1:80" ht="15.75" customHeight="1" x14ac:dyDescent="0.2">
      <c r="A807" s="82"/>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c r="AA807" s="82"/>
      <c r="AB807" s="82"/>
      <c r="AC807" s="82"/>
      <c r="AD807" s="82"/>
      <c r="AE807" s="82"/>
      <c r="AF807" s="82"/>
      <c r="AG807" s="82"/>
      <c r="AH807" s="82"/>
      <c r="AI807" s="82"/>
      <c r="AJ807" s="82"/>
      <c r="AK807" s="82"/>
      <c r="AL807" s="82"/>
      <c r="AM807" s="82"/>
      <c r="AN807" s="266"/>
      <c r="AO807" s="266"/>
      <c r="AP807" s="266"/>
      <c r="AQ807" s="266"/>
      <c r="AR807" s="82"/>
      <c r="AS807" s="82"/>
      <c r="AT807" s="82"/>
      <c r="AU807" s="82"/>
      <c r="AV807" s="82"/>
      <c r="AW807" s="82"/>
      <c r="AX807" s="82"/>
      <c r="AY807" s="82"/>
      <c r="AZ807" s="82"/>
      <c r="BA807" s="82"/>
      <c r="BB807" s="82"/>
      <c r="BC807" s="82"/>
      <c r="BD807" s="82"/>
      <c r="BE807" s="82"/>
      <c r="BF807" s="82"/>
      <c r="BG807" s="82"/>
      <c r="BH807" s="82"/>
      <c r="BI807" s="82"/>
      <c r="BJ807" s="82"/>
      <c r="BK807" s="82"/>
      <c r="BL807" s="82"/>
      <c r="BM807" s="82"/>
      <c r="BN807" s="82"/>
      <c r="BO807" s="82"/>
      <c r="BP807" s="82"/>
      <c r="BQ807" s="82"/>
      <c r="BR807" s="84"/>
      <c r="BS807" s="84"/>
      <c r="BT807" s="84"/>
      <c r="BU807" s="84"/>
      <c r="BV807" s="84"/>
      <c r="BW807" s="84"/>
      <c r="BX807" s="82"/>
      <c r="BY807" s="265"/>
      <c r="BZ807" s="82"/>
      <c r="CA807" s="82"/>
      <c r="CB807" s="82"/>
    </row>
    <row r="808" spans="1:80" ht="15.75" customHeight="1" x14ac:dyDescent="0.2">
      <c r="A808" s="82"/>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c r="AA808" s="82"/>
      <c r="AB808" s="82"/>
      <c r="AC808" s="82"/>
      <c r="AD808" s="82"/>
      <c r="AE808" s="82"/>
      <c r="AF808" s="82"/>
      <c r="AG808" s="82"/>
      <c r="AH808" s="82"/>
      <c r="AI808" s="82"/>
      <c r="AJ808" s="82"/>
      <c r="AK808" s="82"/>
      <c r="AL808" s="82"/>
      <c r="AM808" s="82"/>
      <c r="AN808" s="266"/>
      <c r="AO808" s="266"/>
      <c r="AP808" s="266"/>
      <c r="AQ808" s="266"/>
      <c r="AR808" s="82"/>
      <c r="AS808" s="82"/>
      <c r="AT808" s="82"/>
      <c r="AU808" s="82"/>
      <c r="AV808" s="82"/>
      <c r="AW808" s="82"/>
      <c r="AX808" s="82"/>
      <c r="AY808" s="82"/>
      <c r="AZ808" s="82"/>
      <c r="BA808" s="82"/>
      <c r="BB808" s="82"/>
      <c r="BC808" s="82"/>
      <c r="BD808" s="82"/>
      <c r="BE808" s="82"/>
      <c r="BF808" s="82"/>
      <c r="BG808" s="82"/>
      <c r="BH808" s="82"/>
      <c r="BI808" s="82"/>
      <c r="BJ808" s="82"/>
      <c r="BK808" s="82"/>
      <c r="BL808" s="82"/>
      <c r="BM808" s="82"/>
      <c r="BN808" s="82"/>
      <c r="BO808" s="82"/>
      <c r="BP808" s="82"/>
      <c r="BQ808" s="82"/>
      <c r="BR808" s="84"/>
      <c r="BS808" s="84"/>
      <c r="BT808" s="84"/>
      <c r="BU808" s="84"/>
      <c r="BV808" s="84"/>
      <c r="BW808" s="84"/>
      <c r="BX808" s="82"/>
      <c r="BY808" s="265"/>
      <c r="BZ808" s="82"/>
      <c r="CA808" s="82"/>
      <c r="CB808" s="82"/>
    </row>
    <row r="809" spans="1:80" ht="15.75" customHeight="1" x14ac:dyDescent="0.2">
      <c r="A809" s="82"/>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G809" s="82"/>
      <c r="AH809" s="82"/>
      <c r="AI809" s="82"/>
      <c r="AJ809" s="82"/>
      <c r="AK809" s="82"/>
      <c r="AL809" s="82"/>
      <c r="AM809" s="82"/>
      <c r="AN809" s="266"/>
      <c r="AO809" s="266"/>
      <c r="AP809" s="266"/>
      <c r="AQ809" s="266"/>
      <c r="AR809" s="82"/>
      <c r="AS809" s="82"/>
      <c r="AT809" s="82"/>
      <c r="AU809" s="82"/>
      <c r="AV809" s="82"/>
      <c r="AW809" s="82"/>
      <c r="AX809" s="82"/>
      <c r="AY809" s="82"/>
      <c r="AZ809" s="82"/>
      <c r="BA809" s="82"/>
      <c r="BB809" s="82"/>
      <c r="BC809" s="82"/>
      <c r="BD809" s="82"/>
      <c r="BE809" s="82"/>
      <c r="BF809" s="82"/>
      <c r="BG809" s="82"/>
      <c r="BH809" s="82"/>
      <c r="BI809" s="82"/>
      <c r="BJ809" s="82"/>
      <c r="BK809" s="82"/>
      <c r="BL809" s="82"/>
      <c r="BM809" s="82"/>
      <c r="BN809" s="82"/>
      <c r="BO809" s="82"/>
      <c r="BP809" s="82"/>
      <c r="BQ809" s="82"/>
      <c r="BR809" s="84"/>
      <c r="BS809" s="84"/>
      <c r="BT809" s="84"/>
      <c r="BU809" s="84"/>
      <c r="BV809" s="84"/>
      <c r="BW809" s="84"/>
      <c r="BX809" s="82"/>
      <c r="BY809" s="265"/>
      <c r="BZ809" s="82"/>
      <c r="CA809" s="82"/>
      <c r="CB809" s="82"/>
    </row>
    <row r="810" spans="1:80" ht="15.75" customHeight="1" x14ac:dyDescent="0.2">
      <c r="A810" s="82"/>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c r="AA810" s="82"/>
      <c r="AB810" s="82"/>
      <c r="AC810" s="82"/>
      <c r="AD810" s="82"/>
      <c r="AE810" s="82"/>
      <c r="AF810" s="82"/>
      <c r="AG810" s="82"/>
      <c r="AH810" s="82"/>
      <c r="AI810" s="82"/>
      <c r="AJ810" s="82"/>
      <c r="AK810" s="82"/>
      <c r="AL810" s="82"/>
      <c r="AM810" s="82"/>
      <c r="AN810" s="266"/>
      <c r="AO810" s="266"/>
      <c r="AP810" s="266"/>
      <c r="AQ810" s="266"/>
      <c r="AR810" s="82"/>
      <c r="AS810" s="82"/>
      <c r="AT810" s="82"/>
      <c r="AU810" s="82"/>
      <c r="AV810" s="82"/>
      <c r="AW810" s="82"/>
      <c r="AX810" s="82"/>
      <c r="AY810" s="82"/>
      <c r="AZ810" s="82"/>
      <c r="BA810" s="82"/>
      <c r="BB810" s="82"/>
      <c r="BC810" s="82"/>
      <c r="BD810" s="82"/>
      <c r="BE810" s="82"/>
      <c r="BF810" s="82"/>
      <c r="BG810" s="82"/>
      <c r="BH810" s="82"/>
      <c r="BI810" s="82"/>
      <c r="BJ810" s="82"/>
      <c r="BK810" s="82"/>
      <c r="BL810" s="82"/>
      <c r="BM810" s="82"/>
      <c r="BN810" s="82"/>
      <c r="BO810" s="82"/>
      <c r="BP810" s="82"/>
      <c r="BQ810" s="82"/>
      <c r="BR810" s="84"/>
      <c r="BS810" s="84"/>
      <c r="BT810" s="84"/>
      <c r="BU810" s="84"/>
      <c r="BV810" s="84"/>
      <c r="BW810" s="84"/>
      <c r="BX810" s="82"/>
      <c r="BY810" s="265"/>
      <c r="BZ810" s="82"/>
      <c r="CA810" s="82"/>
      <c r="CB810" s="82"/>
    </row>
    <row r="811" spans="1:80" ht="15.75" customHeight="1" x14ac:dyDescent="0.2">
      <c r="A811" s="82"/>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c r="AA811" s="82"/>
      <c r="AB811" s="82"/>
      <c r="AC811" s="82"/>
      <c r="AD811" s="82"/>
      <c r="AE811" s="82"/>
      <c r="AF811" s="82"/>
      <c r="AG811" s="82"/>
      <c r="AH811" s="82"/>
      <c r="AI811" s="82"/>
      <c r="AJ811" s="82"/>
      <c r="AK811" s="82"/>
      <c r="AL811" s="82"/>
      <c r="AM811" s="82"/>
      <c r="AN811" s="266"/>
      <c r="AO811" s="266"/>
      <c r="AP811" s="266"/>
      <c r="AQ811" s="266"/>
      <c r="AR811" s="82"/>
      <c r="AS811" s="82"/>
      <c r="AT811" s="82"/>
      <c r="AU811" s="82"/>
      <c r="AV811" s="82"/>
      <c r="AW811" s="82"/>
      <c r="AX811" s="82"/>
      <c r="AY811" s="82"/>
      <c r="AZ811" s="82"/>
      <c r="BA811" s="82"/>
      <c r="BB811" s="82"/>
      <c r="BC811" s="82"/>
      <c r="BD811" s="82"/>
      <c r="BE811" s="82"/>
      <c r="BF811" s="82"/>
      <c r="BG811" s="82"/>
      <c r="BH811" s="82"/>
      <c r="BI811" s="82"/>
      <c r="BJ811" s="82"/>
      <c r="BK811" s="82"/>
      <c r="BL811" s="82"/>
      <c r="BM811" s="82"/>
      <c r="BN811" s="82"/>
      <c r="BO811" s="82"/>
      <c r="BP811" s="82"/>
      <c r="BQ811" s="82"/>
      <c r="BR811" s="84"/>
      <c r="BS811" s="84"/>
      <c r="BT811" s="84"/>
      <c r="BU811" s="84"/>
      <c r="BV811" s="84"/>
      <c r="BW811" s="84"/>
      <c r="BX811" s="82"/>
      <c r="BY811" s="265"/>
      <c r="BZ811" s="82"/>
      <c r="CA811" s="82"/>
      <c r="CB811" s="82"/>
    </row>
    <row r="812" spans="1:80" ht="15.75" customHeight="1" x14ac:dyDescent="0.2">
      <c r="A812" s="82"/>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c r="AA812" s="82"/>
      <c r="AB812" s="82"/>
      <c r="AC812" s="82"/>
      <c r="AD812" s="82"/>
      <c r="AE812" s="82"/>
      <c r="AF812" s="82"/>
      <c r="AG812" s="82"/>
      <c r="AH812" s="82"/>
      <c r="AI812" s="82"/>
      <c r="AJ812" s="82"/>
      <c r="AK812" s="82"/>
      <c r="AL812" s="82"/>
      <c r="AM812" s="82"/>
      <c r="AN812" s="266"/>
      <c r="AO812" s="266"/>
      <c r="AP812" s="266"/>
      <c r="AQ812" s="266"/>
      <c r="AR812" s="82"/>
      <c r="AS812" s="82"/>
      <c r="AT812" s="82"/>
      <c r="AU812" s="82"/>
      <c r="AV812" s="82"/>
      <c r="AW812" s="82"/>
      <c r="AX812" s="82"/>
      <c r="AY812" s="82"/>
      <c r="AZ812" s="82"/>
      <c r="BA812" s="82"/>
      <c r="BB812" s="82"/>
      <c r="BC812" s="82"/>
      <c r="BD812" s="82"/>
      <c r="BE812" s="82"/>
      <c r="BF812" s="82"/>
      <c r="BG812" s="82"/>
      <c r="BH812" s="82"/>
      <c r="BI812" s="82"/>
      <c r="BJ812" s="82"/>
      <c r="BK812" s="82"/>
      <c r="BL812" s="82"/>
      <c r="BM812" s="82"/>
      <c r="BN812" s="82"/>
      <c r="BO812" s="82"/>
      <c r="BP812" s="82"/>
      <c r="BQ812" s="82"/>
      <c r="BR812" s="84"/>
      <c r="BS812" s="84"/>
      <c r="BT812" s="84"/>
      <c r="BU812" s="84"/>
      <c r="BV812" s="84"/>
      <c r="BW812" s="84"/>
      <c r="BX812" s="82"/>
      <c r="BY812" s="265"/>
      <c r="BZ812" s="82"/>
      <c r="CA812" s="82"/>
      <c r="CB812" s="82"/>
    </row>
    <row r="813" spans="1:80" ht="15.75" customHeight="1" x14ac:dyDescent="0.2">
      <c r="A813" s="82"/>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c r="AA813" s="82"/>
      <c r="AB813" s="82"/>
      <c r="AC813" s="82"/>
      <c r="AD813" s="82"/>
      <c r="AE813" s="82"/>
      <c r="AF813" s="82"/>
      <c r="AG813" s="82"/>
      <c r="AH813" s="82"/>
      <c r="AI813" s="82"/>
      <c r="AJ813" s="82"/>
      <c r="AK813" s="82"/>
      <c r="AL813" s="82"/>
      <c r="AM813" s="82"/>
      <c r="AN813" s="266"/>
      <c r="AO813" s="266"/>
      <c r="AP813" s="266"/>
      <c r="AQ813" s="266"/>
      <c r="AR813" s="82"/>
      <c r="AS813" s="82"/>
      <c r="AT813" s="82"/>
      <c r="AU813" s="82"/>
      <c r="AV813" s="82"/>
      <c r="AW813" s="82"/>
      <c r="AX813" s="82"/>
      <c r="AY813" s="82"/>
      <c r="AZ813" s="82"/>
      <c r="BA813" s="82"/>
      <c r="BB813" s="82"/>
      <c r="BC813" s="82"/>
      <c r="BD813" s="82"/>
      <c r="BE813" s="82"/>
      <c r="BF813" s="82"/>
      <c r="BG813" s="82"/>
      <c r="BH813" s="82"/>
      <c r="BI813" s="82"/>
      <c r="BJ813" s="82"/>
      <c r="BK813" s="82"/>
      <c r="BL813" s="82"/>
      <c r="BM813" s="82"/>
      <c r="BN813" s="82"/>
      <c r="BO813" s="82"/>
      <c r="BP813" s="82"/>
      <c r="BQ813" s="82"/>
      <c r="BR813" s="84"/>
      <c r="BS813" s="84"/>
      <c r="BT813" s="84"/>
      <c r="BU813" s="84"/>
      <c r="BV813" s="84"/>
      <c r="BW813" s="84"/>
      <c r="BX813" s="82"/>
      <c r="BY813" s="265"/>
      <c r="BZ813" s="82"/>
      <c r="CA813" s="82"/>
      <c r="CB813" s="82"/>
    </row>
    <row r="814" spans="1:80" ht="15.75" customHeight="1" x14ac:dyDescent="0.2">
      <c r="A814" s="82"/>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c r="AA814" s="82"/>
      <c r="AB814" s="82"/>
      <c r="AC814" s="82"/>
      <c r="AD814" s="82"/>
      <c r="AE814" s="82"/>
      <c r="AF814" s="82"/>
      <c r="AG814" s="82"/>
      <c r="AH814" s="82"/>
      <c r="AI814" s="82"/>
      <c r="AJ814" s="82"/>
      <c r="AK814" s="82"/>
      <c r="AL814" s="82"/>
      <c r="AM814" s="82"/>
      <c r="AN814" s="266"/>
      <c r="AO814" s="266"/>
      <c r="AP814" s="266"/>
      <c r="AQ814" s="266"/>
      <c r="AR814" s="82"/>
      <c r="AS814" s="82"/>
      <c r="AT814" s="82"/>
      <c r="AU814" s="82"/>
      <c r="AV814" s="82"/>
      <c r="AW814" s="82"/>
      <c r="AX814" s="82"/>
      <c r="AY814" s="82"/>
      <c r="AZ814" s="82"/>
      <c r="BA814" s="82"/>
      <c r="BB814" s="82"/>
      <c r="BC814" s="82"/>
      <c r="BD814" s="82"/>
      <c r="BE814" s="82"/>
      <c r="BF814" s="82"/>
      <c r="BG814" s="82"/>
      <c r="BH814" s="82"/>
      <c r="BI814" s="82"/>
      <c r="BJ814" s="82"/>
      <c r="BK814" s="82"/>
      <c r="BL814" s="82"/>
      <c r="BM814" s="82"/>
      <c r="BN814" s="82"/>
      <c r="BO814" s="82"/>
      <c r="BP814" s="82"/>
      <c r="BQ814" s="82"/>
      <c r="BR814" s="84"/>
      <c r="BS814" s="84"/>
      <c r="BT814" s="84"/>
      <c r="BU814" s="84"/>
      <c r="BV814" s="84"/>
      <c r="BW814" s="84"/>
      <c r="BX814" s="82"/>
      <c r="BY814" s="265"/>
      <c r="BZ814" s="82"/>
      <c r="CA814" s="82"/>
      <c r="CB814" s="82"/>
    </row>
    <row r="815" spans="1:80" ht="15.75" customHeight="1" x14ac:dyDescent="0.2">
      <c r="A815" s="82"/>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G815" s="82"/>
      <c r="AH815" s="82"/>
      <c r="AI815" s="82"/>
      <c r="AJ815" s="82"/>
      <c r="AK815" s="82"/>
      <c r="AL815" s="82"/>
      <c r="AM815" s="82"/>
      <c r="AN815" s="266"/>
      <c r="AO815" s="266"/>
      <c r="AP815" s="266"/>
      <c r="AQ815" s="266"/>
      <c r="AR815" s="82"/>
      <c r="AS815" s="82"/>
      <c r="AT815" s="82"/>
      <c r="AU815" s="82"/>
      <c r="AV815" s="82"/>
      <c r="AW815" s="82"/>
      <c r="AX815" s="82"/>
      <c r="AY815" s="82"/>
      <c r="AZ815" s="82"/>
      <c r="BA815" s="82"/>
      <c r="BB815" s="82"/>
      <c r="BC815" s="82"/>
      <c r="BD815" s="82"/>
      <c r="BE815" s="82"/>
      <c r="BF815" s="82"/>
      <c r="BG815" s="82"/>
      <c r="BH815" s="82"/>
      <c r="BI815" s="82"/>
      <c r="BJ815" s="82"/>
      <c r="BK815" s="82"/>
      <c r="BL815" s="82"/>
      <c r="BM815" s="82"/>
      <c r="BN815" s="82"/>
      <c r="BO815" s="82"/>
      <c r="BP815" s="82"/>
      <c r="BQ815" s="82"/>
      <c r="BR815" s="84"/>
      <c r="BS815" s="84"/>
      <c r="BT815" s="84"/>
      <c r="BU815" s="84"/>
      <c r="BV815" s="84"/>
      <c r="BW815" s="84"/>
      <c r="BX815" s="82"/>
      <c r="BY815" s="265"/>
      <c r="BZ815" s="82"/>
      <c r="CA815" s="82"/>
      <c r="CB815" s="82"/>
    </row>
    <row r="816" spans="1:80" ht="15.75" customHeight="1" x14ac:dyDescent="0.2">
      <c r="A816" s="82"/>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c r="AA816" s="82"/>
      <c r="AB816" s="82"/>
      <c r="AC816" s="82"/>
      <c r="AD816" s="82"/>
      <c r="AE816" s="82"/>
      <c r="AF816" s="82"/>
      <c r="AG816" s="82"/>
      <c r="AH816" s="82"/>
      <c r="AI816" s="82"/>
      <c r="AJ816" s="82"/>
      <c r="AK816" s="82"/>
      <c r="AL816" s="82"/>
      <c r="AM816" s="82"/>
      <c r="AN816" s="266"/>
      <c r="AO816" s="266"/>
      <c r="AP816" s="266"/>
      <c r="AQ816" s="266"/>
      <c r="AR816" s="82"/>
      <c r="AS816" s="82"/>
      <c r="AT816" s="82"/>
      <c r="AU816" s="82"/>
      <c r="AV816" s="82"/>
      <c r="AW816" s="82"/>
      <c r="AX816" s="82"/>
      <c r="AY816" s="82"/>
      <c r="AZ816" s="82"/>
      <c r="BA816" s="82"/>
      <c r="BB816" s="82"/>
      <c r="BC816" s="82"/>
      <c r="BD816" s="82"/>
      <c r="BE816" s="82"/>
      <c r="BF816" s="82"/>
      <c r="BG816" s="82"/>
      <c r="BH816" s="82"/>
      <c r="BI816" s="82"/>
      <c r="BJ816" s="82"/>
      <c r="BK816" s="82"/>
      <c r="BL816" s="82"/>
      <c r="BM816" s="82"/>
      <c r="BN816" s="82"/>
      <c r="BO816" s="82"/>
      <c r="BP816" s="82"/>
      <c r="BQ816" s="82"/>
      <c r="BR816" s="84"/>
      <c r="BS816" s="84"/>
      <c r="BT816" s="84"/>
      <c r="BU816" s="84"/>
      <c r="BV816" s="84"/>
      <c r="BW816" s="84"/>
      <c r="BX816" s="82"/>
      <c r="BY816" s="265"/>
      <c r="BZ816" s="82"/>
      <c r="CA816" s="82"/>
      <c r="CB816" s="82"/>
    </row>
    <row r="817" spans="1:80" ht="15.75" customHeight="1" x14ac:dyDescent="0.2">
      <c r="A817" s="82"/>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c r="AA817" s="82"/>
      <c r="AB817" s="82"/>
      <c r="AC817" s="82"/>
      <c r="AD817" s="82"/>
      <c r="AE817" s="82"/>
      <c r="AF817" s="82"/>
      <c r="AG817" s="82"/>
      <c r="AH817" s="82"/>
      <c r="AI817" s="82"/>
      <c r="AJ817" s="82"/>
      <c r="AK817" s="82"/>
      <c r="AL817" s="82"/>
      <c r="AM817" s="82"/>
      <c r="AN817" s="266"/>
      <c r="AO817" s="266"/>
      <c r="AP817" s="266"/>
      <c r="AQ817" s="266"/>
      <c r="AR817" s="82"/>
      <c r="AS817" s="82"/>
      <c r="AT817" s="82"/>
      <c r="AU817" s="82"/>
      <c r="AV817" s="82"/>
      <c r="AW817" s="82"/>
      <c r="AX817" s="82"/>
      <c r="AY817" s="82"/>
      <c r="AZ817" s="82"/>
      <c r="BA817" s="82"/>
      <c r="BB817" s="82"/>
      <c r="BC817" s="82"/>
      <c r="BD817" s="82"/>
      <c r="BE817" s="82"/>
      <c r="BF817" s="82"/>
      <c r="BG817" s="82"/>
      <c r="BH817" s="82"/>
      <c r="BI817" s="82"/>
      <c r="BJ817" s="82"/>
      <c r="BK817" s="82"/>
      <c r="BL817" s="82"/>
      <c r="BM817" s="82"/>
      <c r="BN817" s="82"/>
      <c r="BO817" s="82"/>
      <c r="BP817" s="82"/>
      <c r="BQ817" s="82"/>
      <c r="BR817" s="84"/>
      <c r="BS817" s="84"/>
      <c r="BT817" s="84"/>
      <c r="BU817" s="84"/>
      <c r="BV817" s="84"/>
      <c r="BW817" s="84"/>
      <c r="BX817" s="82"/>
      <c r="BY817" s="265"/>
      <c r="BZ817" s="82"/>
      <c r="CA817" s="82"/>
      <c r="CB817" s="82"/>
    </row>
    <row r="818" spans="1:80" ht="15.75" customHeight="1" x14ac:dyDescent="0.2">
      <c r="A818" s="82"/>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c r="AA818" s="82"/>
      <c r="AB818" s="82"/>
      <c r="AC818" s="82"/>
      <c r="AD818" s="82"/>
      <c r="AE818" s="82"/>
      <c r="AF818" s="82"/>
      <c r="AG818" s="82"/>
      <c r="AH818" s="82"/>
      <c r="AI818" s="82"/>
      <c r="AJ818" s="82"/>
      <c r="AK818" s="82"/>
      <c r="AL818" s="82"/>
      <c r="AM818" s="82"/>
      <c r="AN818" s="266"/>
      <c r="AO818" s="266"/>
      <c r="AP818" s="266"/>
      <c r="AQ818" s="266"/>
      <c r="AR818" s="82"/>
      <c r="AS818" s="82"/>
      <c r="AT818" s="82"/>
      <c r="AU818" s="82"/>
      <c r="AV818" s="82"/>
      <c r="AW818" s="82"/>
      <c r="AX818" s="82"/>
      <c r="AY818" s="82"/>
      <c r="AZ818" s="82"/>
      <c r="BA818" s="82"/>
      <c r="BB818" s="82"/>
      <c r="BC818" s="82"/>
      <c r="BD818" s="82"/>
      <c r="BE818" s="82"/>
      <c r="BF818" s="82"/>
      <c r="BG818" s="82"/>
      <c r="BH818" s="82"/>
      <c r="BI818" s="82"/>
      <c r="BJ818" s="82"/>
      <c r="BK818" s="82"/>
      <c r="BL818" s="82"/>
      <c r="BM818" s="82"/>
      <c r="BN818" s="82"/>
      <c r="BO818" s="82"/>
      <c r="BP818" s="82"/>
      <c r="BQ818" s="82"/>
      <c r="BR818" s="84"/>
      <c r="BS818" s="84"/>
      <c r="BT818" s="84"/>
      <c r="BU818" s="84"/>
      <c r="BV818" s="84"/>
      <c r="BW818" s="84"/>
      <c r="BX818" s="82"/>
      <c r="BY818" s="265"/>
      <c r="BZ818" s="82"/>
      <c r="CA818" s="82"/>
      <c r="CB818" s="82"/>
    </row>
    <row r="819" spans="1:80" ht="15.75" customHeight="1" x14ac:dyDescent="0.2">
      <c r="A819" s="82"/>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c r="AA819" s="82"/>
      <c r="AB819" s="82"/>
      <c r="AC819" s="82"/>
      <c r="AD819" s="82"/>
      <c r="AE819" s="82"/>
      <c r="AF819" s="82"/>
      <c r="AG819" s="82"/>
      <c r="AH819" s="82"/>
      <c r="AI819" s="82"/>
      <c r="AJ819" s="82"/>
      <c r="AK819" s="82"/>
      <c r="AL819" s="82"/>
      <c r="AM819" s="82"/>
      <c r="AN819" s="266"/>
      <c r="AO819" s="266"/>
      <c r="AP819" s="266"/>
      <c r="AQ819" s="266"/>
      <c r="AR819" s="82"/>
      <c r="AS819" s="82"/>
      <c r="AT819" s="82"/>
      <c r="AU819" s="82"/>
      <c r="AV819" s="82"/>
      <c r="AW819" s="82"/>
      <c r="AX819" s="82"/>
      <c r="AY819" s="82"/>
      <c r="AZ819" s="82"/>
      <c r="BA819" s="82"/>
      <c r="BB819" s="82"/>
      <c r="BC819" s="82"/>
      <c r="BD819" s="82"/>
      <c r="BE819" s="82"/>
      <c r="BF819" s="82"/>
      <c r="BG819" s="82"/>
      <c r="BH819" s="82"/>
      <c r="BI819" s="82"/>
      <c r="BJ819" s="82"/>
      <c r="BK819" s="82"/>
      <c r="BL819" s="82"/>
      <c r="BM819" s="82"/>
      <c r="BN819" s="82"/>
      <c r="BO819" s="82"/>
      <c r="BP819" s="82"/>
      <c r="BQ819" s="82"/>
      <c r="BR819" s="84"/>
      <c r="BS819" s="84"/>
      <c r="BT819" s="84"/>
      <c r="BU819" s="84"/>
      <c r="BV819" s="84"/>
      <c r="BW819" s="84"/>
      <c r="BX819" s="82"/>
      <c r="BY819" s="265"/>
      <c r="BZ819" s="82"/>
      <c r="CA819" s="82"/>
      <c r="CB819" s="82"/>
    </row>
    <row r="820" spans="1:80" ht="15.75" customHeight="1" x14ac:dyDescent="0.2">
      <c r="A820" s="82"/>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c r="AA820" s="82"/>
      <c r="AB820" s="82"/>
      <c r="AC820" s="82"/>
      <c r="AD820" s="82"/>
      <c r="AE820" s="82"/>
      <c r="AF820" s="82"/>
      <c r="AG820" s="82"/>
      <c r="AH820" s="82"/>
      <c r="AI820" s="82"/>
      <c r="AJ820" s="82"/>
      <c r="AK820" s="82"/>
      <c r="AL820" s="82"/>
      <c r="AM820" s="82"/>
      <c r="AN820" s="266"/>
      <c r="AO820" s="266"/>
      <c r="AP820" s="266"/>
      <c r="AQ820" s="266"/>
      <c r="AR820" s="82"/>
      <c r="AS820" s="82"/>
      <c r="AT820" s="82"/>
      <c r="AU820" s="82"/>
      <c r="AV820" s="82"/>
      <c r="AW820" s="82"/>
      <c r="AX820" s="82"/>
      <c r="AY820" s="82"/>
      <c r="AZ820" s="82"/>
      <c r="BA820" s="82"/>
      <c r="BB820" s="82"/>
      <c r="BC820" s="82"/>
      <c r="BD820" s="82"/>
      <c r="BE820" s="82"/>
      <c r="BF820" s="82"/>
      <c r="BG820" s="82"/>
      <c r="BH820" s="82"/>
      <c r="BI820" s="82"/>
      <c r="BJ820" s="82"/>
      <c r="BK820" s="82"/>
      <c r="BL820" s="82"/>
      <c r="BM820" s="82"/>
      <c r="BN820" s="82"/>
      <c r="BO820" s="82"/>
      <c r="BP820" s="82"/>
      <c r="BQ820" s="82"/>
      <c r="BR820" s="84"/>
      <c r="BS820" s="84"/>
      <c r="BT820" s="84"/>
      <c r="BU820" s="84"/>
      <c r="BV820" s="84"/>
      <c r="BW820" s="84"/>
      <c r="BX820" s="82"/>
      <c r="BY820" s="265"/>
      <c r="BZ820" s="82"/>
      <c r="CA820" s="82"/>
      <c r="CB820" s="82"/>
    </row>
    <row r="821" spans="1:80" ht="15.75" customHeight="1" x14ac:dyDescent="0.2">
      <c r="A821" s="82"/>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G821" s="82"/>
      <c r="AH821" s="82"/>
      <c r="AI821" s="82"/>
      <c r="AJ821" s="82"/>
      <c r="AK821" s="82"/>
      <c r="AL821" s="82"/>
      <c r="AM821" s="82"/>
      <c r="AN821" s="266"/>
      <c r="AO821" s="266"/>
      <c r="AP821" s="266"/>
      <c r="AQ821" s="266"/>
      <c r="AR821" s="82"/>
      <c r="AS821" s="82"/>
      <c r="AT821" s="82"/>
      <c r="AU821" s="82"/>
      <c r="AV821" s="82"/>
      <c r="AW821" s="82"/>
      <c r="AX821" s="82"/>
      <c r="AY821" s="82"/>
      <c r="AZ821" s="82"/>
      <c r="BA821" s="82"/>
      <c r="BB821" s="82"/>
      <c r="BC821" s="82"/>
      <c r="BD821" s="82"/>
      <c r="BE821" s="82"/>
      <c r="BF821" s="82"/>
      <c r="BG821" s="82"/>
      <c r="BH821" s="82"/>
      <c r="BI821" s="82"/>
      <c r="BJ821" s="82"/>
      <c r="BK821" s="82"/>
      <c r="BL821" s="82"/>
      <c r="BM821" s="82"/>
      <c r="BN821" s="82"/>
      <c r="BO821" s="82"/>
      <c r="BP821" s="82"/>
      <c r="BQ821" s="82"/>
      <c r="BR821" s="84"/>
      <c r="BS821" s="84"/>
      <c r="BT821" s="84"/>
      <c r="BU821" s="84"/>
      <c r="BV821" s="84"/>
      <c r="BW821" s="84"/>
      <c r="BX821" s="82"/>
      <c r="BY821" s="265"/>
      <c r="BZ821" s="82"/>
      <c r="CA821" s="82"/>
      <c r="CB821" s="82"/>
    </row>
    <row r="822" spans="1:80" ht="15.75" customHeight="1" x14ac:dyDescent="0.2">
      <c r="A822" s="82"/>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c r="AA822" s="82"/>
      <c r="AB822" s="82"/>
      <c r="AC822" s="82"/>
      <c r="AD822" s="82"/>
      <c r="AE822" s="82"/>
      <c r="AF822" s="82"/>
      <c r="AG822" s="82"/>
      <c r="AH822" s="82"/>
      <c r="AI822" s="82"/>
      <c r="AJ822" s="82"/>
      <c r="AK822" s="82"/>
      <c r="AL822" s="82"/>
      <c r="AM822" s="82"/>
      <c r="AN822" s="266"/>
      <c r="AO822" s="266"/>
      <c r="AP822" s="266"/>
      <c r="AQ822" s="266"/>
      <c r="AR822" s="82"/>
      <c r="AS822" s="82"/>
      <c r="AT822" s="82"/>
      <c r="AU822" s="82"/>
      <c r="AV822" s="82"/>
      <c r="AW822" s="82"/>
      <c r="AX822" s="82"/>
      <c r="AY822" s="82"/>
      <c r="AZ822" s="82"/>
      <c r="BA822" s="82"/>
      <c r="BB822" s="82"/>
      <c r="BC822" s="82"/>
      <c r="BD822" s="82"/>
      <c r="BE822" s="82"/>
      <c r="BF822" s="82"/>
      <c r="BG822" s="82"/>
      <c r="BH822" s="82"/>
      <c r="BI822" s="82"/>
      <c r="BJ822" s="82"/>
      <c r="BK822" s="82"/>
      <c r="BL822" s="82"/>
      <c r="BM822" s="82"/>
      <c r="BN822" s="82"/>
      <c r="BO822" s="82"/>
      <c r="BP822" s="82"/>
      <c r="BQ822" s="82"/>
      <c r="BR822" s="84"/>
      <c r="BS822" s="84"/>
      <c r="BT822" s="84"/>
      <c r="BU822" s="84"/>
      <c r="BV822" s="84"/>
      <c r="BW822" s="84"/>
      <c r="BX822" s="82"/>
      <c r="BY822" s="265"/>
      <c r="BZ822" s="82"/>
      <c r="CA822" s="82"/>
      <c r="CB822" s="82"/>
    </row>
    <row r="823" spans="1:80" ht="15.75" customHeight="1" x14ac:dyDescent="0.2">
      <c r="A823" s="82"/>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c r="AA823" s="82"/>
      <c r="AB823" s="82"/>
      <c r="AC823" s="82"/>
      <c r="AD823" s="82"/>
      <c r="AE823" s="82"/>
      <c r="AF823" s="82"/>
      <c r="AG823" s="82"/>
      <c r="AH823" s="82"/>
      <c r="AI823" s="82"/>
      <c r="AJ823" s="82"/>
      <c r="AK823" s="82"/>
      <c r="AL823" s="82"/>
      <c r="AM823" s="82"/>
      <c r="AN823" s="266"/>
      <c r="AO823" s="266"/>
      <c r="AP823" s="266"/>
      <c r="AQ823" s="266"/>
      <c r="AR823" s="82"/>
      <c r="AS823" s="82"/>
      <c r="AT823" s="82"/>
      <c r="AU823" s="82"/>
      <c r="AV823" s="82"/>
      <c r="AW823" s="82"/>
      <c r="AX823" s="82"/>
      <c r="AY823" s="82"/>
      <c r="AZ823" s="82"/>
      <c r="BA823" s="82"/>
      <c r="BB823" s="82"/>
      <c r="BC823" s="82"/>
      <c r="BD823" s="82"/>
      <c r="BE823" s="82"/>
      <c r="BF823" s="82"/>
      <c r="BG823" s="82"/>
      <c r="BH823" s="82"/>
      <c r="BI823" s="82"/>
      <c r="BJ823" s="82"/>
      <c r="BK823" s="82"/>
      <c r="BL823" s="82"/>
      <c r="BM823" s="82"/>
      <c r="BN823" s="82"/>
      <c r="BO823" s="82"/>
      <c r="BP823" s="82"/>
      <c r="BQ823" s="82"/>
      <c r="BR823" s="84"/>
      <c r="BS823" s="84"/>
      <c r="BT823" s="84"/>
      <c r="BU823" s="84"/>
      <c r="BV823" s="84"/>
      <c r="BW823" s="84"/>
      <c r="BX823" s="82"/>
      <c r="BY823" s="265"/>
      <c r="BZ823" s="82"/>
      <c r="CA823" s="82"/>
      <c r="CB823" s="82"/>
    </row>
    <row r="824" spans="1:80" ht="15.75" customHeight="1" x14ac:dyDescent="0.2">
      <c r="A824" s="82"/>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c r="AA824" s="82"/>
      <c r="AB824" s="82"/>
      <c r="AC824" s="82"/>
      <c r="AD824" s="82"/>
      <c r="AE824" s="82"/>
      <c r="AF824" s="82"/>
      <c r="AG824" s="82"/>
      <c r="AH824" s="82"/>
      <c r="AI824" s="82"/>
      <c r="AJ824" s="82"/>
      <c r="AK824" s="82"/>
      <c r="AL824" s="82"/>
      <c r="AM824" s="82"/>
      <c r="AN824" s="266"/>
      <c r="AO824" s="266"/>
      <c r="AP824" s="266"/>
      <c r="AQ824" s="266"/>
      <c r="AR824" s="82"/>
      <c r="AS824" s="82"/>
      <c r="AT824" s="82"/>
      <c r="AU824" s="82"/>
      <c r="AV824" s="82"/>
      <c r="AW824" s="82"/>
      <c r="AX824" s="82"/>
      <c r="AY824" s="82"/>
      <c r="AZ824" s="82"/>
      <c r="BA824" s="82"/>
      <c r="BB824" s="82"/>
      <c r="BC824" s="82"/>
      <c r="BD824" s="82"/>
      <c r="BE824" s="82"/>
      <c r="BF824" s="82"/>
      <c r="BG824" s="82"/>
      <c r="BH824" s="82"/>
      <c r="BI824" s="82"/>
      <c r="BJ824" s="82"/>
      <c r="BK824" s="82"/>
      <c r="BL824" s="82"/>
      <c r="BM824" s="82"/>
      <c r="BN824" s="82"/>
      <c r="BO824" s="82"/>
      <c r="BP824" s="82"/>
      <c r="BQ824" s="82"/>
      <c r="BR824" s="84"/>
      <c r="BS824" s="84"/>
      <c r="BT824" s="84"/>
      <c r="BU824" s="84"/>
      <c r="BV824" s="84"/>
      <c r="BW824" s="84"/>
      <c r="BX824" s="82"/>
      <c r="BY824" s="265"/>
      <c r="BZ824" s="82"/>
      <c r="CA824" s="82"/>
      <c r="CB824" s="82"/>
    </row>
    <row r="825" spans="1:80" ht="15.75" customHeight="1" x14ac:dyDescent="0.2">
      <c r="A825" s="82"/>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c r="AA825" s="82"/>
      <c r="AB825" s="82"/>
      <c r="AC825" s="82"/>
      <c r="AD825" s="82"/>
      <c r="AE825" s="82"/>
      <c r="AF825" s="82"/>
      <c r="AG825" s="82"/>
      <c r="AH825" s="82"/>
      <c r="AI825" s="82"/>
      <c r="AJ825" s="82"/>
      <c r="AK825" s="82"/>
      <c r="AL825" s="82"/>
      <c r="AM825" s="82"/>
      <c r="AN825" s="266"/>
      <c r="AO825" s="266"/>
      <c r="AP825" s="266"/>
      <c r="AQ825" s="266"/>
      <c r="AR825" s="82"/>
      <c r="AS825" s="82"/>
      <c r="AT825" s="82"/>
      <c r="AU825" s="82"/>
      <c r="AV825" s="82"/>
      <c r="AW825" s="82"/>
      <c r="AX825" s="82"/>
      <c r="AY825" s="82"/>
      <c r="AZ825" s="82"/>
      <c r="BA825" s="82"/>
      <c r="BB825" s="82"/>
      <c r="BC825" s="82"/>
      <c r="BD825" s="82"/>
      <c r="BE825" s="82"/>
      <c r="BF825" s="82"/>
      <c r="BG825" s="82"/>
      <c r="BH825" s="82"/>
      <c r="BI825" s="82"/>
      <c r="BJ825" s="82"/>
      <c r="BK825" s="82"/>
      <c r="BL825" s="82"/>
      <c r="BM825" s="82"/>
      <c r="BN825" s="82"/>
      <c r="BO825" s="82"/>
      <c r="BP825" s="82"/>
      <c r="BQ825" s="82"/>
      <c r="BR825" s="84"/>
      <c r="BS825" s="84"/>
      <c r="BT825" s="84"/>
      <c r="BU825" s="84"/>
      <c r="BV825" s="84"/>
      <c r="BW825" s="84"/>
      <c r="BX825" s="82"/>
      <c r="BY825" s="265"/>
      <c r="BZ825" s="82"/>
      <c r="CA825" s="82"/>
      <c r="CB825" s="82"/>
    </row>
    <row r="826" spans="1:80" ht="15.75" customHeight="1" x14ac:dyDescent="0.2">
      <c r="A826" s="82"/>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c r="AG826" s="82"/>
      <c r="AH826" s="82"/>
      <c r="AI826" s="82"/>
      <c r="AJ826" s="82"/>
      <c r="AK826" s="82"/>
      <c r="AL826" s="82"/>
      <c r="AM826" s="82"/>
      <c r="AN826" s="266"/>
      <c r="AO826" s="266"/>
      <c r="AP826" s="266"/>
      <c r="AQ826" s="266"/>
      <c r="AR826" s="82"/>
      <c r="AS826" s="82"/>
      <c r="AT826" s="82"/>
      <c r="AU826" s="82"/>
      <c r="AV826" s="82"/>
      <c r="AW826" s="82"/>
      <c r="AX826" s="82"/>
      <c r="AY826" s="82"/>
      <c r="AZ826" s="82"/>
      <c r="BA826" s="82"/>
      <c r="BB826" s="82"/>
      <c r="BC826" s="82"/>
      <c r="BD826" s="82"/>
      <c r="BE826" s="82"/>
      <c r="BF826" s="82"/>
      <c r="BG826" s="82"/>
      <c r="BH826" s="82"/>
      <c r="BI826" s="82"/>
      <c r="BJ826" s="82"/>
      <c r="BK826" s="82"/>
      <c r="BL826" s="82"/>
      <c r="BM826" s="82"/>
      <c r="BN826" s="82"/>
      <c r="BO826" s="82"/>
      <c r="BP826" s="82"/>
      <c r="BQ826" s="82"/>
      <c r="BR826" s="84"/>
      <c r="BS826" s="84"/>
      <c r="BT826" s="84"/>
      <c r="BU826" s="84"/>
      <c r="BV826" s="84"/>
      <c r="BW826" s="84"/>
      <c r="BX826" s="82"/>
      <c r="BY826" s="265"/>
      <c r="BZ826" s="82"/>
      <c r="CA826" s="82"/>
      <c r="CB826" s="82"/>
    </row>
    <row r="827" spans="1:80" ht="15.75" customHeight="1" x14ac:dyDescent="0.2">
      <c r="A827" s="82"/>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G827" s="82"/>
      <c r="AH827" s="82"/>
      <c r="AI827" s="82"/>
      <c r="AJ827" s="82"/>
      <c r="AK827" s="82"/>
      <c r="AL827" s="82"/>
      <c r="AM827" s="82"/>
      <c r="AN827" s="266"/>
      <c r="AO827" s="266"/>
      <c r="AP827" s="266"/>
      <c r="AQ827" s="266"/>
      <c r="AR827" s="82"/>
      <c r="AS827" s="82"/>
      <c r="AT827" s="82"/>
      <c r="AU827" s="82"/>
      <c r="AV827" s="82"/>
      <c r="AW827" s="82"/>
      <c r="AX827" s="82"/>
      <c r="AY827" s="82"/>
      <c r="AZ827" s="82"/>
      <c r="BA827" s="82"/>
      <c r="BB827" s="82"/>
      <c r="BC827" s="82"/>
      <c r="BD827" s="82"/>
      <c r="BE827" s="82"/>
      <c r="BF827" s="82"/>
      <c r="BG827" s="82"/>
      <c r="BH827" s="82"/>
      <c r="BI827" s="82"/>
      <c r="BJ827" s="82"/>
      <c r="BK827" s="82"/>
      <c r="BL827" s="82"/>
      <c r="BM827" s="82"/>
      <c r="BN827" s="82"/>
      <c r="BO827" s="82"/>
      <c r="BP827" s="82"/>
      <c r="BQ827" s="82"/>
      <c r="BR827" s="84"/>
      <c r="BS827" s="84"/>
      <c r="BT827" s="84"/>
      <c r="BU827" s="84"/>
      <c r="BV827" s="84"/>
      <c r="BW827" s="84"/>
      <c r="BX827" s="82"/>
      <c r="BY827" s="265"/>
      <c r="BZ827" s="82"/>
      <c r="CA827" s="82"/>
      <c r="CB827" s="82"/>
    </row>
    <row r="828" spans="1:80" ht="15.75" customHeight="1" x14ac:dyDescent="0.2">
      <c r="A828" s="82"/>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c r="AA828" s="82"/>
      <c r="AB828" s="82"/>
      <c r="AC828" s="82"/>
      <c r="AD828" s="82"/>
      <c r="AE828" s="82"/>
      <c r="AF828" s="82"/>
      <c r="AG828" s="82"/>
      <c r="AH828" s="82"/>
      <c r="AI828" s="82"/>
      <c r="AJ828" s="82"/>
      <c r="AK828" s="82"/>
      <c r="AL828" s="82"/>
      <c r="AM828" s="82"/>
      <c r="AN828" s="266"/>
      <c r="AO828" s="266"/>
      <c r="AP828" s="266"/>
      <c r="AQ828" s="266"/>
      <c r="AR828" s="82"/>
      <c r="AS828" s="82"/>
      <c r="AT828" s="82"/>
      <c r="AU828" s="82"/>
      <c r="AV828" s="82"/>
      <c r="AW828" s="82"/>
      <c r="AX828" s="82"/>
      <c r="AY828" s="82"/>
      <c r="AZ828" s="82"/>
      <c r="BA828" s="82"/>
      <c r="BB828" s="82"/>
      <c r="BC828" s="82"/>
      <c r="BD828" s="82"/>
      <c r="BE828" s="82"/>
      <c r="BF828" s="82"/>
      <c r="BG828" s="82"/>
      <c r="BH828" s="82"/>
      <c r="BI828" s="82"/>
      <c r="BJ828" s="82"/>
      <c r="BK828" s="82"/>
      <c r="BL828" s="82"/>
      <c r="BM828" s="82"/>
      <c r="BN828" s="82"/>
      <c r="BO828" s="82"/>
      <c r="BP828" s="82"/>
      <c r="BQ828" s="82"/>
      <c r="BR828" s="84"/>
      <c r="BS828" s="84"/>
      <c r="BT828" s="84"/>
      <c r="BU828" s="84"/>
      <c r="BV828" s="84"/>
      <c r="BW828" s="84"/>
      <c r="BX828" s="82"/>
      <c r="BY828" s="265"/>
      <c r="BZ828" s="82"/>
      <c r="CA828" s="82"/>
      <c r="CB828" s="82"/>
    </row>
    <row r="829" spans="1:80" ht="15.75" customHeight="1" x14ac:dyDescent="0.2">
      <c r="A829" s="82"/>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c r="AA829" s="82"/>
      <c r="AB829" s="82"/>
      <c r="AC829" s="82"/>
      <c r="AD829" s="82"/>
      <c r="AE829" s="82"/>
      <c r="AF829" s="82"/>
      <c r="AG829" s="82"/>
      <c r="AH829" s="82"/>
      <c r="AI829" s="82"/>
      <c r="AJ829" s="82"/>
      <c r="AK829" s="82"/>
      <c r="AL829" s="82"/>
      <c r="AM829" s="82"/>
      <c r="AN829" s="266"/>
      <c r="AO829" s="266"/>
      <c r="AP829" s="266"/>
      <c r="AQ829" s="266"/>
      <c r="AR829" s="82"/>
      <c r="AS829" s="82"/>
      <c r="AT829" s="82"/>
      <c r="AU829" s="82"/>
      <c r="AV829" s="82"/>
      <c r="AW829" s="82"/>
      <c r="AX829" s="82"/>
      <c r="AY829" s="82"/>
      <c r="AZ829" s="82"/>
      <c r="BA829" s="82"/>
      <c r="BB829" s="82"/>
      <c r="BC829" s="82"/>
      <c r="BD829" s="82"/>
      <c r="BE829" s="82"/>
      <c r="BF829" s="82"/>
      <c r="BG829" s="82"/>
      <c r="BH829" s="82"/>
      <c r="BI829" s="82"/>
      <c r="BJ829" s="82"/>
      <c r="BK829" s="82"/>
      <c r="BL829" s="82"/>
      <c r="BM829" s="82"/>
      <c r="BN829" s="82"/>
      <c r="BO829" s="82"/>
      <c r="BP829" s="82"/>
      <c r="BQ829" s="82"/>
      <c r="BR829" s="84"/>
      <c r="BS829" s="84"/>
      <c r="BT829" s="84"/>
      <c r="BU829" s="84"/>
      <c r="BV829" s="84"/>
      <c r="BW829" s="84"/>
      <c r="BX829" s="82"/>
      <c r="BY829" s="265"/>
      <c r="BZ829" s="82"/>
      <c r="CA829" s="82"/>
      <c r="CB829" s="82"/>
    </row>
    <row r="830" spans="1:80" ht="15.75" customHeight="1" x14ac:dyDescent="0.2">
      <c r="A830" s="82"/>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c r="AA830" s="82"/>
      <c r="AB830" s="82"/>
      <c r="AC830" s="82"/>
      <c r="AD830" s="82"/>
      <c r="AE830" s="82"/>
      <c r="AF830" s="82"/>
      <c r="AG830" s="82"/>
      <c r="AH830" s="82"/>
      <c r="AI830" s="82"/>
      <c r="AJ830" s="82"/>
      <c r="AK830" s="82"/>
      <c r="AL830" s="82"/>
      <c r="AM830" s="82"/>
      <c r="AN830" s="266"/>
      <c r="AO830" s="266"/>
      <c r="AP830" s="266"/>
      <c r="AQ830" s="266"/>
      <c r="AR830" s="82"/>
      <c r="AS830" s="82"/>
      <c r="AT830" s="82"/>
      <c r="AU830" s="82"/>
      <c r="AV830" s="82"/>
      <c r="AW830" s="82"/>
      <c r="AX830" s="82"/>
      <c r="AY830" s="82"/>
      <c r="AZ830" s="82"/>
      <c r="BA830" s="82"/>
      <c r="BB830" s="82"/>
      <c r="BC830" s="82"/>
      <c r="BD830" s="82"/>
      <c r="BE830" s="82"/>
      <c r="BF830" s="82"/>
      <c r="BG830" s="82"/>
      <c r="BH830" s="82"/>
      <c r="BI830" s="82"/>
      <c r="BJ830" s="82"/>
      <c r="BK830" s="82"/>
      <c r="BL830" s="82"/>
      <c r="BM830" s="82"/>
      <c r="BN830" s="82"/>
      <c r="BO830" s="82"/>
      <c r="BP830" s="82"/>
      <c r="BQ830" s="82"/>
      <c r="BR830" s="84"/>
      <c r="BS830" s="84"/>
      <c r="BT830" s="84"/>
      <c r="BU830" s="84"/>
      <c r="BV830" s="84"/>
      <c r="BW830" s="84"/>
      <c r="BX830" s="82"/>
      <c r="BY830" s="265"/>
      <c r="BZ830" s="82"/>
      <c r="CA830" s="82"/>
      <c r="CB830" s="82"/>
    </row>
    <row r="831" spans="1:80" ht="15.75" customHeight="1" x14ac:dyDescent="0.2">
      <c r="A831" s="82"/>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c r="AA831" s="82"/>
      <c r="AB831" s="82"/>
      <c r="AC831" s="82"/>
      <c r="AD831" s="82"/>
      <c r="AE831" s="82"/>
      <c r="AF831" s="82"/>
      <c r="AG831" s="82"/>
      <c r="AH831" s="82"/>
      <c r="AI831" s="82"/>
      <c r="AJ831" s="82"/>
      <c r="AK831" s="82"/>
      <c r="AL831" s="82"/>
      <c r="AM831" s="82"/>
      <c r="AN831" s="266"/>
      <c r="AO831" s="266"/>
      <c r="AP831" s="266"/>
      <c r="AQ831" s="266"/>
      <c r="AR831" s="82"/>
      <c r="AS831" s="82"/>
      <c r="AT831" s="82"/>
      <c r="AU831" s="82"/>
      <c r="AV831" s="82"/>
      <c r="AW831" s="82"/>
      <c r="AX831" s="82"/>
      <c r="AY831" s="82"/>
      <c r="AZ831" s="82"/>
      <c r="BA831" s="82"/>
      <c r="BB831" s="82"/>
      <c r="BC831" s="82"/>
      <c r="BD831" s="82"/>
      <c r="BE831" s="82"/>
      <c r="BF831" s="82"/>
      <c r="BG831" s="82"/>
      <c r="BH831" s="82"/>
      <c r="BI831" s="82"/>
      <c r="BJ831" s="82"/>
      <c r="BK831" s="82"/>
      <c r="BL831" s="82"/>
      <c r="BM831" s="82"/>
      <c r="BN831" s="82"/>
      <c r="BO831" s="82"/>
      <c r="BP831" s="82"/>
      <c r="BQ831" s="82"/>
      <c r="BR831" s="84"/>
      <c r="BS831" s="84"/>
      <c r="BT831" s="84"/>
      <c r="BU831" s="84"/>
      <c r="BV831" s="84"/>
      <c r="BW831" s="84"/>
      <c r="BX831" s="82"/>
      <c r="BY831" s="265"/>
      <c r="BZ831" s="82"/>
      <c r="CA831" s="82"/>
      <c r="CB831" s="82"/>
    </row>
    <row r="832" spans="1:80" ht="15.75" customHeight="1" x14ac:dyDescent="0.2">
      <c r="A832" s="82"/>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c r="AA832" s="82"/>
      <c r="AB832" s="82"/>
      <c r="AC832" s="82"/>
      <c r="AD832" s="82"/>
      <c r="AE832" s="82"/>
      <c r="AF832" s="82"/>
      <c r="AG832" s="82"/>
      <c r="AH832" s="82"/>
      <c r="AI832" s="82"/>
      <c r="AJ832" s="82"/>
      <c r="AK832" s="82"/>
      <c r="AL832" s="82"/>
      <c r="AM832" s="82"/>
      <c r="AN832" s="266"/>
      <c r="AO832" s="266"/>
      <c r="AP832" s="266"/>
      <c r="AQ832" s="266"/>
      <c r="AR832" s="82"/>
      <c r="AS832" s="82"/>
      <c r="AT832" s="82"/>
      <c r="AU832" s="82"/>
      <c r="AV832" s="82"/>
      <c r="AW832" s="82"/>
      <c r="AX832" s="82"/>
      <c r="AY832" s="82"/>
      <c r="AZ832" s="82"/>
      <c r="BA832" s="82"/>
      <c r="BB832" s="82"/>
      <c r="BC832" s="82"/>
      <c r="BD832" s="82"/>
      <c r="BE832" s="82"/>
      <c r="BF832" s="82"/>
      <c r="BG832" s="82"/>
      <c r="BH832" s="82"/>
      <c r="BI832" s="82"/>
      <c r="BJ832" s="82"/>
      <c r="BK832" s="82"/>
      <c r="BL832" s="82"/>
      <c r="BM832" s="82"/>
      <c r="BN832" s="82"/>
      <c r="BO832" s="82"/>
      <c r="BP832" s="82"/>
      <c r="BQ832" s="82"/>
      <c r="BR832" s="84"/>
      <c r="BS832" s="84"/>
      <c r="BT832" s="84"/>
      <c r="BU832" s="84"/>
      <c r="BV832" s="84"/>
      <c r="BW832" s="84"/>
      <c r="BX832" s="82"/>
      <c r="BY832" s="265"/>
      <c r="BZ832" s="82"/>
      <c r="CA832" s="82"/>
      <c r="CB832" s="82"/>
    </row>
    <row r="833" spans="1:80" ht="15.75" customHeight="1" x14ac:dyDescent="0.2">
      <c r="A833" s="82"/>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G833" s="82"/>
      <c r="AH833" s="82"/>
      <c r="AI833" s="82"/>
      <c r="AJ833" s="82"/>
      <c r="AK833" s="82"/>
      <c r="AL833" s="82"/>
      <c r="AM833" s="82"/>
      <c r="AN833" s="266"/>
      <c r="AO833" s="266"/>
      <c r="AP833" s="266"/>
      <c r="AQ833" s="266"/>
      <c r="AR833" s="82"/>
      <c r="AS833" s="82"/>
      <c r="AT833" s="82"/>
      <c r="AU833" s="82"/>
      <c r="AV833" s="82"/>
      <c r="AW833" s="82"/>
      <c r="AX833" s="82"/>
      <c r="AY833" s="82"/>
      <c r="AZ833" s="82"/>
      <c r="BA833" s="82"/>
      <c r="BB833" s="82"/>
      <c r="BC833" s="82"/>
      <c r="BD833" s="82"/>
      <c r="BE833" s="82"/>
      <c r="BF833" s="82"/>
      <c r="BG833" s="82"/>
      <c r="BH833" s="82"/>
      <c r="BI833" s="82"/>
      <c r="BJ833" s="82"/>
      <c r="BK833" s="82"/>
      <c r="BL833" s="82"/>
      <c r="BM833" s="82"/>
      <c r="BN833" s="82"/>
      <c r="BO833" s="82"/>
      <c r="BP833" s="82"/>
      <c r="BQ833" s="82"/>
      <c r="BR833" s="84"/>
      <c r="BS833" s="84"/>
      <c r="BT833" s="84"/>
      <c r="BU833" s="84"/>
      <c r="BV833" s="84"/>
      <c r="BW833" s="84"/>
      <c r="BX833" s="82"/>
      <c r="BY833" s="265"/>
      <c r="BZ833" s="82"/>
      <c r="CA833" s="82"/>
      <c r="CB833" s="82"/>
    </row>
    <row r="834" spans="1:80" ht="15.75" customHeight="1" x14ac:dyDescent="0.2">
      <c r="A834" s="82"/>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c r="AA834" s="82"/>
      <c r="AB834" s="82"/>
      <c r="AC834" s="82"/>
      <c r="AD834" s="82"/>
      <c r="AE834" s="82"/>
      <c r="AF834" s="82"/>
      <c r="AG834" s="82"/>
      <c r="AH834" s="82"/>
      <c r="AI834" s="82"/>
      <c r="AJ834" s="82"/>
      <c r="AK834" s="82"/>
      <c r="AL834" s="82"/>
      <c r="AM834" s="82"/>
      <c r="AN834" s="266"/>
      <c r="AO834" s="266"/>
      <c r="AP834" s="266"/>
      <c r="AQ834" s="266"/>
      <c r="AR834" s="82"/>
      <c r="AS834" s="82"/>
      <c r="AT834" s="82"/>
      <c r="AU834" s="82"/>
      <c r="AV834" s="82"/>
      <c r="AW834" s="82"/>
      <c r="AX834" s="82"/>
      <c r="AY834" s="82"/>
      <c r="AZ834" s="82"/>
      <c r="BA834" s="82"/>
      <c r="BB834" s="82"/>
      <c r="BC834" s="82"/>
      <c r="BD834" s="82"/>
      <c r="BE834" s="82"/>
      <c r="BF834" s="82"/>
      <c r="BG834" s="82"/>
      <c r="BH834" s="82"/>
      <c r="BI834" s="82"/>
      <c r="BJ834" s="82"/>
      <c r="BK834" s="82"/>
      <c r="BL834" s="82"/>
      <c r="BM834" s="82"/>
      <c r="BN834" s="82"/>
      <c r="BO834" s="82"/>
      <c r="BP834" s="82"/>
      <c r="BQ834" s="82"/>
      <c r="BR834" s="84"/>
      <c r="BS834" s="84"/>
      <c r="BT834" s="84"/>
      <c r="BU834" s="84"/>
      <c r="BV834" s="84"/>
      <c r="BW834" s="84"/>
      <c r="BX834" s="82"/>
      <c r="BY834" s="265"/>
      <c r="BZ834" s="82"/>
      <c r="CA834" s="82"/>
      <c r="CB834" s="82"/>
    </row>
    <row r="835" spans="1:80" ht="15.75" customHeight="1" x14ac:dyDescent="0.2">
      <c r="A835" s="82"/>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c r="AA835" s="82"/>
      <c r="AB835" s="82"/>
      <c r="AC835" s="82"/>
      <c r="AD835" s="82"/>
      <c r="AE835" s="82"/>
      <c r="AF835" s="82"/>
      <c r="AG835" s="82"/>
      <c r="AH835" s="82"/>
      <c r="AI835" s="82"/>
      <c r="AJ835" s="82"/>
      <c r="AK835" s="82"/>
      <c r="AL835" s="82"/>
      <c r="AM835" s="82"/>
      <c r="AN835" s="266"/>
      <c r="AO835" s="266"/>
      <c r="AP835" s="266"/>
      <c r="AQ835" s="266"/>
      <c r="AR835" s="82"/>
      <c r="AS835" s="82"/>
      <c r="AT835" s="82"/>
      <c r="AU835" s="82"/>
      <c r="AV835" s="82"/>
      <c r="AW835" s="82"/>
      <c r="AX835" s="82"/>
      <c r="AY835" s="82"/>
      <c r="AZ835" s="82"/>
      <c r="BA835" s="82"/>
      <c r="BB835" s="82"/>
      <c r="BC835" s="82"/>
      <c r="BD835" s="82"/>
      <c r="BE835" s="82"/>
      <c r="BF835" s="82"/>
      <c r="BG835" s="82"/>
      <c r="BH835" s="82"/>
      <c r="BI835" s="82"/>
      <c r="BJ835" s="82"/>
      <c r="BK835" s="82"/>
      <c r="BL835" s="82"/>
      <c r="BM835" s="82"/>
      <c r="BN835" s="82"/>
      <c r="BO835" s="82"/>
      <c r="BP835" s="82"/>
      <c r="BQ835" s="82"/>
      <c r="BR835" s="84"/>
      <c r="BS835" s="84"/>
      <c r="BT835" s="84"/>
      <c r="BU835" s="84"/>
      <c r="BV835" s="84"/>
      <c r="BW835" s="84"/>
      <c r="BX835" s="82"/>
      <c r="BY835" s="265"/>
      <c r="BZ835" s="82"/>
      <c r="CA835" s="82"/>
      <c r="CB835" s="82"/>
    </row>
    <row r="836" spans="1:80" ht="15.75" customHeight="1" x14ac:dyDescent="0.2">
      <c r="A836" s="82"/>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c r="AA836" s="82"/>
      <c r="AB836" s="82"/>
      <c r="AC836" s="82"/>
      <c r="AD836" s="82"/>
      <c r="AE836" s="82"/>
      <c r="AF836" s="82"/>
      <c r="AG836" s="82"/>
      <c r="AH836" s="82"/>
      <c r="AI836" s="82"/>
      <c r="AJ836" s="82"/>
      <c r="AK836" s="82"/>
      <c r="AL836" s="82"/>
      <c r="AM836" s="82"/>
      <c r="AN836" s="266"/>
      <c r="AO836" s="266"/>
      <c r="AP836" s="266"/>
      <c r="AQ836" s="266"/>
      <c r="AR836" s="82"/>
      <c r="AS836" s="82"/>
      <c r="AT836" s="82"/>
      <c r="AU836" s="82"/>
      <c r="AV836" s="82"/>
      <c r="AW836" s="82"/>
      <c r="AX836" s="82"/>
      <c r="AY836" s="82"/>
      <c r="AZ836" s="82"/>
      <c r="BA836" s="82"/>
      <c r="BB836" s="82"/>
      <c r="BC836" s="82"/>
      <c r="BD836" s="82"/>
      <c r="BE836" s="82"/>
      <c r="BF836" s="82"/>
      <c r="BG836" s="82"/>
      <c r="BH836" s="82"/>
      <c r="BI836" s="82"/>
      <c r="BJ836" s="82"/>
      <c r="BK836" s="82"/>
      <c r="BL836" s="82"/>
      <c r="BM836" s="82"/>
      <c r="BN836" s="82"/>
      <c r="BO836" s="82"/>
      <c r="BP836" s="82"/>
      <c r="BQ836" s="82"/>
      <c r="BR836" s="84"/>
      <c r="BS836" s="84"/>
      <c r="BT836" s="84"/>
      <c r="BU836" s="84"/>
      <c r="BV836" s="84"/>
      <c r="BW836" s="84"/>
      <c r="BX836" s="82"/>
      <c r="BY836" s="265"/>
      <c r="BZ836" s="82"/>
      <c r="CA836" s="82"/>
      <c r="CB836" s="82"/>
    </row>
    <row r="837" spans="1:80" ht="15.75" customHeight="1" x14ac:dyDescent="0.2">
      <c r="A837" s="82"/>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c r="AA837" s="82"/>
      <c r="AB837" s="82"/>
      <c r="AC837" s="82"/>
      <c r="AD837" s="82"/>
      <c r="AE837" s="82"/>
      <c r="AF837" s="82"/>
      <c r="AG837" s="82"/>
      <c r="AH837" s="82"/>
      <c r="AI837" s="82"/>
      <c r="AJ837" s="82"/>
      <c r="AK837" s="82"/>
      <c r="AL837" s="82"/>
      <c r="AM837" s="82"/>
      <c r="AN837" s="266"/>
      <c r="AO837" s="266"/>
      <c r="AP837" s="266"/>
      <c r="AQ837" s="266"/>
      <c r="AR837" s="82"/>
      <c r="AS837" s="82"/>
      <c r="AT837" s="82"/>
      <c r="AU837" s="82"/>
      <c r="AV837" s="82"/>
      <c r="AW837" s="82"/>
      <c r="AX837" s="82"/>
      <c r="AY837" s="82"/>
      <c r="AZ837" s="82"/>
      <c r="BA837" s="82"/>
      <c r="BB837" s="82"/>
      <c r="BC837" s="82"/>
      <c r="BD837" s="82"/>
      <c r="BE837" s="82"/>
      <c r="BF837" s="82"/>
      <c r="BG837" s="82"/>
      <c r="BH837" s="82"/>
      <c r="BI837" s="82"/>
      <c r="BJ837" s="82"/>
      <c r="BK837" s="82"/>
      <c r="BL837" s="82"/>
      <c r="BM837" s="82"/>
      <c r="BN837" s="82"/>
      <c r="BO837" s="82"/>
      <c r="BP837" s="82"/>
      <c r="BQ837" s="82"/>
      <c r="BR837" s="84"/>
      <c r="BS837" s="84"/>
      <c r="BT837" s="84"/>
      <c r="BU837" s="84"/>
      <c r="BV837" s="84"/>
      <c r="BW837" s="84"/>
      <c r="BX837" s="82"/>
      <c r="BY837" s="265"/>
      <c r="BZ837" s="82"/>
      <c r="CA837" s="82"/>
      <c r="CB837" s="82"/>
    </row>
    <row r="838" spans="1:80" ht="15.75" customHeight="1" x14ac:dyDescent="0.2">
      <c r="A838" s="82"/>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c r="AA838" s="82"/>
      <c r="AB838" s="82"/>
      <c r="AC838" s="82"/>
      <c r="AD838" s="82"/>
      <c r="AE838" s="82"/>
      <c r="AF838" s="82"/>
      <c r="AG838" s="82"/>
      <c r="AH838" s="82"/>
      <c r="AI838" s="82"/>
      <c r="AJ838" s="82"/>
      <c r="AK838" s="82"/>
      <c r="AL838" s="82"/>
      <c r="AM838" s="82"/>
      <c r="AN838" s="266"/>
      <c r="AO838" s="266"/>
      <c r="AP838" s="266"/>
      <c r="AQ838" s="266"/>
      <c r="AR838" s="82"/>
      <c r="AS838" s="82"/>
      <c r="AT838" s="82"/>
      <c r="AU838" s="82"/>
      <c r="AV838" s="82"/>
      <c r="AW838" s="82"/>
      <c r="AX838" s="82"/>
      <c r="AY838" s="82"/>
      <c r="AZ838" s="82"/>
      <c r="BA838" s="82"/>
      <c r="BB838" s="82"/>
      <c r="BC838" s="82"/>
      <c r="BD838" s="82"/>
      <c r="BE838" s="82"/>
      <c r="BF838" s="82"/>
      <c r="BG838" s="82"/>
      <c r="BH838" s="82"/>
      <c r="BI838" s="82"/>
      <c r="BJ838" s="82"/>
      <c r="BK838" s="82"/>
      <c r="BL838" s="82"/>
      <c r="BM838" s="82"/>
      <c r="BN838" s="82"/>
      <c r="BO838" s="82"/>
      <c r="BP838" s="82"/>
      <c r="BQ838" s="82"/>
      <c r="BR838" s="84"/>
      <c r="BS838" s="84"/>
      <c r="BT838" s="84"/>
      <c r="BU838" s="84"/>
      <c r="BV838" s="84"/>
      <c r="BW838" s="84"/>
      <c r="BX838" s="82"/>
      <c r="BY838" s="265"/>
      <c r="BZ838" s="82"/>
      <c r="CA838" s="82"/>
      <c r="CB838" s="82"/>
    </row>
    <row r="839" spans="1:80" ht="15.75" customHeight="1" x14ac:dyDescent="0.2">
      <c r="A839" s="82"/>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G839" s="82"/>
      <c r="AH839" s="82"/>
      <c r="AI839" s="82"/>
      <c r="AJ839" s="82"/>
      <c r="AK839" s="82"/>
      <c r="AL839" s="82"/>
      <c r="AM839" s="82"/>
      <c r="AN839" s="266"/>
      <c r="AO839" s="266"/>
      <c r="AP839" s="266"/>
      <c r="AQ839" s="266"/>
      <c r="AR839" s="82"/>
      <c r="AS839" s="82"/>
      <c r="AT839" s="82"/>
      <c r="AU839" s="82"/>
      <c r="AV839" s="82"/>
      <c r="AW839" s="82"/>
      <c r="AX839" s="82"/>
      <c r="AY839" s="82"/>
      <c r="AZ839" s="82"/>
      <c r="BA839" s="82"/>
      <c r="BB839" s="82"/>
      <c r="BC839" s="82"/>
      <c r="BD839" s="82"/>
      <c r="BE839" s="82"/>
      <c r="BF839" s="82"/>
      <c r="BG839" s="82"/>
      <c r="BH839" s="82"/>
      <c r="BI839" s="82"/>
      <c r="BJ839" s="82"/>
      <c r="BK839" s="82"/>
      <c r="BL839" s="82"/>
      <c r="BM839" s="82"/>
      <c r="BN839" s="82"/>
      <c r="BO839" s="82"/>
      <c r="BP839" s="82"/>
      <c r="BQ839" s="82"/>
      <c r="BR839" s="84"/>
      <c r="BS839" s="84"/>
      <c r="BT839" s="84"/>
      <c r="BU839" s="84"/>
      <c r="BV839" s="84"/>
      <c r="BW839" s="84"/>
      <c r="BX839" s="82"/>
      <c r="BY839" s="265"/>
      <c r="BZ839" s="82"/>
      <c r="CA839" s="82"/>
      <c r="CB839" s="82"/>
    </row>
    <row r="840" spans="1:80" ht="15.75" customHeight="1" x14ac:dyDescent="0.2">
      <c r="A840" s="82"/>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c r="AA840" s="82"/>
      <c r="AB840" s="82"/>
      <c r="AC840" s="82"/>
      <c r="AD840" s="82"/>
      <c r="AE840" s="82"/>
      <c r="AF840" s="82"/>
      <c r="AG840" s="82"/>
      <c r="AH840" s="82"/>
      <c r="AI840" s="82"/>
      <c r="AJ840" s="82"/>
      <c r="AK840" s="82"/>
      <c r="AL840" s="82"/>
      <c r="AM840" s="82"/>
      <c r="AN840" s="266"/>
      <c r="AO840" s="266"/>
      <c r="AP840" s="266"/>
      <c r="AQ840" s="266"/>
      <c r="AR840" s="82"/>
      <c r="AS840" s="82"/>
      <c r="AT840" s="82"/>
      <c r="AU840" s="82"/>
      <c r="AV840" s="82"/>
      <c r="AW840" s="82"/>
      <c r="AX840" s="82"/>
      <c r="AY840" s="82"/>
      <c r="AZ840" s="82"/>
      <c r="BA840" s="82"/>
      <c r="BB840" s="82"/>
      <c r="BC840" s="82"/>
      <c r="BD840" s="82"/>
      <c r="BE840" s="82"/>
      <c r="BF840" s="82"/>
      <c r="BG840" s="82"/>
      <c r="BH840" s="82"/>
      <c r="BI840" s="82"/>
      <c r="BJ840" s="82"/>
      <c r="BK840" s="82"/>
      <c r="BL840" s="82"/>
      <c r="BM840" s="82"/>
      <c r="BN840" s="82"/>
      <c r="BO840" s="82"/>
      <c r="BP840" s="82"/>
      <c r="BQ840" s="82"/>
      <c r="BR840" s="84"/>
      <c r="BS840" s="84"/>
      <c r="BT840" s="84"/>
      <c r="BU840" s="84"/>
      <c r="BV840" s="84"/>
      <c r="BW840" s="84"/>
      <c r="BX840" s="82"/>
      <c r="BY840" s="265"/>
      <c r="BZ840" s="82"/>
      <c r="CA840" s="82"/>
      <c r="CB840" s="82"/>
    </row>
    <row r="841" spans="1:80" ht="15.75" customHeight="1" x14ac:dyDescent="0.2">
      <c r="A841" s="82"/>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c r="AA841" s="82"/>
      <c r="AB841" s="82"/>
      <c r="AC841" s="82"/>
      <c r="AD841" s="82"/>
      <c r="AE841" s="82"/>
      <c r="AF841" s="82"/>
      <c r="AG841" s="82"/>
      <c r="AH841" s="82"/>
      <c r="AI841" s="82"/>
      <c r="AJ841" s="82"/>
      <c r="AK841" s="82"/>
      <c r="AL841" s="82"/>
      <c r="AM841" s="82"/>
      <c r="AN841" s="266"/>
      <c r="AO841" s="266"/>
      <c r="AP841" s="266"/>
      <c r="AQ841" s="266"/>
      <c r="AR841" s="82"/>
      <c r="AS841" s="82"/>
      <c r="AT841" s="82"/>
      <c r="AU841" s="82"/>
      <c r="AV841" s="82"/>
      <c r="AW841" s="82"/>
      <c r="AX841" s="82"/>
      <c r="AY841" s="82"/>
      <c r="AZ841" s="82"/>
      <c r="BA841" s="82"/>
      <c r="BB841" s="82"/>
      <c r="BC841" s="82"/>
      <c r="BD841" s="82"/>
      <c r="BE841" s="82"/>
      <c r="BF841" s="82"/>
      <c r="BG841" s="82"/>
      <c r="BH841" s="82"/>
      <c r="BI841" s="82"/>
      <c r="BJ841" s="82"/>
      <c r="BK841" s="82"/>
      <c r="BL841" s="82"/>
      <c r="BM841" s="82"/>
      <c r="BN841" s="82"/>
      <c r="BO841" s="82"/>
      <c r="BP841" s="82"/>
      <c r="BQ841" s="82"/>
      <c r="BR841" s="84"/>
      <c r="BS841" s="84"/>
      <c r="BT841" s="84"/>
      <c r="BU841" s="84"/>
      <c r="BV841" s="84"/>
      <c r="BW841" s="84"/>
      <c r="BX841" s="82"/>
      <c r="BY841" s="265"/>
      <c r="BZ841" s="82"/>
      <c r="CA841" s="82"/>
      <c r="CB841" s="82"/>
    </row>
    <row r="842" spans="1:80" ht="15.75" customHeight="1" x14ac:dyDescent="0.2">
      <c r="A842" s="82"/>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c r="AA842" s="82"/>
      <c r="AB842" s="82"/>
      <c r="AC842" s="82"/>
      <c r="AD842" s="82"/>
      <c r="AE842" s="82"/>
      <c r="AF842" s="82"/>
      <c r="AG842" s="82"/>
      <c r="AH842" s="82"/>
      <c r="AI842" s="82"/>
      <c r="AJ842" s="82"/>
      <c r="AK842" s="82"/>
      <c r="AL842" s="82"/>
      <c r="AM842" s="82"/>
      <c r="AN842" s="266"/>
      <c r="AO842" s="266"/>
      <c r="AP842" s="266"/>
      <c r="AQ842" s="266"/>
      <c r="AR842" s="82"/>
      <c r="AS842" s="82"/>
      <c r="AT842" s="82"/>
      <c r="AU842" s="82"/>
      <c r="AV842" s="82"/>
      <c r="AW842" s="82"/>
      <c r="AX842" s="82"/>
      <c r="AY842" s="82"/>
      <c r="AZ842" s="82"/>
      <c r="BA842" s="82"/>
      <c r="BB842" s="82"/>
      <c r="BC842" s="82"/>
      <c r="BD842" s="82"/>
      <c r="BE842" s="82"/>
      <c r="BF842" s="82"/>
      <c r="BG842" s="82"/>
      <c r="BH842" s="82"/>
      <c r="BI842" s="82"/>
      <c r="BJ842" s="82"/>
      <c r="BK842" s="82"/>
      <c r="BL842" s="82"/>
      <c r="BM842" s="82"/>
      <c r="BN842" s="82"/>
      <c r="BO842" s="82"/>
      <c r="BP842" s="82"/>
      <c r="BQ842" s="82"/>
      <c r="BR842" s="84"/>
      <c r="BS842" s="84"/>
      <c r="BT842" s="84"/>
      <c r="BU842" s="84"/>
      <c r="BV842" s="84"/>
      <c r="BW842" s="84"/>
      <c r="BX842" s="82"/>
      <c r="BY842" s="265"/>
      <c r="BZ842" s="82"/>
      <c r="CA842" s="82"/>
      <c r="CB842" s="82"/>
    </row>
    <row r="843" spans="1:80" ht="15.75" customHeight="1" x14ac:dyDescent="0.2">
      <c r="A843" s="82"/>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c r="AA843" s="82"/>
      <c r="AB843" s="82"/>
      <c r="AC843" s="82"/>
      <c r="AD843" s="82"/>
      <c r="AE843" s="82"/>
      <c r="AF843" s="82"/>
      <c r="AG843" s="82"/>
      <c r="AH843" s="82"/>
      <c r="AI843" s="82"/>
      <c r="AJ843" s="82"/>
      <c r="AK843" s="82"/>
      <c r="AL843" s="82"/>
      <c r="AM843" s="82"/>
      <c r="AN843" s="266"/>
      <c r="AO843" s="266"/>
      <c r="AP843" s="266"/>
      <c r="AQ843" s="266"/>
      <c r="AR843" s="82"/>
      <c r="AS843" s="82"/>
      <c r="AT843" s="82"/>
      <c r="AU843" s="82"/>
      <c r="AV843" s="82"/>
      <c r="AW843" s="82"/>
      <c r="AX843" s="82"/>
      <c r="AY843" s="82"/>
      <c r="AZ843" s="82"/>
      <c r="BA843" s="82"/>
      <c r="BB843" s="82"/>
      <c r="BC843" s="82"/>
      <c r="BD843" s="82"/>
      <c r="BE843" s="82"/>
      <c r="BF843" s="82"/>
      <c r="BG843" s="82"/>
      <c r="BH843" s="82"/>
      <c r="BI843" s="82"/>
      <c r="BJ843" s="82"/>
      <c r="BK843" s="82"/>
      <c r="BL843" s="82"/>
      <c r="BM843" s="82"/>
      <c r="BN843" s="82"/>
      <c r="BO843" s="82"/>
      <c r="BP843" s="82"/>
      <c r="BQ843" s="82"/>
      <c r="BR843" s="84"/>
      <c r="BS843" s="84"/>
      <c r="BT843" s="84"/>
      <c r="BU843" s="84"/>
      <c r="BV843" s="84"/>
      <c r="BW843" s="84"/>
      <c r="BX843" s="82"/>
      <c r="BY843" s="265"/>
      <c r="BZ843" s="82"/>
      <c r="CA843" s="82"/>
      <c r="CB843" s="82"/>
    </row>
    <row r="844" spans="1:80" ht="15.75" customHeight="1" x14ac:dyDescent="0.2">
      <c r="A844" s="82"/>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c r="AA844" s="82"/>
      <c r="AB844" s="82"/>
      <c r="AC844" s="82"/>
      <c r="AD844" s="82"/>
      <c r="AE844" s="82"/>
      <c r="AF844" s="82"/>
      <c r="AG844" s="82"/>
      <c r="AH844" s="82"/>
      <c r="AI844" s="82"/>
      <c r="AJ844" s="82"/>
      <c r="AK844" s="82"/>
      <c r="AL844" s="82"/>
      <c r="AM844" s="82"/>
      <c r="AN844" s="266"/>
      <c r="AO844" s="266"/>
      <c r="AP844" s="266"/>
      <c r="AQ844" s="266"/>
      <c r="AR844" s="82"/>
      <c r="AS844" s="82"/>
      <c r="AT844" s="82"/>
      <c r="AU844" s="82"/>
      <c r="AV844" s="82"/>
      <c r="AW844" s="82"/>
      <c r="AX844" s="82"/>
      <c r="AY844" s="82"/>
      <c r="AZ844" s="82"/>
      <c r="BA844" s="82"/>
      <c r="BB844" s="82"/>
      <c r="BC844" s="82"/>
      <c r="BD844" s="82"/>
      <c r="BE844" s="82"/>
      <c r="BF844" s="82"/>
      <c r="BG844" s="82"/>
      <c r="BH844" s="82"/>
      <c r="BI844" s="82"/>
      <c r="BJ844" s="82"/>
      <c r="BK844" s="82"/>
      <c r="BL844" s="82"/>
      <c r="BM844" s="82"/>
      <c r="BN844" s="82"/>
      <c r="BO844" s="82"/>
      <c r="BP844" s="82"/>
      <c r="BQ844" s="82"/>
      <c r="BR844" s="84"/>
      <c r="BS844" s="84"/>
      <c r="BT844" s="84"/>
      <c r="BU844" s="84"/>
      <c r="BV844" s="84"/>
      <c r="BW844" s="84"/>
      <c r="BX844" s="82"/>
      <c r="BY844" s="265"/>
      <c r="BZ844" s="82"/>
      <c r="CA844" s="82"/>
      <c r="CB844" s="82"/>
    </row>
    <row r="845" spans="1:80" ht="15.75" customHeight="1" x14ac:dyDescent="0.2">
      <c r="A845" s="82"/>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c r="AA845" s="82"/>
      <c r="AB845" s="82"/>
      <c r="AC845" s="82"/>
      <c r="AD845" s="82"/>
      <c r="AE845" s="82"/>
      <c r="AF845" s="82"/>
      <c r="AG845" s="82"/>
      <c r="AH845" s="82"/>
      <c r="AI845" s="82"/>
      <c r="AJ845" s="82"/>
      <c r="AK845" s="82"/>
      <c r="AL845" s="82"/>
      <c r="AM845" s="82"/>
      <c r="AN845" s="266"/>
      <c r="AO845" s="266"/>
      <c r="AP845" s="266"/>
      <c r="AQ845" s="266"/>
      <c r="AR845" s="82"/>
      <c r="AS845" s="82"/>
      <c r="AT845" s="82"/>
      <c r="AU845" s="82"/>
      <c r="AV845" s="82"/>
      <c r="AW845" s="82"/>
      <c r="AX845" s="82"/>
      <c r="AY845" s="82"/>
      <c r="AZ845" s="82"/>
      <c r="BA845" s="82"/>
      <c r="BB845" s="82"/>
      <c r="BC845" s="82"/>
      <c r="BD845" s="82"/>
      <c r="BE845" s="82"/>
      <c r="BF845" s="82"/>
      <c r="BG845" s="82"/>
      <c r="BH845" s="82"/>
      <c r="BI845" s="82"/>
      <c r="BJ845" s="82"/>
      <c r="BK845" s="82"/>
      <c r="BL845" s="82"/>
      <c r="BM845" s="82"/>
      <c r="BN845" s="82"/>
      <c r="BO845" s="82"/>
      <c r="BP845" s="82"/>
      <c r="BQ845" s="82"/>
      <c r="BR845" s="84"/>
      <c r="BS845" s="84"/>
      <c r="BT845" s="84"/>
      <c r="BU845" s="84"/>
      <c r="BV845" s="84"/>
      <c r="BW845" s="84"/>
      <c r="BX845" s="82"/>
      <c r="BY845" s="265"/>
      <c r="BZ845" s="82"/>
      <c r="CA845" s="82"/>
      <c r="CB845" s="82"/>
    </row>
    <row r="846" spans="1:80" ht="15.75" customHeight="1" x14ac:dyDescent="0.2">
      <c r="A846" s="82"/>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c r="AJ846" s="82"/>
      <c r="AK846" s="82"/>
      <c r="AL846" s="82"/>
      <c r="AM846" s="82"/>
      <c r="AN846" s="266"/>
      <c r="AO846" s="266"/>
      <c r="AP846" s="266"/>
      <c r="AQ846" s="266"/>
      <c r="AR846" s="82"/>
      <c r="AS846" s="82"/>
      <c r="AT846" s="82"/>
      <c r="AU846" s="82"/>
      <c r="AV846" s="82"/>
      <c r="AW846" s="82"/>
      <c r="AX846" s="82"/>
      <c r="AY846" s="82"/>
      <c r="AZ846" s="82"/>
      <c r="BA846" s="82"/>
      <c r="BB846" s="82"/>
      <c r="BC846" s="82"/>
      <c r="BD846" s="82"/>
      <c r="BE846" s="82"/>
      <c r="BF846" s="82"/>
      <c r="BG846" s="82"/>
      <c r="BH846" s="82"/>
      <c r="BI846" s="82"/>
      <c r="BJ846" s="82"/>
      <c r="BK846" s="82"/>
      <c r="BL846" s="82"/>
      <c r="BM846" s="82"/>
      <c r="BN846" s="82"/>
      <c r="BO846" s="82"/>
      <c r="BP846" s="82"/>
      <c r="BQ846" s="82"/>
      <c r="BR846" s="84"/>
      <c r="BS846" s="84"/>
      <c r="BT846" s="84"/>
      <c r="BU846" s="84"/>
      <c r="BV846" s="84"/>
      <c r="BW846" s="84"/>
      <c r="BX846" s="82"/>
      <c r="BY846" s="265"/>
      <c r="BZ846" s="82"/>
      <c r="CA846" s="82"/>
      <c r="CB846" s="82"/>
    </row>
    <row r="847" spans="1:80" ht="15.75" customHeight="1" x14ac:dyDescent="0.2">
      <c r="A847" s="82"/>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c r="AJ847" s="82"/>
      <c r="AK847" s="82"/>
      <c r="AL847" s="82"/>
      <c r="AM847" s="82"/>
      <c r="AN847" s="266"/>
      <c r="AO847" s="266"/>
      <c r="AP847" s="266"/>
      <c r="AQ847" s="266"/>
      <c r="AR847" s="82"/>
      <c r="AS847" s="82"/>
      <c r="AT847" s="82"/>
      <c r="AU847" s="82"/>
      <c r="AV847" s="82"/>
      <c r="AW847" s="82"/>
      <c r="AX847" s="82"/>
      <c r="AY847" s="82"/>
      <c r="AZ847" s="82"/>
      <c r="BA847" s="82"/>
      <c r="BB847" s="82"/>
      <c r="BC847" s="82"/>
      <c r="BD847" s="82"/>
      <c r="BE847" s="82"/>
      <c r="BF847" s="82"/>
      <c r="BG847" s="82"/>
      <c r="BH847" s="82"/>
      <c r="BI847" s="82"/>
      <c r="BJ847" s="82"/>
      <c r="BK847" s="82"/>
      <c r="BL847" s="82"/>
      <c r="BM847" s="82"/>
      <c r="BN847" s="82"/>
      <c r="BO847" s="82"/>
      <c r="BP847" s="82"/>
      <c r="BQ847" s="82"/>
      <c r="BR847" s="84"/>
      <c r="BS847" s="84"/>
      <c r="BT847" s="84"/>
      <c r="BU847" s="84"/>
      <c r="BV847" s="84"/>
      <c r="BW847" s="84"/>
      <c r="BX847" s="82"/>
      <c r="BY847" s="265"/>
      <c r="BZ847" s="82"/>
      <c r="CA847" s="82"/>
      <c r="CB847" s="82"/>
    </row>
    <row r="848" spans="1:80" ht="15.75" customHeight="1" x14ac:dyDescent="0.2">
      <c r="A848" s="82"/>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c r="AA848" s="82"/>
      <c r="AB848" s="82"/>
      <c r="AC848" s="82"/>
      <c r="AD848" s="82"/>
      <c r="AE848" s="82"/>
      <c r="AF848" s="82"/>
      <c r="AG848" s="82"/>
      <c r="AH848" s="82"/>
      <c r="AI848" s="82"/>
      <c r="AJ848" s="82"/>
      <c r="AK848" s="82"/>
      <c r="AL848" s="82"/>
      <c r="AM848" s="82"/>
      <c r="AN848" s="266"/>
      <c r="AO848" s="266"/>
      <c r="AP848" s="266"/>
      <c r="AQ848" s="266"/>
      <c r="AR848" s="82"/>
      <c r="AS848" s="82"/>
      <c r="AT848" s="82"/>
      <c r="AU848" s="82"/>
      <c r="AV848" s="82"/>
      <c r="AW848" s="82"/>
      <c r="AX848" s="82"/>
      <c r="AY848" s="82"/>
      <c r="AZ848" s="82"/>
      <c r="BA848" s="82"/>
      <c r="BB848" s="82"/>
      <c r="BC848" s="82"/>
      <c r="BD848" s="82"/>
      <c r="BE848" s="82"/>
      <c r="BF848" s="82"/>
      <c r="BG848" s="82"/>
      <c r="BH848" s="82"/>
      <c r="BI848" s="82"/>
      <c r="BJ848" s="82"/>
      <c r="BK848" s="82"/>
      <c r="BL848" s="82"/>
      <c r="BM848" s="82"/>
      <c r="BN848" s="82"/>
      <c r="BO848" s="82"/>
      <c r="BP848" s="82"/>
      <c r="BQ848" s="82"/>
      <c r="BR848" s="84"/>
      <c r="BS848" s="84"/>
      <c r="BT848" s="84"/>
      <c r="BU848" s="84"/>
      <c r="BV848" s="84"/>
      <c r="BW848" s="84"/>
      <c r="BX848" s="82"/>
      <c r="BY848" s="265"/>
      <c r="BZ848" s="82"/>
      <c r="CA848" s="82"/>
      <c r="CB848" s="82"/>
    </row>
    <row r="849" spans="1:80" ht="15.75" customHeight="1" x14ac:dyDescent="0.2">
      <c r="A849" s="82"/>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c r="AA849" s="82"/>
      <c r="AB849" s="82"/>
      <c r="AC849" s="82"/>
      <c r="AD849" s="82"/>
      <c r="AE849" s="82"/>
      <c r="AF849" s="82"/>
      <c r="AG849" s="82"/>
      <c r="AH849" s="82"/>
      <c r="AI849" s="82"/>
      <c r="AJ849" s="82"/>
      <c r="AK849" s="82"/>
      <c r="AL849" s="82"/>
      <c r="AM849" s="82"/>
      <c r="AN849" s="266"/>
      <c r="AO849" s="266"/>
      <c r="AP849" s="266"/>
      <c r="AQ849" s="266"/>
      <c r="AR849" s="82"/>
      <c r="AS849" s="82"/>
      <c r="AT849" s="82"/>
      <c r="AU849" s="82"/>
      <c r="AV849" s="82"/>
      <c r="AW849" s="82"/>
      <c r="AX849" s="82"/>
      <c r="AY849" s="82"/>
      <c r="AZ849" s="82"/>
      <c r="BA849" s="82"/>
      <c r="BB849" s="82"/>
      <c r="BC849" s="82"/>
      <c r="BD849" s="82"/>
      <c r="BE849" s="82"/>
      <c r="BF849" s="82"/>
      <c r="BG849" s="82"/>
      <c r="BH849" s="82"/>
      <c r="BI849" s="82"/>
      <c r="BJ849" s="82"/>
      <c r="BK849" s="82"/>
      <c r="BL849" s="82"/>
      <c r="BM849" s="82"/>
      <c r="BN849" s="82"/>
      <c r="BO849" s="82"/>
      <c r="BP849" s="82"/>
      <c r="BQ849" s="82"/>
      <c r="BR849" s="84"/>
      <c r="BS849" s="84"/>
      <c r="BT849" s="84"/>
      <c r="BU849" s="84"/>
      <c r="BV849" s="84"/>
      <c r="BW849" s="84"/>
      <c r="BX849" s="82"/>
      <c r="BY849" s="265"/>
      <c r="BZ849" s="82"/>
      <c r="CA849" s="82"/>
      <c r="CB849" s="82"/>
    </row>
    <row r="850" spans="1:80" ht="15.75" customHeight="1" x14ac:dyDescent="0.2">
      <c r="A850" s="82"/>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c r="AA850" s="82"/>
      <c r="AB850" s="82"/>
      <c r="AC850" s="82"/>
      <c r="AD850" s="82"/>
      <c r="AE850" s="82"/>
      <c r="AF850" s="82"/>
      <c r="AG850" s="82"/>
      <c r="AH850" s="82"/>
      <c r="AI850" s="82"/>
      <c r="AJ850" s="82"/>
      <c r="AK850" s="82"/>
      <c r="AL850" s="82"/>
      <c r="AM850" s="82"/>
      <c r="AN850" s="266"/>
      <c r="AO850" s="266"/>
      <c r="AP850" s="266"/>
      <c r="AQ850" s="266"/>
      <c r="AR850" s="82"/>
      <c r="AS850" s="82"/>
      <c r="AT850" s="82"/>
      <c r="AU850" s="82"/>
      <c r="AV850" s="82"/>
      <c r="AW850" s="82"/>
      <c r="AX850" s="82"/>
      <c r="AY850" s="82"/>
      <c r="AZ850" s="82"/>
      <c r="BA850" s="82"/>
      <c r="BB850" s="82"/>
      <c r="BC850" s="82"/>
      <c r="BD850" s="82"/>
      <c r="BE850" s="82"/>
      <c r="BF850" s="82"/>
      <c r="BG850" s="82"/>
      <c r="BH850" s="82"/>
      <c r="BI850" s="82"/>
      <c r="BJ850" s="82"/>
      <c r="BK850" s="82"/>
      <c r="BL850" s="82"/>
      <c r="BM850" s="82"/>
      <c r="BN850" s="82"/>
      <c r="BO850" s="82"/>
      <c r="BP850" s="82"/>
      <c r="BQ850" s="82"/>
      <c r="BR850" s="84"/>
      <c r="BS850" s="84"/>
      <c r="BT850" s="84"/>
      <c r="BU850" s="84"/>
      <c r="BV850" s="84"/>
      <c r="BW850" s="84"/>
      <c r="BX850" s="82"/>
      <c r="BY850" s="265"/>
      <c r="BZ850" s="82"/>
      <c r="CA850" s="82"/>
      <c r="CB850" s="82"/>
    </row>
    <row r="851" spans="1:80" ht="15.75" customHeight="1" x14ac:dyDescent="0.2">
      <c r="A851" s="82"/>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c r="AA851" s="82"/>
      <c r="AB851" s="82"/>
      <c r="AC851" s="82"/>
      <c r="AD851" s="82"/>
      <c r="AE851" s="82"/>
      <c r="AF851" s="82"/>
      <c r="AG851" s="82"/>
      <c r="AH851" s="82"/>
      <c r="AI851" s="82"/>
      <c r="AJ851" s="82"/>
      <c r="AK851" s="82"/>
      <c r="AL851" s="82"/>
      <c r="AM851" s="82"/>
      <c r="AN851" s="266"/>
      <c r="AO851" s="266"/>
      <c r="AP851" s="266"/>
      <c r="AQ851" s="266"/>
      <c r="AR851" s="82"/>
      <c r="AS851" s="82"/>
      <c r="AT851" s="82"/>
      <c r="AU851" s="82"/>
      <c r="AV851" s="82"/>
      <c r="AW851" s="82"/>
      <c r="AX851" s="82"/>
      <c r="AY851" s="82"/>
      <c r="AZ851" s="82"/>
      <c r="BA851" s="82"/>
      <c r="BB851" s="82"/>
      <c r="BC851" s="82"/>
      <c r="BD851" s="82"/>
      <c r="BE851" s="82"/>
      <c r="BF851" s="82"/>
      <c r="BG851" s="82"/>
      <c r="BH851" s="82"/>
      <c r="BI851" s="82"/>
      <c r="BJ851" s="82"/>
      <c r="BK851" s="82"/>
      <c r="BL851" s="82"/>
      <c r="BM851" s="82"/>
      <c r="BN851" s="82"/>
      <c r="BO851" s="82"/>
      <c r="BP851" s="82"/>
      <c r="BQ851" s="82"/>
      <c r="BR851" s="84"/>
      <c r="BS851" s="84"/>
      <c r="BT851" s="84"/>
      <c r="BU851" s="84"/>
      <c r="BV851" s="84"/>
      <c r="BW851" s="84"/>
      <c r="BX851" s="82"/>
      <c r="BY851" s="265"/>
      <c r="BZ851" s="82"/>
      <c r="CA851" s="82"/>
      <c r="CB851" s="82"/>
    </row>
    <row r="852" spans="1:80" ht="15.75" customHeight="1" x14ac:dyDescent="0.2">
      <c r="A852" s="82"/>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G852" s="82"/>
      <c r="AH852" s="82"/>
      <c r="AI852" s="82"/>
      <c r="AJ852" s="82"/>
      <c r="AK852" s="82"/>
      <c r="AL852" s="82"/>
      <c r="AM852" s="82"/>
      <c r="AN852" s="266"/>
      <c r="AO852" s="266"/>
      <c r="AP852" s="266"/>
      <c r="AQ852" s="266"/>
      <c r="AR852" s="82"/>
      <c r="AS852" s="82"/>
      <c r="AT852" s="82"/>
      <c r="AU852" s="82"/>
      <c r="AV852" s="82"/>
      <c r="AW852" s="82"/>
      <c r="AX852" s="82"/>
      <c r="AY852" s="82"/>
      <c r="AZ852" s="82"/>
      <c r="BA852" s="82"/>
      <c r="BB852" s="82"/>
      <c r="BC852" s="82"/>
      <c r="BD852" s="82"/>
      <c r="BE852" s="82"/>
      <c r="BF852" s="82"/>
      <c r="BG852" s="82"/>
      <c r="BH852" s="82"/>
      <c r="BI852" s="82"/>
      <c r="BJ852" s="82"/>
      <c r="BK852" s="82"/>
      <c r="BL852" s="82"/>
      <c r="BM852" s="82"/>
      <c r="BN852" s="82"/>
      <c r="BO852" s="82"/>
      <c r="BP852" s="82"/>
      <c r="BQ852" s="82"/>
      <c r="BR852" s="84"/>
      <c r="BS852" s="84"/>
      <c r="BT852" s="84"/>
      <c r="BU852" s="84"/>
      <c r="BV852" s="84"/>
      <c r="BW852" s="84"/>
      <c r="BX852" s="82"/>
      <c r="BY852" s="265"/>
      <c r="BZ852" s="82"/>
      <c r="CA852" s="82"/>
      <c r="CB852" s="82"/>
    </row>
    <row r="853" spans="1:80" ht="15.75" customHeight="1" x14ac:dyDescent="0.2">
      <c r="A853" s="82"/>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c r="AA853" s="82"/>
      <c r="AB853" s="82"/>
      <c r="AC853" s="82"/>
      <c r="AD853" s="82"/>
      <c r="AE853" s="82"/>
      <c r="AF853" s="82"/>
      <c r="AG853" s="82"/>
      <c r="AH853" s="82"/>
      <c r="AI853" s="82"/>
      <c r="AJ853" s="82"/>
      <c r="AK853" s="82"/>
      <c r="AL853" s="82"/>
      <c r="AM853" s="82"/>
      <c r="AN853" s="266"/>
      <c r="AO853" s="266"/>
      <c r="AP853" s="266"/>
      <c r="AQ853" s="266"/>
      <c r="AR853" s="82"/>
      <c r="AS853" s="82"/>
      <c r="AT853" s="82"/>
      <c r="AU853" s="82"/>
      <c r="AV853" s="82"/>
      <c r="AW853" s="82"/>
      <c r="AX853" s="82"/>
      <c r="AY853" s="82"/>
      <c r="AZ853" s="82"/>
      <c r="BA853" s="82"/>
      <c r="BB853" s="82"/>
      <c r="BC853" s="82"/>
      <c r="BD853" s="82"/>
      <c r="BE853" s="82"/>
      <c r="BF853" s="82"/>
      <c r="BG853" s="82"/>
      <c r="BH853" s="82"/>
      <c r="BI853" s="82"/>
      <c r="BJ853" s="82"/>
      <c r="BK853" s="82"/>
      <c r="BL853" s="82"/>
      <c r="BM853" s="82"/>
      <c r="BN853" s="82"/>
      <c r="BO853" s="82"/>
      <c r="BP853" s="82"/>
      <c r="BQ853" s="82"/>
      <c r="BR853" s="84"/>
      <c r="BS853" s="84"/>
      <c r="BT853" s="84"/>
      <c r="BU853" s="84"/>
      <c r="BV853" s="84"/>
      <c r="BW853" s="84"/>
      <c r="BX853" s="82"/>
      <c r="BY853" s="265"/>
      <c r="BZ853" s="82"/>
      <c r="CA853" s="82"/>
      <c r="CB853" s="82"/>
    </row>
    <row r="854" spans="1:80" ht="15.75" customHeight="1" x14ac:dyDescent="0.2">
      <c r="A854" s="82"/>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c r="AA854" s="82"/>
      <c r="AB854" s="82"/>
      <c r="AC854" s="82"/>
      <c r="AD854" s="82"/>
      <c r="AE854" s="82"/>
      <c r="AF854" s="82"/>
      <c r="AG854" s="82"/>
      <c r="AH854" s="82"/>
      <c r="AI854" s="82"/>
      <c r="AJ854" s="82"/>
      <c r="AK854" s="82"/>
      <c r="AL854" s="82"/>
      <c r="AM854" s="82"/>
      <c r="AN854" s="266"/>
      <c r="AO854" s="266"/>
      <c r="AP854" s="266"/>
      <c r="AQ854" s="266"/>
      <c r="AR854" s="82"/>
      <c r="AS854" s="82"/>
      <c r="AT854" s="82"/>
      <c r="AU854" s="82"/>
      <c r="AV854" s="82"/>
      <c r="AW854" s="82"/>
      <c r="AX854" s="82"/>
      <c r="AY854" s="82"/>
      <c r="AZ854" s="82"/>
      <c r="BA854" s="82"/>
      <c r="BB854" s="82"/>
      <c r="BC854" s="82"/>
      <c r="BD854" s="82"/>
      <c r="BE854" s="82"/>
      <c r="BF854" s="82"/>
      <c r="BG854" s="82"/>
      <c r="BH854" s="82"/>
      <c r="BI854" s="82"/>
      <c r="BJ854" s="82"/>
      <c r="BK854" s="82"/>
      <c r="BL854" s="82"/>
      <c r="BM854" s="82"/>
      <c r="BN854" s="82"/>
      <c r="BO854" s="82"/>
      <c r="BP854" s="82"/>
      <c r="BQ854" s="82"/>
      <c r="BR854" s="84"/>
      <c r="BS854" s="84"/>
      <c r="BT854" s="84"/>
      <c r="BU854" s="84"/>
      <c r="BV854" s="84"/>
      <c r="BW854" s="84"/>
      <c r="BX854" s="82"/>
      <c r="BY854" s="265"/>
      <c r="BZ854" s="82"/>
      <c r="CA854" s="82"/>
      <c r="CB854" s="82"/>
    </row>
    <row r="855" spans="1:80" ht="15.75" customHeight="1" x14ac:dyDescent="0.2">
      <c r="A855" s="82"/>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c r="AA855" s="82"/>
      <c r="AB855" s="82"/>
      <c r="AC855" s="82"/>
      <c r="AD855" s="82"/>
      <c r="AE855" s="82"/>
      <c r="AF855" s="82"/>
      <c r="AG855" s="82"/>
      <c r="AH855" s="82"/>
      <c r="AI855" s="82"/>
      <c r="AJ855" s="82"/>
      <c r="AK855" s="82"/>
      <c r="AL855" s="82"/>
      <c r="AM855" s="82"/>
      <c r="AN855" s="266"/>
      <c r="AO855" s="266"/>
      <c r="AP855" s="266"/>
      <c r="AQ855" s="266"/>
      <c r="AR855" s="82"/>
      <c r="AS855" s="82"/>
      <c r="AT855" s="82"/>
      <c r="AU855" s="82"/>
      <c r="AV855" s="82"/>
      <c r="AW855" s="82"/>
      <c r="AX855" s="82"/>
      <c r="AY855" s="82"/>
      <c r="AZ855" s="82"/>
      <c r="BA855" s="82"/>
      <c r="BB855" s="82"/>
      <c r="BC855" s="82"/>
      <c r="BD855" s="82"/>
      <c r="BE855" s="82"/>
      <c r="BF855" s="82"/>
      <c r="BG855" s="82"/>
      <c r="BH855" s="82"/>
      <c r="BI855" s="82"/>
      <c r="BJ855" s="82"/>
      <c r="BK855" s="82"/>
      <c r="BL855" s="82"/>
      <c r="BM855" s="82"/>
      <c r="BN855" s="82"/>
      <c r="BO855" s="82"/>
      <c r="BP855" s="82"/>
      <c r="BQ855" s="82"/>
      <c r="BR855" s="84"/>
      <c r="BS855" s="84"/>
      <c r="BT855" s="84"/>
      <c r="BU855" s="84"/>
      <c r="BV855" s="84"/>
      <c r="BW855" s="84"/>
      <c r="BX855" s="82"/>
      <c r="BY855" s="265"/>
      <c r="BZ855" s="82"/>
      <c r="CA855" s="82"/>
      <c r="CB855" s="82"/>
    </row>
    <row r="856" spans="1:80" ht="15.75" customHeight="1" x14ac:dyDescent="0.2">
      <c r="A856" s="82"/>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c r="AA856" s="82"/>
      <c r="AB856" s="82"/>
      <c r="AC856" s="82"/>
      <c r="AD856" s="82"/>
      <c r="AE856" s="82"/>
      <c r="AF856" s="82"/>
      <c r="AG856" s="82"/>
      <c r="AH856" s="82"/>
      <c r="AI856" s="82"/>
      <c r="AJ856" s="82"/>
      <c r="AK856" s="82"/>
      <c r="AL856" s="82"/>
      <c r="AM856" s="82"/>
      <c r="AN856" s="266"/>
      <c r="AO856" s="266"/>
      <c r="AP856" s="266"/>
      <c r="AQ856" s="266"/>
      <c r="AR856" s="82"/>
      <c r="AS856" s="82"/>
      <c r="AT856" s="82"/>
      <c r="AU856" s="82"/>
      <c r="AV856" s="82"/>
      <c r="AW856" s="82"/>
      <c r="AX856" s="82"/>
      <c r="AY856" s="82"/>
      <c r="AZ856" s="82"/>
      <c r="BA856" s="82"/>
      <c r="BB856" s="82"/>
      <c r="BC856" s="82"/>
      <c r="BD856" s="82"/>
      <c r="BE856" s="82"/>
      <c r="BF856" s="82"/>
      <c r="BG856" s="82"/>
      <c r="BH856" s="82"/>
      <c r="BI856" s="82"/>
      <c r="BJ856" s="82"/>
      <c r="BK856" s="82"/>
      <c r="BL856" s="82"/>
      <c r="BM856" s="82"/>
      <c r="BN856" s="82"/>
      <c r="BO856" s="82"/>
      <c r="BP856" s="82"/>
      <c r="BQ856" s="82"/>
      <c r="BR856" s="84"/>
      <c r="BS856" s="84"/>
      <c r="BT856" s="84"/>
      <c r="BU856" s="84"/>
      <c r="BV856" s="84"/>
      <c r="BW856" s="84"/>
      <c r="BX856" s="82"/>
      <c r="BY856" s="265"/>
      <c r="BZ856" s="82"/>
      <c r="CA856" s="82"/>
      <c r="CB856" s="82"/>
    </row>
    <row r="857" spans="1:80" ht="15.75" customHeight="1" x14ac:dyDescent="0.2">
      <c r="A857" s="82"/>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c r="AA857" s="82"/>
      <c r="AB857" s="82"/>
      <c r="AC857" s="82"/>
      <c r="AD857" s="82"/>
      <c r="AE857" s="82"/>
      <c r="AF857" s="82"/>
      <c r="AG857" s="82"/>
      <c r="AH857" s="82"/>
      <c r="AI857" s="82"/>
      <c r="AJ857" s="82"/>
      <c r="AK857" s="82"/>
      <c r="AL857" s="82"/>
      <c r="AM857" s="82"/>
      <c r="AN857" s="266"/>
      <c r="AO857" s="266"/>
      <c r="AP857" s="266"/>
      <c r="AQ857" s="266"/>
      <c r="AR857" s="82"/>
      <c r="AS857" s="82"/>
      <c r="AT857" s="82"/>
      <c r="AU857" s="82"/>
      <c r="AV857" s="82"/>
      <c r="AW857" s="82"/>
      <c r="AX857" s="82"/>
      <c r="AY857" s="82"/>
      <c r="AZ857" s="82"/>
      <c r="BA857" s="82"/>
      <c r="BB857" s="82"/>
      <c r="BC857" s="82"/>
      <c r="BD857" s="82"/>
      <c r="BE857" s="82"/>
      <c r="BF857" s="82"/>
      <c r="BG857" s="82"/>
      <c r="BH857" s="82"/>
      <c r="BI857" s="82"/>
      <c r="BJ857" s="82"/>
      <c r="BK857" s="82"/>
      <c r="BL857" s="82"/>
      <c r="BM857" s="82"/>
      <c r="BN857" s="82"/>
      <c r="BO857" s="82"/>
      <c r="BP857" s="82"/>
      <c r="BQ857" s="82"/>
      <c r="BR857" s="84"/>
      <c r="BS857" s="84"/>
      <c r="BT857" s="84"/>
      <c r="BU857" s="84"/>
      <c r="BV857" s="84"/>
      <c r="BW857" s="84"/>
      <c r="BX857" s="82"/>
      <c r="BY857" s="265"/>
      <c r="BZ857" s="82"/>
      <c r="CA857" s="82"/>
      <c r="CB857" s="82"/>
    </row>
    <row r="858" spans="1:80" ht="15.75" customHeight="1" x14ac:dyDescent="0.2">
      <c r="A858" s="82"/>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G858" s="82"/>
      <c r="AH858" s="82"/>
      <c r="AI858" s="82"/>
      <c r="AJ858" s="82"/>
      <c r="AK858" s="82"/>
      <c r="AL858" s="82"/>
      <c r="AM858" s="82"/>
      <c r="AN858" s="266"/>
      <c r="AO858" s="266"/>
      <c r="AP858" s="266"/>
      <c r="AQ858" s="266"/>
      <c r="AR858" s="82"/>
      <c r="AS858" s="82"/>
      <c r="AT858" s="82"/>
      <c r="AU858" s="82"/>
      <c r="AV858" s="82"/>
      <c r="AW858" s="82"/>
      <c r="AX858" s="82"/>
      <c r="AY858" s="82"/>
      <c r="AZ858" s="82"/>
      <c r="BA858" s="82"/>
      <c r="BB858" s="82"/>
      <c r="BC858" s="82"/>
      <c r="BD858" s="82"/>
      <c r="BE858" s="82"/>
      <c r="BF858" s="82"/>
      <c r="BG858" s="82"/>
      <c r="BH858" s="82"/>
      <c r="BI858" s="82"/>
      <c r="BJ858" s="82"/>
      <c r="BK858" s="82"/>
      <c r="BL858" s="82"/>
      <c r="BM858" s="82"/>
      <c r="BN858" s="82"/>
      <c r="BO858" s="82"/>
      <c r="BP858" s="82"/>
      <c r="BQ858" s="82"/>
      <c r="BR858" s="84"/>
      <c r="BS858" s="84"/>
      <c r="BT858" s="84"/>
      <c r="BU858" s="84"/>
      <c r="BV858" s="84"/>
      <c r="BW858" s="84"/>
      <c r="BX858" s="82"/>
      <c r="BY858" s="265"/>
      <c r="BZ858" s="82"/>
      <c r="CA858" s="82"/>
      <c r="CB858" s="82"/>
    </row>
    <row r="859" spans="1:80" ht="15.75" customHeight="1" x14ac:dyDescent="0.2">
      <c r="A859" s="82"/>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c r="AA859" s="82"/>
      <c r="AB859" s="82"/>
      <c r="AC859" s="82"/>
      <c r="AD859" s="82"/>
      <c r="AE859" s="82"/>
      <c r="AF859" s="82"/>
      <c r="AG859" s="82"/>
      <c r="AH859" s="82"/>
      <c r="AI859" s="82"/>
      <c r="AJ859" s="82"/>
      <c r="AK859" s="82"/>
      <c r="AL859" s="82"/>
      <c r="AM859" s="82"/>
      <c r="AN859" s="266"/>
      <c r="AO859" s="266"/>
      <c r="AP859" s="266"/>
      <c r="AQ859" s="266"/>
      <c r="AR859" s="82"/>
      <c r="AS859" s="82"/>
      <c r="AT859" s="82"/>
      <c r="AU859" s="82"/>
      <c r="AV859" s="82"/>
      <c r="AW859" s="82"/>
      <c r="AX859" s="82"/>
      <c r="AY859" s="82"/>
      <c r="AZ859" s="82"/>
      <c r="BA859" s="82"/>
      <c r="BB859" s="82"/>
      <c r="BC859" s="82"/>
      <c r="BD859" s="82"/>
      <c r="BE859" s="82"/>
      <c r="BF859" s="82"/>
      <c r="BG859" s="82"/>
      <c r="BH859" s="82"/>
      <c r="BI859" s="82"/>
      <c r="BJ859" s="82"/>
      <c r="BK859" s="82"/>
      <c r="BL859" s="82"/>
      <c r="BM859" s="82"/>
      <c r="BN859" s="82"/>
      <c r="BO859" s="82"/>
      <c r="BP859" s="82"/>
      <c r="BQ859" s="82"/>
      <c r="BR859" s="84"/>
      <c r="BS859" s="84"/>
      <c r="BT859" s="84"/>
      <c r="BU859" s="84"/>
      <c r="BV859" s="84"/>
      <c r="BW859" s="84"/>
      <c r="BX859" s="82"/>
      <c r="BY859" s="265"/>
      <c r="BZ859" s="82"/>
      <c r="CA859" s="82"/>
      <c r="CB859" s="82"/>
    </row>
    <row r="860" spans="1:80" ht="15.75" customHeight="1" x14ac:dyDescent="0.2">
      <c r="A860" s="82"/>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c r="AA860" s="82"/>
      <c r="AB860" s="82"/>
      <c r="AC860" s="82"/>
      <c r="AD860" s="82"/>
      <c r="AE860" s="82"/>
      <c r="AF860" s="82"/>
      <c r="AG860" s="82"/>
      <c r="AH860" s="82"/>
      <c r="AI860" s="82"/>
      <c r="AJ860" s="82"/>
      <c r="AK860" s="82"/>
      <c r="AL860" s="82"/>
      <c r="AM860" s="82"/>
      <c r="AN860" s="266"/>
      <c r="AO860" s="266"/>
      <c r="AP860" s="266"/>
      <c r="AQ860" s="266"/>
      <c r="AR860" s="82"/>
      <c r="AS860" s="82"/>
      <c r="AT860" s="82"/>
      <c r="AU860" s="82"/>
      <c r="AV860" s="82"/>
      <c r="AW860" s="82"/>
      <c r="AX860" s="82"/>
      <c r="AY860" s="82"/>
      <c r="AZ860" s="82"/>
      <c r="BA860" s="82"/>
      <c r="BB860" s="82"/>
      <c r="BC860" s="82"/>
      <c r="BD860" s="82"/>
      <c r="BE860" s="82"/>
      <c r="BF860" s="82"/>
      <c r="BG860" s="82"/>
      <c r="BH860" s="82"/>
      <c r="BI860" s="82"/>
      <c r="BJ860" s="82"/>
      <c r="BK860" s="82"/>
      <c r="BL860" s="82"/>
      <c r="BM860" s="82"/>
      <c r="BN860" s="82"/>
      <c r="BO860" s="82"/>
      <c r="BP860" s="82"/>
      <c r="BQ860" s="82"/>
      <c r="BR860" s="84"/>
      <c r="BS860" s="84"/>
      <c r="BT860" s="84"/>
      <c r="BU860" s="84"/>
      <c r="BV860" s="84"/>
      <c r="BW860" s="84"/>
      <c r="BX860" s="82"/>
      <c r="BY860" s="265"/>
      <c r="BZ860" s="82"/>
      <c r="CA860" s="82"/>
      <c r="CB860" s="82"/>
    </row>
    <row r="861" spans="1:80" ht="15.75" customHeight="1" x14ac:dyDescent="0.2">
      <c r="A861" s="82"/>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c r="AA861" s="82"/>
      <c r="AB861" s="82"/>
      <c r="AC861" s="82"/>
      <c r="AD861" s="82"/>
      <c r="AE861" s="82"/>
      <c r="AF861" s="82"/>
      <c r="AG861" s="82"/>
      <c r="AH861" s="82"/>
      <c r="AI861" s="82"/>
      <c r="AJ861" s="82"/>
      <c r="AK861" s="82"/>
      <c r="AL861" s="82"/>
      <c r="AM861" s="82"/>
      <c r="AN861" s="266"/>
      <c r="AO861" s="266"/>
      <c r="AP861" s="266"/>
      <c r="AQ861" s="266"/>
      <c r="AR861" s="82"/>
      <c r="AS861" s="82"/>
      <c r="AT861" s="82"/>
      <c r="AU861" s="82"/>
      <c r="AV861" s="82"/>
      <c r="AW861" s="82"/>
      <c r="AX861" s="82"/>
      <c r="AY861" s="82"/>
      <c r="AZ861" s="82"/>
      <c r="BA861" s="82"/>
      <c r="BB861" s="82"/>
      <c r="BC861" s="82"/>
      <c r="BD861" s="82"/>
      <c r="BE861" s="82"/>
      <c r="BF861" s="82"/>
      <c r="BG861" s="82"/>
      <c r="BH861" s="82"/>
      <c r="BI861" s="82"/>
      <c r="BJ861" s="82"/>
      <c r="BK861" s="82"/>
      <c r="BL861" s="82"/>
      <c r="BM861" s="82"/>
      <c r="BN861" s="82"/>
      <c r="BO861" s="82"/>
      <c r="BP861" s="82"/>
      <c r="BQ861" s="82"/>
      <c r="BR861" s="84"/>
      <c r="BS861" s="84"/>
      <c r="BT861" s="84"/>
      <c r="BU861" s="84"/>
      <c r="BV861" s="84"/>
      <c r="BW861" s="84"/>
      <c r="BX861" s="82"/>
      <c r="BY861" s="265"/>
      <c r="BZ861" s="82"/>
      <c r="CA861" s="82"/>
      <c r="CB861" s="82"/>
    </row>
    <row r="862" spans="1:80" ht="15.75" customHeight="1" x14ac:dyDescent="0.2">
      <c r="A862" s="82"/>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c r="AA862" s="82"/>
      <c r="AB862" s="82"/>
      <c r="AC862" s="82"/>
      <c r="AD862" s="82"/>
      <c r="AE862" s="82"/>
      <c r="AF862" s="82"/>
      <c r="AG862" s="82"/>
      <c r="AH862" s="82"/>
      <c r="AI862" s="82"/>
      <c r="AJ862" s="82"/>
      <c r="AK862" s="82"/>
      <c r="AL862" s="82"/>
      <c r="AM862" s="82"/>
      <c r="AN862" s="266"/>
      <c r="AO862" s="266"/>
      <c r="AP862" s="266"/>
      <c r="AQ862" s="266"/>
      <c r="AR862" s="82"/>
      <c r="AS862" s="82"/>
      <c r="AT862" s="82"/>
      <c r="AU862" s="82"/>
      <c r="AV862" s="82"/>
      <c r="AW862" s="82"/>
      <c r="AX862" s="82"/>
      <c r="AY862" s="82"/>
      <c r="AZ862" s="82"/>
      <c r="BA862" s="82"/>
      <c r="BB862" s="82"/>
      <c r="BC862" s="82"/>
      <c r="BD862" s="82"/>
      <c r="BE862" s="82"/>
      <c r="BF862" s="82"/>
      <c r="BG862" s="82"/>
      <c r="BH862" s="82"/>
      <c r="BI862" s="82"/>
      <c r="BJ862" s="82"/>
      <c r="BK862" s="82"/>
      <c r="BL862" s="82"/>
      <c r="BM862" s="82"/>
      <c r="BN862" s="82"/>
      <c r="BO862" s="82"/>
      <c r="BP862" s="82"/>
      <c r="BQ862" s="82"/>
      <c r="BR862" s="84"/>
      <c r="BS862" s="84"/>
      <c r="BT862" s="84"/>
      <c r="BU862" s="84"/>
      <c r="BV862" s="84"/>
      <c r="BW862" s="84"/>
      <c r="BX862" s="82"/>
      <c r="BY862" s="265"/>
      <c r="BZ862" s="82"/>
      <c r="CA862" s="82"/>
      <c r="CB862" s="82"/>
    </row>
    <row r="863" spans="1:80" ht="15.75" customHeight="1" x14ac:dyDescent="0.2">
      <c r="A863" s="82"/>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c r="AA863" s="82"/>
      <c r="AB863" s="82"/>
      <c r="AC863" s="82"/>
      <c r="AD863" s="82"/>
      <c r="AE863" s="82"/>
      <c r="AF863" s="82"/>
      <c r="AG863" s="82"/>
      <c r="AH863" s="82"/>
      <c r="AI863" s="82"/>
      <c r="AJ863" s="82"/>
      <c r="AK863" s="82"/>
      <c r="AL863" s="82"/>
      <c r="AM863" s="82"/>
      <c r="AN863" s="266"/>
      <c r="AO863" s="266"/>
      <c r="AP863" s="266"/>
      <c r="AQ863" s="266"/>
      <c r="AR863" s="82"/>
      <c r="AS863" s="82"/>
      <c r="AT863" s="82"/>
      <c r="AU863" s="82"/>
      <c r="AV863" s="82"/>
      <c r="AW863" s="82"/>
      <c r="AX863" s="82"/>
      <c r="AY863" s="82"/>
      <c r="AZ863" s="82"/>
      <c r="BA863" s="82"/>
      <c r="BB863" s="82"/>
      <c r="BC863" s="82"/>
      <c r="BD863" s="82"/>
      <c r="BE863" s="82"/>
      <c r="BF863" s="82"/>
      <c r="BG863" s="82"/>
      <c r="BH863" s="82"/>
      <c r="BI863" s="82"/>
      <c r="BJ863" s="82"/>
      <c r="BK863" s="82"/>
      <c r="BL863" s="82"/>
      <c r="BM863" s="82"/>
      <c r="BN863" s="82"/>
      <c r="BO863" s="82"/>
      <c r="BP863" s="82"/>
      <c r="BQ863" s="82"/>
      <c r="BR863" s="84"/>
      <c r="BS863" s="84"/>
      <c r="BT863" s="84"/>
      <c r="BU863" s="84"/>
      <c r="BV863" s="84"/>
      <c r="BW863" s="84"/>
      <c r="BX863" s="82"/>
      <c r="BY863" s="265"/>
      <c r="BZ863" s="82"/>
      <c r="CA863" s="82"/>
      <c r="CB863" s="82"/>
    </row>
    <row r="864" spans="1:80" ht="15.75" customHeight="1" x14ac:dyDescent="0.2">
      <c r="A864" s="82"/>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G864" s="82"/>
      <c r="AH864" s="82"/>
      <c r="AI864" s="82"/>
      <c r="AJ864" s="82"/>
      <c r="AK864" s="82"/>
      <c r="AL864" s="82"/>
      <c r="AM864" s="82"/>
      <c r="AN864" s="266"/>
      <c r="AO864" s="266"/>
      <c r="AP864" s="266"/>
      <c r="AQ864" s="266"/>
      <c r="AR864" s="82"/>
      <c r="AS864" s="82"/>
      <c r="AT864" s="82"/>
      <c r="AU864" s="82"/>
      <c r="AV864" s="82"/>
      <c r="AW864" s="82"/>
      <c r="AX864" s="82"/>
      <c r="AY864" s="82"/>
      <c r="AZ864" s="82"/>
      <c r="BA864" s="82"/>
      <c r="BB864" s="82"/>
      <c r="BC864" s="82"/>
      <c r="BD864" s="82"/>
      <c r="BE864" s="82"/>
      <c r="BF864" s="82"/>
      <c r="BG864" s="82"/>
      <c r="BH864" s="82"/>
      <c r="BI864" s="82"/>
      <c r="BJ864" s="82"/>
      <c r="BK864" s="82"/>
      <c r="BL864" s="82"/>
      <c r="BM864" s="82"/>
      <c r="BN864" s="82"/>
      <c r="BO864" s="82"/>
      <c r="BP864" s="82"/>
      <c r="BQ864" s="82"/>
      <c r="BR864" s="84"/>
      <c r="BS864" s="84"/>
      <c r="BT864" s="84"/>
      <c r="BU864" s="84"/>
      <c r="BV864" s="84"/>
      <c r="BW864" s="84"/>
      <c r="BX864" s="82"/>
      <c r="BY864" s="265"/>
      <c r="BZ864" s="82"/>
      <c r="CA864" s="82"/>
      <c r="CB864" s="82"/>
    </row>
    <row r="865" spans="1:80" ht="15.75" customHeight="1" x14ac:dyDescent="0.2">
      <c r="A865" s="82"/>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c r="AA865" s="82"/>
      <c r="AB865" s="82"/>
      <c r="AC865" s="82"/>
      <c r="AD865" s="82"/>
      <c r="AE865" s="82"/>
      <c r="AF865" s="82"/>
      <c r="AG865" s="82"/>
      <c r="AH865" s="82"/>
      <c r="AI865" s="82"/>
      <c r="AJ865" s="82"/>
      <c r="AK865" s="82"/>
      <c r="AL865" s="82"/>
      <c r="AM865" s="82"/>
      <c r="AN865" s="266"/>
      <c r="AO865" s="266"/>
      <c r="AP865" s="266"/>
      <c r="AQ865" s="266"/>
      <c r="AR865" s="82"/>
      <c r="AS865" s="82"/>
      <c r="AT865" s="82"/>
      <c r="AU865" s="82"/>
      <c r="AV865" s="82"/>
      <c r="AW865" s="82"/>
      <c r="AX865" s="82"/>
      <c r="AY865" s="82"/>
      <c r="AZ865" s="82"/>
      <c r="BA865" s="82"/>
      <c r="BB865" s="82"/>
      <c r="BC865" s="82"/>
      <c r="BD865" s="82"/>
      <c r="BE865" s="82"/>
      <c r="BF865" s="82"/>
      <c r="BG865" s="82"/>
      <c r="BH865" s="82"/>
      <c r="BI865" s="82"/>
      <c r="BJ865" s="82"/>
      <c r="BK865" s="82"/>
      <c r="BL865" s="82"/>
      <c r="BM865" s="82"/>
      <c r="BN865" s="82"/>
      <c r="BO865" s="82"/>
      <c r="BP865" s="82"/>
      <c r="BQ865" s="82"/>
      <c r="BR865" s="84"/>
      <c r="BS865" s="84"/>
      <c r="BT865" s="84"/>
      <c r="BU865" s="84"/>
      <c r="BV865" s="84"/>
      <c r="BW865" s="84"/>
      <c r="BX865" s="82"/>
      <c r="BY865" s="265"/>
      <c r="BZ865" s="82"/>
      <c r="CA865" s="82"/>
      <c r="CB865" s="82"/>
    </row>
    <row r="866" spans="1:80" ht="15.75" customHeight="1" x14ac:dyDescent="0.2">
      <c r="A866" s="82"/>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c r="AA866" s="82"/>
      <c r="AB866" s="82"/>
      <c r="AC866" s="82"/>
      <c r="AD866" s="82"/>
      <c r="AE866" s="82"/>
      <c r="AF866" s="82"/>
      <c r="AG866" s="82"/>
      <c r="AH866" s="82"/>
      <c r="AI866" s="82"/>
      <c r="AJ866" s="82"/>
      <c r="AK866" s="82"/>
      <c r="AL866" s="82"/>
      <c r="AM866" s="82"/>
      <c r="AN866" s="266"/>
      <c r="AO866" s="266"/>
      <c r="AP866" s="266"/>
      <c r="AQ866" s="266"/>
      <c r="AR866" s="82"/>
      <c r="AS866" s="82"/>
      <c r="AT866" s="82"/>
      <c r="AU866" s="82"/>
      <c r="AV866" s="82"/>
      <c r="AW866" s="82"/>
      <c r="AX866" s="82"/>
      <c r="AY866" s="82"/>
      <c r="AZ866" s="82"/>
      <c r="BA866" s="82"/>
      <c r="BB866" s="82"/>
      <c r="BC866" s="82"/>
      <c r="BD866" s="82"/>
      <c r="BE866" s="82"/>
      <c r="BF866" s="82"/>
      <c r="BG866" s="82"/>
      <c r="BH866" s="82"/>
      <c r="BI866" s="82"/>
      <c r="BJ866" s="82"/>
      <c r="BK866" s="82"/>
      <c r="BL866" s="82"/>
      <c r="BM866" s="82"/>
      <c r="BN866" s="82"/>
      <c r="BO866" s="82"/>
      <c r="BP866" s="82"/>
      <c r="BQ866" s="82"/>
      <c r="BR866" s="84"/>
      <c r="BS866" s="84"/>
      <c r="BT866" s="84"/>
      <c r="BU866" s="84"/>
      <c r="BV866" s="84"/>
      <c r="BW866" s="84"/>
      <c r="BX866" s="82"/>
      <c r="BY866" s="265"/>
      <c r="BZ866" s="82"/>
      <c r="CA866" s="82"/>
      <c r="CB866" s="82"/>
    </row>
    <row r="867" spans="1:80" ht="15.75" customHeight="1" x14ac:dyDescent="0.2">
      <c r="A867" s="82"/>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c r="AA867" s="82"/>
      <c r="AB867" s="82"/>
      <c r="AC867" s="82"/>
      <c r="AD867" s="82"/>
      <c r="AE867" s="82"/>
      <c r="AF867" s="82"/>
      <c r="AG867" s="82"/>
      <c r="AH867" s="82"/>
      <c r="AI867" s="82"/>
      <c r="AJ867" s="82"/>
      <c r="AK867" s="82"/>
      <c r="AL867" s="82"/>
      <c r="AM867" s="82"/>
      <c r="AN867" s="266"/>
      <c r="AO867" s="266"/>
      <c r="AP867" s="266"/>
      <c r="AQ867" s="266"/>
      <c r="AR867" s="82"/>
      <c r="AS867" s="82"/>
      <c r="AT867" s="82"/>
      <c r="AU867" s="82"/>
      <c r="AV867" s="82"/>
      <c r="AW867" s="82"/>
      <c r="AX867" s="82"/>
      <c r="AY867" s="82"/>
      <c r="AZ867" s="82"/>
      <c r="BA867" s="82"/>
      <c r="BB867" s="82"/>
      <c r="BC867" s="82"/>
      <c r="BD867" s="82"/>
      <c r="BE867" s="82"/>
      <c r="BF867" s="82"/>
      <c r="BG867" s="82"/>
      <c r="BH867" s="82"/>
      <c r="BI867" s="82"/>
      <c r="BJ867" s="82"/>
      <c r="BK867" s="82"/>
      <c r="BL867" s="82"/>
      <c r="BM867" s="82"/>
      <c r="BN867" s="82"/>
      <c r="BO867" s="82"/>
      <c r="BP867" s="82"/>
      <c r="BQ867" s="82"/>
      <c r="BR867" s="84"/>
      <c r="BS867" s="84"/>
      <c r="BT867" s="84"/>
      <c r="BU867" s="84"/>
      <c r="BV867" s="84"/>
      <c r="BW867" s="84"/>
      <c r="BX867" s="82"/>
      <c r="BY867" s="265"/>
      <c r="BZ867" s="82"/>
      <c r="CA867" s="82"/>
      <c r="CB867" s="82"/>
    </row>
    <row r="868" spans="1:80" ht="15.75" customHeight="1" x14ac:dyDescent="0.2">
      <c r="A868" s="82"/>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c r="AA868" s="82"/>
      <c r="AB868" s="82"/>
      <c r="AC868" s="82"/>
      <c r="AD868" s="82"/>
      <c r="AE868" s="82"/>
      <c r="AF868" s="82"/>
      <c r="AG868" s="82"/>
      <c r="AH868" s="82"/>
      <c r="AI868" s="82"/>
      <c r="AJ868" s="82"/>
      <c r="AK868" s="82"/>
      <c r="AL868" s="82"/>
      <c r="AM868" s="82"/>
      <c r="AN868" s="266"/>
      <c r="AO868" s="266"/>
      <c r="AP868" s="266"/>
      <c r="AQ868" s="266"/>
      <c r="AR868" s="82"/>
      <c r="AS868" s="82"/>
      <c r="AT868" s="82"/>
      <c r="AU868" s="82"/>
      <c r="AV868" s="82"/>
      <c r="AW868" s="82"/>
      <c r="AX868" s="82"/>
      <c r="AY868" s="82"/>
      <c r="AZ868" s="82"/>
      <c r="BA868" s="82"/>
      <c r="BB868" s="82"/>
      <c r="BC868" s="82"/>
      <c r="BD868" s="82"/>
      <c r="BE868" s="82"/>
      <c r="BF868" s="82"/>
      <c r="BG868" s="82"/>
      <c r="BH868" s="82"/>
      <c r="BI868" s="82"/>
      <c r="BJ868" s="82"/>
      <c r="BK868" s="82"/>
      <c r="BL868" s="82"/>
      <c r="BM868" s="82"/>
      <c r="BN868" s="82"/>
      <c r="BO868" s="82"/>
      <c r="BP868" s="82"/>
      <c r="BQ868" s="82"/>
      <c r="BR868" s="84"/>
      <c r="BS868" s="84"/>
      <c r="BT868" s="84"/>
      <c r="BU868" s="84"/>
      <c r="BV868" s="84"/>
      <c r="BW868" s="84"/>
      <c r="BX868" s="82"/>
      <c r="BY868" s="265"/>
      <c r="BZ868" s="82"/>
      <c r="CA868" s="82"/>
      <c r="CB868" s="82"/>
    </row>
    <row r="869" spans="1:80" ht="15.75" customHeight="1" x14ac:dyDescent="0.2">
      <c r="A869" s="82"/>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c r="AA869" s="82"/>
      <c r="AB869" s="82"/>
      <c r="AC869" s="82"/>
      <c r="AD869" s="82"/>
      <c r="AE869" s="82"/>
      <c r="AF869" s="82"/>
      <c r="AG869" s="82"/>
      <c r="AH869" s="82"/>
      <c r="AI869" s="82"/>
      <c r="AJ869" s="82"/>
      <c r="AK869" s="82"/>
      <c r="AL869" s="82"/>
      <c r="AM869" s="82"/>
      <c r="AN869" s="266"/>
      <c r="AO869" s="266"/>
      <c r="AP869" s="266"/>
      <c r="AQ869" s="266"/>
      <c r="AR869" s="82"/>
      <c r="AS869" s="82"/>
      <c r="AT869" s="82"/>
      <c r="AU869" s="82"/>
      <c r="AV869" s="82"/>
      <c r="AW869" s="82"/>
      <c r="AX869" s="82"/>
      <c r="AY869" s="82"/>
      <c r="AZ869" s="82"/>
      <c r="BA869" s="82"/>
      <c r="BB869" s="82"/>
      <c r="BC869" s="82"/>
      <c r="BD869" s="82"/>
      <c r="BE869" s="82"/>
      <c r="BF869" s="82"/>
      <c r="BG869" s="82"/>
      <c r="BH869" s="82"/>
      <c r="BI869" s="82"/>
      <c r="BJ869" s="82"/>
      <c r="BK869" s="82"/>
      <c r="BL869" s="82"/>
      <c r="BM869" s="82"/>
      <c r="BN869" s="82"/>
      <c r="BO869" s="82"/>
      <c r="BP869" s="82"/>
      <c r="BQ869" s="82"/>
      <c r="BR869" s="84"/>
      <c r="BS869" s="84"/>
      <c r="BT869" s="84"/>
      <c r="BU869" s="84"/>
      <c r="BV869" s="84"/>
      <c r="BW869" s="84"/>
      <c r="BX869" s="82"/>
      <c r="BY869" s="265"/>
      <c r="BZ869" s="82"/>
      <c r="CA869" s="82"/>
      <c r="CB869" s="82"/>
    </row>
    <row r="870" spans="1:80" ht="15.75" customHeight="1" x14ac:dyDescent="0.2">
      <c r="A870" s="82"/>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c r="AG870" s="82"/>
      <c r="AH870" s="82"/>
      <c r="AI870" s="82"/>
      <c r="AJ870" s="82"/>
      <c r="AK870" s="82"/>
      <c r="AL870" s="82"/>
      <c r="AM870" s="82"/>
      <c r="AN870" s="266"/>
      <c r="AO870" s="266"/>
      <c r="AP870" s="266"/>
      <c r="AQ870" s="266"/>
      <c r="AR870" s="82"/>
      <c r="AS870" s="82"/>
      <c r="AT870" s="82"/>
      <c r="AU870" s="82"/>
      <c r="AV870" s="82"/>
      <c r="AW870" s="82"/>
      <c r="AX870" s="82"/>
      <c r="AY870" s="82"/>
      <c r="AZ870" s="82"/>
      <c r="BA870" s="82"/>
      <c r="BB870" s="82"/>
      <c r="BC870" s="82"/>
      <c r="BD870" s="82"/>
      <c r="BE870" s="82"/>
      <c r="BF870" s="82"/>
      <c r="BG870" s="82"/>
      <c r="BH870" s="82"/>
      <c r="BI870" s="82"/>
      <c r="BJ870" s="82"/>
      <c r="BK870" s="82"/>
      <c r="BL870" s="82"/>
      <c r="BM870" s="82"/>
      <c r="BN870" s="82"/>
      <c r="BO870" s="82"/>
      <c r="BP870" s="82"/>
      <c r="BQ870" s="82"/>
      <c r="BR870" s="84"/>
      <c r="BS870" s="84"/>
      <c r="BT870" s="84"/>
      <c r="BU870" s="84"/>
      <c r="BV870" s="84"/>
      <c r="BW870" s="84"/>
      <c r="BX870" s="82"/>
      <c r="BY870" s="265"/>
      <c r="BZ870" s="82"/>
      <c r="CA870" s="82"/>
      <c r="CB870" s="82"/>
    </row>
    <row r="871" spans="1:80" ht="15.75" customHeight="1" x14ac:dyDescent="0.2">
      <c r="A871" s="82"/>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c r="AA871" s="82"/>
      <c r="AB871" s="82"/>
      <c r="AC871" s="82"/>
      <c r="AD871" s="82"/>
      <c r="AE871" s="82"/>
      <c r="AF871" s="82"/>
      <c r="AG871" s="82"/>
      <c r="AH871" s="82"/>
      <c r="AI871" s="82"/>
      <c r="AJ871" s="82"/>
      <c r="AK871" s="82"/>
      <c r="AL871" s="82"/>
      <c r="AM871" s="82"/>
      <c r="AN871" s="266"/>
      <c r="AO871" s="266"/>
      <c r="AP871" s="266"/>
      <c r="AQ871" s="266"/>
      <c r="AR871" s="82"/>
      <c r="AS871" s="82"/>
      <c r="AT871" s="82"/>
      <c r="AU871" s="82"/>
      <c r="AV871" s="82"/>
      <c r="AW871" s="82"/>
      <c r="AX871" s="82"/>
      <c r="AY871" s="82"/>
      <c r="AZ871" s="82"/>
      <c r="BA871" s="82"/>
      <c r="BB871" s="82"/>
      <c r="BC871" s="82"/>
      <c r="BD871" s="82"/>
      <c r="BE871" s="82"/>
      <c r="BF871" s="82"/>
      <c r="BG871" s="82"/>
      <c r="BH871" s="82"/>
      <c r="BI871" s="82"/>
      <c r="BJ871" s="82"/>
      <c r="BK871" s="82"/>
      <c r="BL871" s="82"/>
      <c r="BM871" s="82"/>
      <c r="BN871" s="82"/>
      <c r="BO871" s="82"/>
      <c r="BP871" s="82"/>
      <c r="BQ871" s="82"/>
      <c r="BR871" s="84"/>
      <c r="BS871" s="84"/>
      <c r="BT871" s="84"/>
      <c r="BU871" s="84"/>
      <c r="BV871" s="84"/>
      <c r="BW871" s="84"/>
      <c r="BX871" s="82"/>
      <c r="BY871" s="265"/>
      <c r="BZ871" s="82"/>
      <c r="CA871" s="82"/>
      <c r="CB871" s="82"/>
    </row>
    <row r="872" spans="1:80" ht="15.75" customHeight="1" x14ac:dyDescent="0.2">
      <c r="A872" s="82"/>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c r="AA872" s="82"/>
      <c r="AB872" s="82"/>
      <c r="AC872" s="82"/>
      <c r="AD872" s="82"/>
      <c r="AE872" s="82"/>
      <c r="AF872" s="82"/>
      <c r="AG872" s="82"/>
      <c r="AH872" s="82"/>
      <c r="AI872" s="82"/>
      <c r="AJ872" s="82"/>
      <c r="AK872" s="82"/>
      <c r="AL872" s="82"/>
      <c r="AM872" s="82"/>
      <c r="AN872" s="266"/>
      <c r="AO872" s="266"/>
      <c r="AP872" s="266"/>
      <c r="AQ872" s="266"/>
      <c r="AR872" s="82"/>
      <c r="AS872" s="82"/>
      <c r="AT872" s="82"/>
      <c r="AU872" s="82"/>
      <c r="AV872" s="82"/>
      <c r="AW872" s="82"/>
      <c r="AX872" s="82"/>
      <c r="AY872" s="82"/>
      <c r="AZ872" s="82"/>
      <c r="BA872" s="82"/>
      <c r="BB872" s="82"/>
      <c r="BC872" s="82"/>
      <c r="BD872" s="82"/>
      <c r="BE872" s="82"/>
      <c r="BF872" s="82"/>
      <c r="BG872" s="82"/>
      <c r="BH872" s="82"/>
      <c r="BI872" s="82"/>
      <c r="BJ872" s="82"/>
      <c r="BK872" s="82"/>
      <c r="BL872" s="82"/>
      <c r="BM872" s="82"/>
      <c r="BN872" s="82"/>
      <c r="BO872" s="82"/>
      <c r="BP872" s="82"/>
      <c r="BQ872" s="82"/>
      <c r="BR872" s="84"/>
      <c r="BS872" s="84"/>
      <c r="BT872" s="84"/>
      <c r="BU872" s="84"/>
      <c r="BV872" s="84"/>
      <c r="BW872" s="84"/>
      <c r="BX872" s="82"/>
      <c r="BY872" s="265"/>
      <c r="BZ872" s="82"/>
      <c r="CA872" s="82"/>
      <c r="CB872" s="82"/>
    </row>
    <row r="873" spans="1:80" ht="15.75" customHeight="1" x14ac:dyDescent="0.2">
      <c r="A873" s="82"/>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c r="AA873" s="82"/>
      <c r="AB873" s="82"/>
      <c r="AC873" s="82"/>
      <c r="AD873" s="82"/>
      <c r="AE873" s="82"/>
      <c r="AF873" s="82"/>
      <c r="AG873" s="82"/>
      <c r="AH873" s="82"/>
      <c r="AI873" s="82"/>
      <c r="AJ873" s="82"/>
      <c r="AK873" s="82"/>
      <c r="AL873" s="82"/>
      <c r="AM873" s="82"/>
      <c r="AN873" s="266"/>
      <c r="AO873" s="266"/>
      <c r="AP873" s="266"/>
      <c r="AQ873" s="266"/>
      <c r="AR873" s="82"/>
      <c r="AS873" s="82"/>
      <c r="AT873" s="82"/>
      <c r="AU873" s="82"/>
      <c r="AV873" s="82"/>
      <c r="AW873" s="82"/>
      <c r="AX873" s="82"/>
      <c r="AY873" s="82"/>
      <c r="AZ873" s="82"/>
      <c r="BA873" s="82"/>
      <c r="BB873" s="82"/>
      <c r="BC873" s="82"/>
      <c r="BD873" s="82"/>
      <c r="BE873" s="82"/>
      <c r="BF873" s="82"/>
      <c r="BG873" s="82"/>
      <c r="BH873" s="82"/>
      <c r="BI873" s="82"/>
      <c r="BJ873" s="82"/>
      <c r="BK873" s="82"/>
      <c r="BL873" s="82"/>
      <c r="BM873" s="82"/>
      <c r="BN873" s="82"/>
      <c r="BO873" s="82"/>
      <c r="BP873" s="82"/>
      <c r="BQ873" s="82"/>
      <c r="BR873" s="84"/>
      <c r="BS873" s="84"/>
      <c r="BT873" s="84"/>
      <c r="BU873" s="84"/>
      <c r="BV873" s="84"/>
      <c r="BW873" s="84"/>
      <c r="BX873" s="82"/>
      <c r="BY873" s="265"/>
      <c r="BZ873" s="82"/>
      <c r="CA873" s="82"/>
      <c r="CB873" s="82"/>
    </row>
    <row r="874" spans="1:80" ht="15.75" customHeight="1" x14ac:dyDescent="0.2">
      <c r="A874" s="82"/>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c r="AA874" s="82"/>
      <c r="AB874" s="82"/>
      <c r="AC874" s="82"/>
      <c r="AD874" s="82"/>
      <c r="AE874" s="82"/>
      <c r="AF874" s="82"/>
      <c r="AG874" s="82"/>
      <c r="AH874" s="82"/>
      <c r="AI874" s="82"/>
      <c r="AJ874" s="82"/>
      <c r="AK874" s="82"/>
      <c r="AL874" s="82"/>
      <c r="AM874" s="82"/>
      <c r="AN874" s="266"/>
      <c r="AO874" s="266"/>
      <c r="AP874" s="266"/>
      <c r="AQ874" s="266"/>
      <c r="AR874" s="82"/>
      <c r="AS874" s="82"/>
      <c r="AT874" s="82"/>
      <c r="AU874" s="82"/>
      <c r="AV874" s="82"/>
      <c r="AW874" s="82"/>
      <c r="AX874" s="82"/>
      <c r="AY874" s="82"/>
      <c r="AZ874" s="82"/>
      <c r="BA874" s="82"/>
      <c r="BB874" s="82"/>
      <c r="BC874" s="82"/>
      <c r="BD874" s="82"/>
      <c r="BE874" s="82"/>
      <c r="BF874" s="82"/>
      <c r="BG874" s="82"/>
      <c r="BH874" s="82"/>
      <c r="BI874" s="82"/>
      <c r="BJ874" s="82"/>
      <c r="BK874" s="82"/>
      <c r="BL874" s="82"/>
      <c r="BM874" s="82"/>
      <c r="BN874" s="82"/>
      <c r="BO874" s="82"/>
      <c r="BP874" s="82"/>
      <c r="BQ874" s="82"/>
      <c r="BR874" s="84"/>
      <c r="BS874" s="84"/>
      <c r="BT874" s="84"/>
      <c r="BU874" s="84"/>
      <c r="BV874" s="84"/>
      <c r="BW874" s="84"/>
      <c r="BX874" s="82"/>
      <c r="BY874" s="265"/>
      <c r="BZ874" s="82"/>
      <c r="CA874" s="82"/>
      <c r="CB874" s="82"/>
    </row>
    <row r="875" spans="1:80" ht="15.75" customHeight="1" x14ac:dyDescent="0.2">
      <c r="A875" s="82"/>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c r="AA875" s="82"/>
      <c r="AB875" s="82"/>
      <c r="AC875" s="82"/>
      <c r="AD875" s="82"/>
      <c r="AE875" s="82"/>
      <c r="AF875" s="82"/>
      <c r="AG875" s="82"/>
      <c r="AH875" s="82"/>
      <c r="AI875" s="82"/>
      <c r="AJ875" s="82"/>
      <c r="AK875" s="82"/>
      <c r="AL875" s="82"/>
      <c r="AM875" s="82"/>
      <c r="AN875" s="266"/>
      <c r="AO875" s="266"/>
      <c r="AP875" s="266"/>
      <c r="AQ875" s="266"/>
      <c r="AR875" s="82"/>
      <c r="AS875" s="82"/>
      <c r="AT875" s="82"/>
      <c r="AU875" s="82"/>
      <c r="AV875" s="82"/>
      <c r="AW875" s="82"/>
      <c r="AX875" s="82"/>
      <c r="AY875" s="82"/>
      <c r="AZ875" s="82"/>
      <c r="BA875" s="82"/>
      <c r="BB875" s="82"/>
      <c r="BC875" s="82"/>
      <c r="BD875" s="82"/>
      <c r="BE875" s="82"/>
      <c r="BF875" s="82"/>
      <c r="BG875" s="82"/>
      <c r="BH875" s="82"/>
      <c r="BI875" s="82"/>
      <c r="BJ875" s="82"/>
      <c r="BK875" s="82"/>
      <c r="BL875" s="82"/>
      <c r="BM875" s="82"/>
      <c r="BN875" s="82"/>
      <c r="BO875" s="82"/>
      <c r="BP875" s="82"/>
      <c r="BQ875" s="82"/>
      <c r="BR875" s="84"/>
      <c r="BS875" s="84"/>
      <c r="BT875" s="84"/>
      <c r="BU875" s="84"/>
      <c r="BV875" s="84"/>
      <c r="BW875" s="84"/>
      <c r="BX875" s="82"/>
      <c r="BY875" s="265"/>
      <c r="BZ875" s="82"/>
      <c r="CA875" s="82"/>
      <c r="CB875" s="82"/>
    </row>
    <row r="876" spans="1:80" ht="15.75" customHeight="1" x14ac:dyDescent="0.2">
      <c r="A876" s="82"/>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c r="AG876" s="82"/>
      <c r="AH876" s="82"/>
      <c r="AI876" s="82"/>
      <c r="AJ876" s="82"/>
      <c r="AK876" s="82"/>
      <c r="AL876" s="82"/>
      <c r="AM876" s="82"/>
      <c r="AN876" s="266"/>
      <c r="AO876" s="266"/>
      <c r="AP876" s="266"/>
      <c r="AQ876" s="266"/>
      <c r="AR876" s="82"/>
      <c r="AS876" s="82"/>
      <c r="AT876" s="82"/>
      <c r="AU876" s="82"/>
      <c r="AV876" s="82"/>
      <c r="AW876" s="82"/>
      <c r="AX876" s="82"/>
      <c r="AY876" s="82"/>
      <c r="AZ876" s="82"/>
      <c r="BA876" s="82"/>
      <c r="BB876" s="82"/>
      <c r="BC876" s="82"/>
      <c r="BD876" s="82"/>
      <c r="BE876" s="82"/>
      <c r="BF876" s="82"/>
      <c r="BG876" s="82"/>
      <c r="BH876" s="82"/>
      <c r="BI876" s="82"/>
      <c r="BJ876" s="82"/>
      <c r="BK876" s="82"/>
      <c r="BL876" s="82"/>
      <c r="BM876" s="82"/>
      <c r="BN876" s="82"/>
      <c r="BO876" s="82"/>
      <c r="BP876" s="82"/>
      <c r="BQ876" s="82"/>
      <c r="BR876" s="84"/>
      <c r="BS876" s="84"/>
      <c r="BT876" s="84"/>
      <c r="BU876" s="84"/>
      <c r="BV876" s="84"/>
      <c r="BW876" s="84"/>
      <c r="BX876" s="82"/>
      <c r="BY876" s="265"/>
      <c r="BZ876" s="82"/>
      <c r="CA876" s="82"/>
      <c r="CB876" s="82"/>
    </row>
    <row r="877" spans="1:80" ht="15.75" customHeight="1" x14ac:dyDescent="0.2">
      <c r="A877" s="82"/>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c r="AA877" s="82"/>
      <c r="AB877" s="82"/>
      <c r="AC877" s="82"/>
      <c r="AD877" s="82"/>
      <c r="AE877" s="82"/>
      <c r="AF877" s="82"/>
      <c r="AG877" s="82"/>
      <c r="AH877" s="82"/>
      <c r="AI877" s="82"/>
      <c r="AJ877" s="82"/>
      <c r="AK877" s="82"/>
      <c r="AL877" s="82"/>
      <c r="AM877" s="82"/>
      <c r="AN877" s="266"/>
      <c r="AO877" s="266"/>
      <c r="AP877" s="266"/>
      <c r="AQ877" s="266"/>
      <c r="AR877" s="82"/>
      <c r="AS877" s="82"/>
      <c r="AT877" s="82"/>
      <c r="AU877" s="82"/>
      <c r="AV877" s="82"/>
      <c r="AW877" s="82"/>
      <c r="AX877" s="82"/>
      <c r="AY877" s="82"/>
      <c r="AZ877" s="82"/>
      <c r="BA877" s="82"/>
      <c r="BB877" s="82"/>
      <c r="BC877" s="82"/>
      <c r="BD877" s="82"/>
      <c r="BE877" s="82"/>
      <c r="BF877" s="82"/>
      <c r="BG877" s="82"/>
      <c r="BH877" s="82"/>
      <c r="BI877" s="82"/>
      <c r="BJ877" s="82"/>
      <c r="BK877" s="82"/>
      <c r="BL877" s="82"/>
      <c r="BM877" s="82"/>
      <c r="BN877" s="82"/>
      <c r="BO877" s="82"/>
      <c r="BP877" s="82"/>
      <c r="BQ877" s="82"/>
      <c r="BR877" s="84"/>
      <c r="BS877" s="84"/>
      <c r="BT877" s="84"/>
      <c r="BU877" s="84"/>
      <c r="BV877" s="84"/>
      <c r="BW877" s="84"/>
      <c r="BX877" s="82"/>
      <c r="BY877" s="265"/>
      <c r="BZ877" s="82"/>
      <c r="CA877" s="82"/>
      <c r="CB877" s="82"/>
    </row>
    <row r="878" spans="1:80" ht="15.75" customHeight="1" x14ac:dyDescent="0.2">
      <c r="A878" s="82"/>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c r="AA878" s="82"/>
      <c r="AB878" s="82"/>
      <c r="AC878" s="82"/>
      <c r="AD878" s="82"/>
      <c r="AE878" s="82"/>
      <c r="AF878" s="82"/>
      <c r="AG878" s="82"/>
      <c r="AH878" s="82"/>
      <c r="AI878" s="82"/>
      <c r="AJ878" s="82"/>
      <c r="AK878" s="82"/>
      <c r="AL878" s="82"/>
      <c r="AM878" s="82"/>
      <c r="AN878" s="266"/>
      <c r="AO878" s="266"/>
      <c r="AP878" s="266"/>
      <c r="AQ878" s="266"/>
      <c r="AR878" s="82"/>
      <c r="AS878" s="82"/>
      <c r="AT878" s="82"/>
      <c r="AU878" s="82"/>
      <c r="AV878" s="82"/>
      <c r="AW878" s="82"/>
      <c r="AX878" s="82"/>
      <c r="AY878" s="82"/>
      <c r="AZ878" s="82"/>
      <c r="BA878" s="82"/>
      <c r="BB878" s="82"/>
      <c r="BC878" s="82"/>
      <c r="BD878" s="82"/>
      <c r="BE878" s="82"/>
      <c r="BF878" s="82"/>
      <c r="BG878" s="82"/>
      <c r="BH878" s="82"/>
      <c r="BI878" s="82"/>
      <c r="BJ878" s="82"/>
      <c r="BK878" s="82"/>
      <c r="BL878" s="82"/>
      <c r="BM878" s="82"/>
      <c r="BN878" s="82"/>
      <c r="BO878" s="82"/>
      <c r="BP878" s="82"/>
      <c r="BQ878" s="82"/>
      <c r="BR878" s="84"/>
      <c r="BS878" s="84"/>
      <c r="BT878" s="84"/>
      <c r="BU878" s="84"/>
      <c r="BV878" s="84"/>
      <c r="BW878" s="84"/>
      <c r="BX878" s="82"/>
      <c r="BY878" s="265"/>
      <c r="BZ878" s="82"/>
      <c r="CA878" s="82"/>
      <c r="CB878" s="82"/>
    </row>
    <row r="879" spans="1:80" ht="15.75" customHeight="1" x14ac:dyDescent="0.2">
      <c r="A879" s="82"/>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c r="AA879" s="82"/>
      <c r="AB879" s="82"/>
      <c r="AC879" s="82"/>
      <c r="AD879" s="82"/>
      <c r="AE879" s="82"/>
      <c r="AF879" s="82"/>
      <c r="AG879" s="82"/>
      <c r="AH879" s="82"/>
      <c r="AI879" s="82"/>
      <c r="AJ879" s="82"/>
      <c r="AK879" s="82"/>
      <c r="AL879" s="82"/>
      <c r="AM879" s="82"/>
      <c r="AN879" s="266"/>
      <c r="AO879" s="266"/>
      <c r="AP879" s="266"/>
      <c r="AQ879" s="266"/>
      <c r="AR879" s="82"/>
      <c r="AS879" s="82"/>
      <c r="AT879" s="82"/>
      <c r="AU879" s="82"/>
      <c r="AV879" s="82"/>
      <c r="AW879" s="82"/>
      <c r="AX879" s="82"/>
      <c r="AY879" s="82"/>
      <c r="AZ879" s="82"/>
      <c r="BA879" s="82"/>
      <c r="BB879" s="82"/>
      <c r="BC879" s="82"/>
      <c r="BD879" s="82"/>
      <c r="BE879" s="82"/>
      <c r="BF879" s="82"/>
      <c r="BG879" s="82"/>
      <c r="BH879" s="82"/>
      <c r="BI879" s="82"/>
      <c r="BJ879" s="82"/>
      <c r="BK879" s="82"/>
      <c r="BL879" s="82"/>
      <c r="BM879" s="82"/>
      <c r="BN879" s="82"/>
      <c r="BO879" s="82"/>
      <c r="BP879" s="82"/>
      <c r="BQ879" s="82"/>
      <c r="BR879" s="84"/>
      <c r="BS879" s="84"/>
      <c r="BT879" s="84"/>
      <c r="BU879" s="84"/>
      <c r="BV879" s="84"/>
      <c r="BW879" s="84"/>
      <c r="BX879" s="82"/>
      <c r="BY879" s="265"/>
      <c r="BZ879" s="82"/>
      <c r="CA879" s="82"/>
      <c r="CB879" s="82"/>
    </row>
    <row r="880" spans="1:80" ht="15.75" customHeight="1" x14ac:dyDescent="0.2">
      <c r="A880" s="82"/>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c r="AA880" s="82"/>
      <c r="AB880" s="82"/>
      <c r="AC880" s="82"/>
      <c r="AD880" s="82"/>
      <c r="AE880" s="82"/>
      <c r="AF880" s="82"/>
      <c r="AG880" s="82"/>
      <c r="AH880" s="82"/>
      <c r="AI880" s="82"/>
      <c r="AJ880" s="82"/>
      <c r="AK880" s="82"/>
      <c r="AL880" s="82"/>
      <c r="AM880" s="82"/>
      <c r="AN880" s="266"/>
      <c r="AO880" s="266"/>
      <c r="AP880" s="266"/>
      <c r="AQ880" s="266"/>
      <c r="AR880" s="82"/>
      <c r="AS880" s="82"/>
      <c r="AT880" s="82"/>
      <c r="AU880" s="82"/>
      <c r="AV880" s="82"/>
      <c r="AW880" s="82"/>
      <c r="AX880" s="82"/>
      <c r="AY880" s="82"/>
      <c r="AZ880" s="82"/>
      <c r="BA880" s="82"/>
      <c r="BB880" s="82"/>
      <c r="BC880" s="82"/>
      <c r="BD880" s="82"/>
      <c r="BE880" s="82"/>
      <c r="BF880" s="82"/>
      <c r="BG880" s="82"/>
      <c r="BH880" s="82"/>
      <c r="BI880" s="82"/>
      <c r="BJ880" s="82"/>
      <c r="BK880" s="82"/>
      <c r="BL880" s="82"/>
      <c r="BM880" s="82"/>
      <c r="BN880" s="82"/>
      <c r="BO880" s="82"/>
      <c r="BP880" s="82"/>
      <c r="BQ880" s="82"/>
      <c r="BR880" s="84"/>
      <c r="BS880" s="84"/>
      <c r="BT880" s="84"/>
      <c r="BU880" s="84"/>
      <c r="BV880" s="84"/>
      <c r="BW880" s="84"/>
      <c r="BX880" s="82"/>
      <c r="BY880" s="265"/>
      <c r="BZ880" s="82"/>
      <c r="CA880" s="82"/>
      <c r="CB880" s="82"/>
    </row>
    <row r="881" spans="1:80" ht="15.75" customHeight="1" x14ac:dyDescent="0.2">
      <c r="A881" s="82"/>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c r="AA881" s="82"/>
      <c r="AB881" s="82"/>
      <c r="AC881" s="82"/>
      <c r="AD881" s="82"/>
      <c r="AE881" s="82"/>
      <c r="AF881" s="82"/>
      <c r="AG881" s="82"/>
      <c r="AH881" s="82"/>
      <c r="AI881" s="82"/>
      <c r="AJ881" s="82"/>
      <c r="AK881" s="82"/>
      <c r="AL881" s="82"/>
      <c r="AM881" s="82"/>
      <c r="AN881" s="266"/>
      <c r="AO881" s="266"/>
      <c r="AP881" s="266"/>
      <c r="AQ881" s="266"/>
      <c r="AR881" s="82"/>
      <c r="AS881" s="82"/>
      <c r="AT881" s="82"/>
      <c r="AU881" s="82"/>
      <c r="AV881" s="82"/>
      <c r="AW881" s="82"/>
      <c r="AX881" s="82"/>
      <c r="AY881" s="82"/>
      <c r="AZ881" s="82"/>
      <c r="BA881" s="82"/>
      <c r="BB881" s="82"/>
      <c r="BC881" s="82"/>
      <c r="BD881" s="82"/>
      <c r="BE881" s="82"/>
      <c r="BF881" s="82"/>
      <c r="BG881" s="82"/>
      <c r="BH881" s="82"/>
      <c r="BI881" s="82"/>
      <c r="BJ881" s="82"/>
      <c r="BK881" s="82"/>
      <c r="BL881" s="82"/>
      <c r="BM881" s="82"/>
      <c r="BN881" s="82"/>
      <c r="BO881" s="82"/>
      <c r="BP881" s="82"/>
      <c r="BQ881" s="82"/>
      <c r="BR881" s="84"/>
      <c r="BS881" s="84"/>
      <c r="BT881" s="84"/>
      <c r="BU881" s="84"/>
      <c r="BV881" s="84"/>
      <c r="BW881" s="84"/>
      <c r="BX881" s="82"/>
      <c r="BY881" s="265"/>
      <c r="BZ881" s="82"/>
      <c r="CA881" s="82"/>
      <c r="CB881" s="82"/>
    </row>
    <row r="882" spans="1:80" ht="15.75" customHeight="1" x14ac:dyDescent="0.2">
      <c r="A882" s="82"/>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c r="AG882" s="82"/>
      <c r="AH882" s="82"/>
      <c r="AI882" s="82"/>
      <c r="AJ882" s="82"/>
      <c r="AK882" s="82"/>
      <c r="AL882" s="82"/>
      <c r="AM882" s="82"/>
      <c r="AN882" s="266"/>
      <c r="AO882" s="266"/>
      <c r="AP882" s="266"/>
      <c r="AQ882" s="266"/>
      <c r="AR882" s="82"/>
      <c r="AS882" s="82"/>
      <c r="AT882" s="82"/>
      <c r="AU882" s="82"/>
      <c r="AV882" s="82"/>
      <c r="AW882" s="82"/>
      <c r="AX882" s="82"/>
      <c r="AY882" s="82"/>
      <c r="AZ882" s="82"/>
      <c r="BA882" s="82"/>
      <c r="BB882" s="82"/>
      <c r="BC882" s="82"/>
      <c r="BD882" s="82"/>
      <c r="BE882" s="82"/>
      <c r="BF882" s="82"/>
      <c r="BG882" s="82"/>
      <c r="BH882" s="82"/>
      <c r="BI882" s="82"/>
      <c r="BJ882" s="82"/>
      <c r="BK882" s="82"/>
      <c r="BL882" s="82"/>
      <c r="BM882" s="82"/>
      <c r="BN882" s="82"/>
      <c r="BO882" s="82"/>
      <c r="BP882" s="82"/>
      <c r="BQ882" s="82"/>
      <c r="BR882" s="84"/>
      <c r="BS882" s="84"/>
      <c r="BT882" s="84"/>
      <c r="BU882" s="84"/>
      <c r="BV882" s="84"/>
      <c r="BW882" s="84"/>
      <c r="BX882" s="82"/>
      <c r="BY882" s="265"/>
      <c r="BZ882" s="82"/>
      <c r="CA882" s="82"/>
      <c r="CB882" s="82"/>
    </row>
    <row r="883" spans="1:80" ht="15.75" customHeight="1" x14ac:dyDescent="0.2">
      <c r="A883" s="82"/>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c r="AA883" s="82"/>
      <c r="AB883" s="82"/>
      <c r="AC883" s="82"/>
      <c r="AD883" s="82"/>
      <c r="AE883" s="82"/>
      <c r="AF883" s="82"/>
      <c r="AG883" s="82"/>
      <c r="AH883" s="82"/>
      <c r="AI883" s="82"/>
      <c r="AJ883" s="82"/>
      <c r="AK883" s="82"/>
      <c r="AL883" s="82"/>
      <c r="AM883" s="82"/>
      <c r="AN883" s="266"/>
      <c r="AO883" s="266"/>
      <c r="AP883" s="266"/>
      <c r="AQ883" s="266"/>
      <c r="AR883" s="82"/>
      <c r="AS883" s="82"/>
      <c r="AT883" s="82"/>
      <c r="AU883" s="82"/>
      <c r="AV883" s="82"/>
      <c r="AW883" s="82"/>
      <c r="AX883" s="82"/>
      <c r="AY883" s="82"/>
      <c r="AZ883" s="82"/>
      <c r="BA883" s="82"/>
      <c r="BB883" s="82"/>
      <c r="BC883" s="82"/>
      <c r="BD883" s="82"/>
      <c r="BE883" s="82"/>
      <c r="BF883" s="82"/>
      <c r="BG883" s="82"/>
      <c r="BH883" s="82"/>
      <c r="BI883" s="82"/>
      <c r="BJ883" s="82"/>
      <c r="BK883" s="82"/>
      <c r="BL883" s="82"/>
      <c r="BM883" s="82"/>
      <c r="BN883" s="82"/>
      <c r="BO883" s="82"/>
      <c r="BP883" s="82"/>
      <c r="BQ883" s="82"/>
      <c r="BR883" s="84"/>
      <c r="BS883" s="84"/>
      <c r="BT883" s="84"/>
      <c r="BU883" s="84"/>
      <c r="BV883" s="84"/>
      <c r="BW883" s="84"/>
      <c r="BX883" s="82"/>
      <c r="BY883" s="265"/>
      <c r="BZ883" s="82"/>
      <c r="CA883" s="82"/>
      <c r="CB883" s="82"/>
    </row>
    <row r="884" spans="1:80" ht="15.75" customHeight="1" x14ac:dyDescent="0.2">
      <c r="A884" s="82"/>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c r="AA884" s="82"/>
      <c r="AB884" s="82"/>
      <c r="AC884" s="82"/>
      <c r="AD884" s="82"/>
      <c r="AE884" s="82"/>
      <c r="AF884" s="82"/>
      <c r="AG884" s="82"/>
      <c r="AH884" s="82"/>
      <c r="AI884" s="82"/>
      <c r="AJ884" s="82"/>
      <c r="AK884" s="82"/>
      <c r="AL884" s="82"/>
      <c r="AM884" s="82"/>
      <c r="AN884" s="266"/>
      <c r="AO884" s="266"/>
      <c r="AP884" s="266"/>
      <c r="AQ884" s="266"/>
      <c r="AR884" s="82"/>
      <c r="AS884" s="82"/>
      <c r="AT884" s="82"/>
      <c r="AU884" s="82"/>
      <c r="AV884" s="82"/>
      <c r="AW884" s="82"/>
      <c r="AX884" s="82"/>
      <c r="AY884" s="82"/>
      <c r="AZ884" s="82"/>
      <c r="BA884" s="82"/>
      <c r="BB884" s="82"/>
      <c r="BC884" s="82"/>
      <c r="BD884" s="82"/>
      <c r="BE884" s="82"/>
      <c r="BF884" s="82"/>
      <c r="BG884" s="82"/>
      <c r="BH884" s="82"/>
      <c r="BI884" s="82"/>
      <c r="BJ884" s="82"/>
      <c r="BK884" s="82"/>
      <c r="BL884" s="82"/>
      <c r="BM884" s="82"/>
      <c r="BN884" s="82"/>
      <c r="BO884" s="82"/>
      <c r="BP884" s="82"/>
      <c r="BQ884" s="82"/>
      <c r="BR884" s="84"/>
      <c r="BS884" s="84"/>
      <c r="BT884" s="84"/>
      <c r="BU884" s="84"/>
      <c r="BV884" s="84"/>
      <c r="BW884" s="84"/>
      <c r="BX884" s="82"/>
      <c r="BY884" s="265"/>
      <c r="BZ884" s="82"/>
      <c r="CA884" s="82"/>
      <c r="CB884" s="82"/>
    </row>
    <row r="885" spans="1:80" ht="15.75" customHeight="1" x14ac:dyDescent="0.2">
      <c r="A885" s="82"/>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c r="AA885" s="82"/>
      <c r="AB885" s="82"/>
      <c r="AC885" s="82"/>
      <c r="AD885" s="82"/>
      <c r="AE885" s="82"/>
      <c r="AF885" s="82"/>
      <c r="AG885" s="82"/>
      <c r="AH885" s="82"/>
      <c r="AI885" s="82"/>
      <c r="AJ885" s="82"/>
      <c r="AK885" s="82"/>
      <c r="AL885" s="82"/>
      <c r="AM885" s="82"/>
      <c r="AN885" s="266"/>
      <c r="AO885" s="266"/>
      <c r="AP885" s="266"/>
      <c r="AQ885" s="266"/>
      <c r="AR885" s="82"/>
      <c r="AS885" s="82"/>
      <c r="AT885" s="82"/>
      <c r="AU885" s="82"/>
      <c r="AV885" s="82"/>
      <c r="AW885" s="82"/>
      <c r="AX885" s="82"/>
      <c r="AY885" s="82"/>
      <c r="AZ885" s="82"/>
      <c r="BA885" s="82"/>
      <c r="BB885" s="82"/>
      <c r="BC885" s="82"/>
      <c r="BD885" s="82"/>
      <c r="BE885" s="82"/>
      <c r="BF885" s="82"/>
      <c r="BG885" s="82"/>
      <c r="BH885" s="82"/>
      <c r="BI885" s="82"/>
      <c r="BJ885" s="82"/>
      <c r="BK885" s="82"/>
      <c r="BL885" s="82"/>
      <c r="BM885" s="82"/>
      <c r="BN885" s="82"/>
      <c r="BO885" s="82"/>
      <c r="BP885" s="82"/>
      <c r="BQ885" s="82"/>
      <c r="BR885" s="84"/>
      <c r="BS885" s="84"/>
      <c r="BT885" s="84"/>
      <c r="BU885" s="84"/>
      <c r="BV885" s="84"/>
      <c r="BW885" s="84"/>
      <c r="BX885" s="82"/>
      <c r="BY885" s="265"/>
      <c r="BZ885" s="82"/>
      <c r="CA885" s="82"/>
      <c r="CB885" s="82"/>
    </row>
    <row r="886" spans="1:80" ht="15.75" customHeight="1" x14ac:dyDescent="0.2">
      <c r="A886" s="82"/>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c r="AA886" s="82"/>
      <c r="AB886" s="82"/>
      <c r="AC886" s="82"/>
      <c r="AD886" s="82"/>
      <c r="AE886" s="82"/>
      <c r="AF886" s="82"/>
      <c r="AG886" s="82"/>
      <c r="AH886" s="82"/>
      <c r="AI886" s="82"/>
      <c r="AJ886" s="82"/>
      <c r="AK886" s="82"/>
      <c r="AL886" s="82"/>
      <c r="AM886" s="82"/>
      <c r="AN886" s="266"/>
      <c r="AO886" s="266"/>
      <c r="AP886" s="266"/>
      <c r="AQ886" s="266"/>
      <c r="AR886" s="82"/>
      <c r="AS886" s="82"/>
      <c r="AT886" s="82"/>
      <c r="AU886" s="82"/>
      <c r="AV886" s="82"/>
      <c r="AW886" s="82"/>
      <c r="AX886" s="82"/>
      <c r="AY886" s="82"/>
      <c r="AZ886" s="82"/>
      <c r="BA886" s="82"/>
      <c r="BB886" s="82"/>
      <c r="BC886" s="82"/>
      <c r="BD886" s="82"/>
      <c r="BE886" s="82"/>
      <c r="BF886" s="82"/>
      <c r="BG886" s="82"/>
      <c r="BH886" s="82"/>
      <c r="BI886" s="82"/>
      <c r="BJ886" s="82"/>
      <c r="BK886" s="82"/>
      <c r="BL886" s="82"/>
      <c r="BM886" s="82"/>
      <c r="BN886" s="82"/>
      <c r="BO886" s="82"/>
      <c r="BP886" s="82"/>
      <c r="BQ886" s="82"/>
      <c r="BR886" s="84"/>
      <c r="BS886" s="84"/>
      <c r="BT886" s="84"/>
      <c r="BU886" s="84"/>
      <c r="BV886" s="84"/>
      <c r="BW886" s="84"/>
      <c r="BX886" s="82"/>
      <c r="BY886" s="265"/>
      <c r="BZ886" s="82"/>
      <c r="CA886" s="82"/>
      <c r="CB886" s="82"/>
    </row>
    <row r="887" spans="1:80" ht="15.75" customHeight="1" x14ac:dyDescent="0.2">
      <c r="A887" s="82"/>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c r="AA887" s="82"/>
      <c r="AB887" s="82"/>
      <c r="AC887" s="82"/>
      <c r="AD887" s="82"/>
      <c r="AE887" s="82"/>
      <c r="AF887" s="82"/>
      <c r="AG887" s="82"/>
      <c r="AH887" s="82"/>
      <c r="AI887" s="82"/>
      <c r="AJ887" s="82"/>
      <c r="AK887" s="82"/>
      <c r="AL887" s="82"/>
      <c r="AM887" s="82"/>
      <c r="AN887" s="266"/>
      <c r="AO887" s="266"/>
      <c r="AP887" s="266"/>
      <c r="AQ887" s="266"/>
      <c r="AR887" s="82"/>
      <c r="AS887" s="82"/>
      <c r="AT887" s="82"/>
      <c r="AU887" s="82"/>
      <c r="AV887" s="82"/>
      <c r="AW887" s="82"/>
      <c r="AX887" s="82"/>
      <c r="AY887" s="82"/>
      <c r="AZ887" s="82"/>
      <c r="BA887" s="82"/>
      <c r="BB887" s="82"/>
      <c r="BC887" s="82"/>
      <c r="BD887" s="82"/>
      <c r="BE887" s="82"/>
      <c r="BF887" s="82"/>
      <c r="BG887" s="82"/>
      <c r="BH887" s="82"/>
      <c r="BI887" s="82"/>
      <c r="BJ887" s="82"/>
      <c r="BK887" s="82"/>
      <c r="BL887" s="82"/>
      <c r="BM887" s="82"/>
      <c r="BN887" s="82"/>
      <c r="BO887" s="82"/>
      <c r="BP887" s="82"/>
      <c r="BQ887" s="82"/>
      <c r="BR887" s="84"/>
      <c r="BS887" s="84"/>
      <c r="BT887" s="84"/>
      <c r="BU887" s="84"/>
      <c r="BV887" s="84"/>
      <c r="BW887" s="84"/>
      <c r="BX887" s="82"/>
      <c r="BY887" s="265"/>
      <c r="BZ887" s="82"/>
      <c r="CA887" s="82"/>
      <c r="CB887" s="82"/>
    </row>
    <row r="888" spans="1:80" ht="15.75" customHeight="1" x14ac:dyDescent="0.2">
      <c r="A888" s="82"/>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c r="AG888" s="82"/>
      <c r="AH888" s="82"/>
      <c r="AI888" s="82"/>
      <c r="AJ888" s="82"/>
      <c r="AK888" s="82"/>
      <c r="AL888" s="82"/>
      <c r="AM888" s="82"/>
      <c r="AN888" s="266"/>
      <c r="AO888" s="266"/>
      <c r="AP888" s="266"/>
      <c r="AQ888" s="266"/>
      <c r="AR888" s="82"/>
      <c r="AS888" s="82"/>
      <c r="AT888" s="82"/>
      <c r="AU888" s="82"/>
      <c r="AV888" s="82"/>
      <c r="AW888" s="82"/>
      <c r="AX888" s="82"/>
      <c r="AY888" s="82"/>
      <c r="AZ888" s="82"/>
      <c r="BA888" s="82"/>
      <c r="BB888" s="82"/>
      <c r="BC888" s="82"/>
      <c r="BD888" s="82"/>
      <c r="BE888" s="82"/>
      <c r="BF888" s="82"/>
      <c r="BG888" s="82"/>
      <c r="BH888" s="82"/>
      <c r="BI888" s="82"/>
      <c r="BJ888" s="82"/>
      <c r="BK888" s="82"/>
      <c r="BL888" s="82"/>
      <c r="BM888" s="82"/>
      <c r="BN888" s="82"/>
      <c r="BO888" s="82"/>
      <c r="BP888" s="82"/>
      <c r="BQ888" s="82"/>
      <c r="BR888" s="84"/>
      <c r="BS888" s="84"/>
      <c r="BT888" s="84"/>
      <c r="BU888" s="84"/>
      <c r="BV888" s="84"/>
      <c r="BW888" s="84"/>
      <c r="BX888" s="82"/>
      <c r="BY888" s="265"/>
      <c r="BZ888" s="82"/>
      <c r="CA888" s="82"/>
      <c r="CB888" s="82"/>
    </row>
    <row r="889" spans="1:80" ht="15.75" customHeight="1" x14ac:dyDescent="0.2">
      <c r="A889" s="82"/>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c r="AA889" s="82"/>
      <c r="AB889" s="82"/>
      <c r="AC889" s="82"/>
      <c r="AD889" s="82"/>
      <c r="AE889" s="82"/>
      <c r="AF889" s="82"/>
      <c r="AG889" s="82"/>
      <c r="AH889" s="82"/>
      <c r="AI889" s="82"/>
      <c r="AJ889" s="82"/>
      <c r="AK889" s="82"/>
      <c r="AL889" s="82"/>
      <c r="AM889" s="82"/>
      <c r="AN889" s="266"/>
      <c r="AO889" s="266"/>
      <c r="AP889" s="266"/>
      <c r="AQ889" s="266"/>
      <c r="AR889" s="82"/>
      <c r="AS889" s="82"/>
      <c r="AT889" s="82"/>
      <c r="AU889" s="82"/>
      <c r="AV889" s="82"/>
      <c r="AW889" s="82"/>
      <c r="AX889" s="82"/>
      <c r="AY889" s="82"/>
      <c r="AZ889" s="82"/>
      <c r="BA889" s="82"/>
      <c r="BB889" s="82"/>
      <c r="BC889" s="82"/>
      <c r="BD889" s="82"/>
      <c r="BE889" s="82"/>
      <c r="BF889" s="82"/>
      <c r="BG889" s="82"/>
      <c r="BH889" s="82"/>
      <c r="BI889" s="82"/>
      <c r="BJ889" s="82"/>
      <c r="BK889" s="82"/>
      <c r="BL889" s="82"/>
      <c r="BM889" s="82"/>
      <c r="BN889" s="82"/>
      <c r="BO889" s="82"/>
      <c r="BP889" s="82"/>
      <c r="BQ889" s="82"/>
      <c r="BR889" s="84"/>
      <c r="BS889" s="84"/>
      <c r="BT889" s="84"/>
      <c r="BU889" s="84"/>
      <c r="BV889" s="84"/>
      <c r="BW889" s="84"/>
      <c r="BX889" s="82"/>
      <c r="BY889" s="265"/>
      <c r="BZ889" s="82"/>
      <c r="CA889" s="82"/>
      <c r="CB889" s="82"/>
    </row>
    <row r="890" spans="1:80" ht="15.75" customHeight="1" x14ac:dyDescent="0.2">
      <c r="A890" s="82"/>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c r="AA890" s="82"/>
      <c r="AB890" s="82"/>
      <c r="AC890" s="82"/>
      <c r="AD890" s="82"/>
      <c r="AE890" s="82"/>
      <c r="AF890" s="82"/>
      <c r="AG890" s="82"/>
      <c r="AH890" s="82"/>
      <c r="AI890" s="82"/>
      <c r="AJ890" s="82"/>
      <c r="AK890" s="82"/>
      <c r="AL890" s="82"/>
      <c r="AM890" s="82"/>
      <c r="AN890" s="266"/>
      <c r="AO890" s="266"/>
      <c r="AP890" s="266"/>
      <c r="AQ890" s="266"/>
      <c r="AR890" s="82"/>
      <c r="AS890" s="82"/>
      <c r="AT890" s="82"/>
      <c r="AU890" s="82"/>
      <c r="AV890" s="82"/>
      <c r="AW890" s="82"/>
      <c r="AX890" s="82"/>
      <c r="AY890" s="82"/>
      <c r="AZ890" s="82"/>
      <c r="BA890" s="82"/>
      <c r="BB890" s="82"/>
      <c r="BC890" s="82"/>
      <c r="BD890" s="82"/>
      <c r="BE890" s="82"/>
      <c r="BF890" s="82"/>
      <c r="BG890" s="82"/>
      <c r="BH890" s="82"/>
      <c r="BI890" s="82"/>
      <c r="BJ890" s="82"/>
      <c r="BK890" s="82"/>
      <c r="BL890" s="82"/>
      <c r="BM890" s="82"/>
      <c r="BN890" s="82"/>
      <c r="BO890" s="82"/>
      <c r="BP890" s="82"/>
      <c r="BQ890" s="82"/>
      <c r="BR890" s="84"/>
      <c r="BS890" s="84"/>
      <c r="BT890" s="84"/>
      <c r="BU890" s="84"/>
      <c r="BV890" s="84"/>
      <c r="BW890" s="84"/>
      <c r="BX890" s="82"/>
      <c r="BY890" s="265"/>
      <c r="BZ890" s="82"/>
      <c r="CA890" s="82"/>
      <c r="CB890" s="82"/>
    </row>
    <row r="891" spans="1:80" ht="15.75" customHeight="1" x14ac:dyDescent="0.2">
      <c r="A891" s="82"/>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c r="AA891" s="82"/>
      <c r="AB891" s="82"/>
      <c r="AC891" s="82"/>
      <c r="AD891" s="82"/>
      <c r="AE891" s="82"/>
      <c r="AF891" s="82"/>
      <c r="AG891" s="82"/>
      <c r="AH891" s="82"/>
      <c r="AI891" s="82"/>
      <c r="AJ891" s="82"/>
      <c r="AK891" s="82"/>
      <c r="AL891" s="82"/>
      <c r="AM891" s="82"/>
      <c r="AN891" s="266"/>
      <c r="AO891" s="266"/>
      <c r="AP891" s="266"/>
      <c r="AQ891" s="266"/>
      <c r="AR891" s="82"/>
      <c r="AS891" s="82"/>
      <c r="AT891" s="82"/>
      <c r="AU891" s="82"/>
      <c r="AV891" s="82"/>
      <c r="AW891" s="82"/>
      <c r="AX891" s="82"/>
      <c r="AY891" s="82"/>
      <c r="AZ891" s="82"/>
      <c r="BA891" s="82"/>
      <c r="BB891" s="82"/>
      <c r="BC891" s="82"/>
      <c r="BD891" s="82"/>
      <c r="BE891" s="82"/>
      <c r="BF891" s="82"/>
      <c r="BG891" s="82"/>
      <c r="BH891" s="82"/>
      <c r="BI891" s="82"/>
      <c r="BJ891" s="82"/>
      <c r="BK891" s="82"/>
      <c r="BL891" s="82"/>
      <c r="BM891" s="82"/>
      <c r="BN891" s="82"/>
      <c r="BO891" s="82"/>
      <c r="BP891" s="82"/>
      <c r="BQ891" s="82"/>
      <c r="BR891" s="84"/>
      <c r="BS891" s="84"/>
      <c r="BT891" s="84"/>
      <c r="BU891" s="84"/>
      <c r="BV891" s="84"/>
      <c r="BW891" s="84"/>
      <c r="BX891" s="82"/>
      <c r="BY891" s="265"/>
      <c r="BZ891" s="82"/>
      <c r="CA891" s="82"/>
      <c r="CB891" s="82"/>
    </row>
    <row r="892" spans="1:80" ht="15.75" customHeight="1" x14ac:dyDescent="0.2">
      <c r="A892" s="82"/>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c r="AA892" s="82"/>
      <c r="AB892" s="82"/>
      <c r="AC892" s="82"/>
      <c r="AD892" s="82"/>
      <c r="AE892" s="82"/>
      <c r="AF892" s="82"/>
      <c r="AG892" s="82"/>
      <c r="AH892" s="82"/>
      <c r="AI892" s="82"/>
      <c r="AJ892" s="82"/>
      <c r="AK892" s="82"/>
      <c r="AL892" s="82"/>
      <c r="AM892" s="82"/>
      <c r="AN892" s="266"/>
      <c r="AO892" s="266"/>
      <c r="AP892" s="266"/>
      <c r="AQ892" s="266"/>
      <c r="AR892" s="82"/>
      <c r="AS892" s="82"/>
      <c r="AT892" s="82"/>
      <c r="AU892" s="82"/>
      <c r="AV892" s="82"/>
      <c r="AW892" s="82"/>
      <c r="AX892" s="82"/>
      <c r="AY892" s="82"/>
      <c r="AZ892" s="82"/>
      <c r="BA892" s="82"/>
      <c r="BB892" s="82"/>
      <c r="BC892" s="82"/>
      <c r="BD892" s="82"/>
      <c r="BE892" s="82"/>
      <c r="BF892" s="82"/>
      <c r="BG892" s="82"/>
      <c r="BH892" s="82"/>
      <c r="BI892" s="82"/>
      <c r="BJ892" s="82"/>
      <c r="BK892" s="82"/>
      <c r="BL892" s="82"/>
      <c r="BM892" s="82"/>
      <c r="BN892" s="82"/>
      <c r="BO892" s="82"/>
      <c r="BP892" s="82"/>
      <c r="BQ892" s="82"/>
      <c r="BR892" s="84"/>
      <c r="BS892" s="84"/>
      <c r="BT892" s="84"/>
      <c r="BU892" s="84"/>
      <c r="BV892" s="84"/>
      <c r="BW892" s="84"/>
      <c r="BX892" s="82"/>
      <c r="BY892" s="265"/>
      <c r="BZ892" s="82"/>
      <c r="CA892" s="82"/>
      <c r="CB892" s="82"/>
    </row>
    <row r="893" spans="1:80" ht="15.75" customHeight="1" x14ac:dyDescent="0.2">
      <c r="A893" s="82"/>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c r="AA893" s="82"/>
      <c r="AB893" s="82"/>
      <c r="AC893" s="82"/>
      <c r="AD893" s="82"/>
      <c r="AE893" s="82"/>
      <c r="AF893" s="82"/>
      <c r="AG893" s="82"/>
      <c r="AH893" s="82"/>
      <c r="AI893" s="82"/>
      <c r="AJ893" s="82"/>
      <c r="AK893" s="82"/>
      <c r="AL893" s="82"/>
      <c r="AM893" s="82"/>
      <c r="AN893" s="266"/>
      <c r="AO893" s="266"/>
      <c r="AP893" s="266"/>
      <c r="AQ893" s="266"/>
      <c r="AR893" s="82"/>
      <c r="AS893" s="82"/>
      <c r="AT893" s="82"/>
      <c r="AU893" s="82"/>
      <c r="AV893" s="82"/>
      <c r="AW893" s="82"/>
      <c r="AX893" s="82"/>
      <c r="AY893" s="82"/>
      <c r="AZ893" s="82"/>
      <c r="BA893" s="82"/>
      <c r="BB893" s="82"/>
      <c r="BC893" s="82"/>
      <c r="BD893" s="82"/>
      <c r="BE893" s="82"/>
      <c r="BF893" s="82"/>
      <c r="BG893" s="82"/>
      <c r="BH893" s="82"/>
      <c r="BI893" s="82"/>
      <c r="BJ893" s="82"/>
      <c r="BK893" s="82"/>
      <c r="BL893" s="82"/>
      <c r="BM893" s="82"/>
      <c r="BN893" s="82"/>
      <c r="BO893" s="82"/>
      <c r="BP893" s="82"/>
      <c r="BQ893" s="82"/>
      <c r="BR893" s="84"/>
      <c r="BS893" s="84"/>
      <c r="BT893" s="84"/>
      <c r="BU893" s="84"/>
      <c r="BV893" s="84"/>
      <c r="BW893" s="84"/>
      <c r="BX893" s="82"/>
      <c r="BY893" s="265"/>
      <c r="BZ893" s="82"/>
      <c r="CA893" s="82"/>
      <c r="CB893" s="82"/>
    </row>
    <row r="894" spans="1:80" ht="15.75" customHeight="1" x14ac:dyDescent="0.2">
      <c r="A894" s="82"/>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c r="AA894" s="82"/>
      <c r="AB894" s="82"/>
      <c r="AC894" s="82"/>
      <c r="AD894" s="82"/>
      <c r="AE894" s="82"/>
      <c r="AF894" s="82"/>
      <c r="AG894" s="82"/>
      <c r="AH894" s="82"/>
      <c r="AI894" s="82"/>
      <c r="AJ894" s="82"/>
      <c r="AK894" s="82"/>
      <c r="AL894" s="82"/>
      <c r="AM894" s="82"/>
      <c r="AN894" s="266"/>
      <c r="AO894" s="266"/>
      <c r="AP894" s="266"/>
      <c r="AQ894" s="266"/>
      <c r="AR894" s="82"/>
      <c r="AS894" s="82"/>
      <c r="AT894" s="82"/>
      <c r="AU894" s="82"/>
      <c r="AV894" s="82"/>
      <c r="AW894" s="82"/>
      <c r="AX894" s="82"/>
      <c r="AY894" s="82"/>
      <c r="AZ894" s="82"/>
      <c r="BA894" s="82"/>
      <c r="BB894" s="82"/>
      <c r="BC894" s="82"/>
      <c r="BD894" s="82"/>
      <c r="BE894" s="82"/>
      <c r="BF894" s="82"/>
      <c r="BG894" s="82"/>
      <c r="BH894" s="82"/>
      <c r="BI894" s="82"/>
      <c r="BJ894" s="82"/>
      <c r="BK894" s="82"/>
      <c r="BL894" s="82"/>
      <c r="BM894" s="82"/>
      <c r="BN894" s="82"/>
      <c r="BO894" s="82"/>
      <c r="BP894" s="82"/>
      <c r="BQ894" s="82"/>
      <c r="BR894" s="84"/>
      <c r="BS894" s="84"/>
      <c r="BT894" s="84"/>
      <c r="BU894" s="84"/>
      <c r="BV894" s="84"/>
      <c r="BW894" s="84"/>
      <c r="BX894" s="82"/>
      <c r="BY894" s="265"/>
      <c r="BZ894" s="82"/>
      <c r="CA894" s="82"/>
      <c r="CB894" s="82"/>
    </row>
    <row r="895" spans="1:80" ht="15.75" customHeight="1" x14ac:dyDescent="0.2">
      <c r="A895" s="82"/>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c r="AA895" s="82"/>
      <c r="AB895" s="82"/>
      <c r="AC895" s="82"/>
      <c r="AD895" s="82"/>
      <c r="AE895" s="82"/>
      <c r="AF895" s="82"/>
      <c r="AG895" s="82"/>
      <c r="AH895" s="82"/>
      <c r="AI895" s="82"/>
      <c r="AJ895" s="82"/>
      <c r="AK895" s="82"/>
      <c r="AL895" s="82"/>
      <c r="AM895" s="82"/>
      <c r="AN895" s="266"/>
      <c r="AO895" s="266"/>
      <c r="AP895" s="266"/>
      <c r="AQ895" s="266"/>
      <c r="AR895" s="82"/>
      <c r="AS895" s="82"/>
      <c r="AT895" s="82"/>
      <c r="AU895" s="82"/>
      <c r="AV895" s="82"/>
      <c r="AW895" s="82"/>
      <c r="AX895" s="82"/>
      <c r="AY895" s="82"/>
      <c r="AZ895" s="82"/>
      <c r="BA895" s="82"/>
      <c r="BB895" s="82"/>
      <c r="BC895" s="82"/>
      <c r="BD895" s="82"/>
      <c r="BE895" s="82"/>
      <c r="BF895" s="82"/>
      <c r="BG895" s="82"/>
      <c r="BH895" s="82"/>
      <c r="BI895" s="82"/>
      <c r="BJ895" s="82"/>
      <c r="BK895" s="82"/>
      <c r="BL895" s="82"/>
      <c r="BM895" s="82"/>
      <c r="BN895" s="82"/>
      <c r="BO895" s="82"/>
      <c r="BP895" s="82"/>
      <c r="BQ895" s="82"/>
      <c r="BR895" s="84"/>
      <c r="BS895" s="84"/>
      <c r="BT895" s="84"/>
      <c r="BU895" s="84"/>
      <c r="BV895" s="84"/>
      <c r="BW895" s="84"/>
      <c r="BX895" s="82"/>
      <c r="BY895" s="265"/>
      <c r="BZ895" s="82"/>
      <c r="CA895" s="82"/>
      <c r="CB895" s="82"/>
    </row>
    <row r="896" spans="1:80" ht="15.75" customHeight="1" x14ac:dyDescent="0.2">
      <c r="A896" s="82"/>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c r="AA896" s="82"/>
      <c r="AB896" s="82"/>
      <c r="AC896" s="82"/>
      <c r="AD896" s="82"/>
      <c r="AE896" s="82"/>
      <c r="AF896" s="82"/>
      <c r="AG896" s="82"/>
      <c r="AH896" s="82"/>
      <c r="AI896" s="82"/>
      <c r="AJ896" s="82"/>
      <c r="AK896" s="82"/>
      <c r="AL896" s="82"/>
      <c r="AM896" s="82"/>
      <c r="AN896" s="266"/>
      <c r="AO896" s="266"/>
      <c r="AP896" s="266"/>
      <c r="AQ896" s="266"/>
      <c r="AR896" s="82"/>
      <c r="AS896" s="82"/>
      <c r="AT896" s="82"/>
      <c r="AU896" s="82"/>
      <c r="AV896" s="82"/>
      <c r="AW896" s="82"/>
      <c r="AX896" s="82"/>
      <c r="AY896" s="82"/>
      <c r="AZ896" s="82"/>
      <c r="BA896" s="82"/>
      <c r="BB896" s="82"/>
      <c r="BC896" s="82"/>
      <c r="BD896" s="82"/>
      <c r="BE896" s="82"/>
      <c r="BF896" s="82"/>
      <c r="BG896" s="82"/>
      <c r="BH896" s="82"/>
      <c r="BI896" s="82"/>
      <c r="BJ896" s="82"/>
      <c r="BK896" s="82"/>
      <c r="BL896" s="82"/>
      <c r="BM896" s="82"/>
      <c r="BN896" s="82"/>
      <c r="BO896" s="82"/>
      <c r="BP896" s="82"/>
      <c r="BQ896" s="82"/>
      <c r="BR896" s="84"/>
      <c r="BS896" s="84"/>
      <c r="BT896" s="84"/>
      <c r="BU896" s="84"/>
      <c r="BV896" s="84"/>
      <c r="BW896" s="84"/>
      <c r="BX896" s="82"/>
      <c r="BY896" s="265"/>
      <c r="BZ896" s="82"/>
      <c r="CA896" s="82"/>
      <c r="CB896" s="82"/>
    </row>
    <row r="897" spans="1:80" ht="15.75" customHeight="1" x14ac:dyDescent="0.2">
      <c r="A897" s="82"/>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c r="AA897" s="82"/>
      <c r="AB897" s="82"/>
      <c r="AC897" s="82"/>
      <c r="AD897" s="82"/>
      <c r="AE897" s="82"/>
      <c r="AF897" s="82"/>
      <c r="AG897" s="82"/>
      <c r="AH897" s="82"/>
      <c r="AI897" s="82"/>
      <c r="AJ897" s="82"/>
      <c r="AK897" s="82"/>
      <c r="AL897" s="82"/>
      <c r="AM897" s="82"/>
      <c r="AN897" s="266"/>
      <c r="AO897" s="266"/>
      <c r="AP897" s="266"/>
      <c r="AQ897" s="266"/>
      <c r="AR897" s="82"/>
      <c r="AS897" s="82"/>
      <c r="AT897" s="82"/>
      <c r="AU897" s="82"/>
      <c r="AV897" s="82"/>
      <c r="AW897" s="82"/>
      <c r="AX897" s="82"/>
      <c r="AY897" s="82"/>
      <c r="AZ897" s="82"/>
      <c r="BA897" s="82"/>
      <c r="BB897" s="82"/>
      <c r="BC897" s="82"/>
      <c r="BD897" s="82"/>
      <c r="BE897" s="82"/>
      <c r="BF897" s="82"/>
      <c r="BG897" s="82"/>
      <c r="BH897" s="82"/>
      <c r="BI897" s="82"/>
      <c r="BJ897" s="82"/>
      <c r="BK897" s="82"/>
      <c r="BL897" s="82"/>
      <c r="BM897" s="82"/>
      <c r="BN897" s="82"/>
      <c r="BO897" s="82"/>
      <c r="BP897" s="82"/>
      <c r="BQ897" s="82"/>
      <c r="BR897" s="84"/>
      <c r="BS897" s="84"/>
      <c r="BT897" s="84"/>
      <c r="BU897" s="84"/>
      <c r="BV897" s="84"/>
      <c r="BW897" s="84"/>
      <c r="BX897" s="82"/>
      <c r="BY897" s="265"/>
      <c r="BZ897" s="82"/>
      <c r="CA897" s="82"/>
      <c r="CB897" s="82"/>
    </row>
    <row r="898" spans="1:80" ht="15.75" customHeight="1" x14ac:dyDescent="0.2">
      <c r="A898" s="82"/>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c r="AA898" s="82"/>
      <c r="AB898" s="82"/>
      <c r="AC898" s="82"/>
      <c r="AD898" s="82"/>
      <c r="AE898" s="82"/>
      <c r="AF898" s="82"/>
      <c r="AG898" s="82"/>
      <c r="AH898" s="82"/>
      <c r="AI898" s="82"/>
      <c r="AJ898" s="82"/>
      <c r="AK898" s="82"/>
      <c r="AL898" s="82"/>
      <c r="AM898" s="82"/>
      <c r="AN898" s="266"/>
      <c r="AO898" s="266"/>
      <c r="AP898" s="266"/>
      <c r="AQ898" s="266"/>
      <c r="AR898" s="82"/>
      <c r="AS898" s="82"/>
      <c r="AT898" s="82"/>
      <c r="AU898" s="82"/>
      <c r="AV898" s="82"/>
      <c r="AW898" s="82"/>
      <c r="AX898" s="82"/>
      <c r="AY898" s="82"/>
      <c r="AZ898" s="82"/>
      <c r="BA898" s="82"/>
      <c r="BB898" s="82"/>
      <c r="BC898" s="82"/>
      <c r="BD898" s="82"/>
      <c r="BE898" s="82"/>
      <c r="BF898" s="82"/>
      <c r="BG898" s="82"/>
      <c r="BH898" s="82"/>
      <c r="BI898" s="82"/>
      <c r="BJ898" s="82"/>
      <c r="BK898" s="82"/>
      <c r="BL898" s="82"/>
      <c r="BM898" s="82"/>
      <c r="BN898" s="82"/>
      <c r="BO898" s="82"/>
      <c r="BP898" s="82"/>
      <c r="BQ898" s="82"/>
      <c r="BR898" s="84"/>
      <c r="BS898" s="84"/>
      <c r="BT898" s="84"/>
      <c r="BU898" s="84"/>
      <c r="BV898" s="84"/>
      <c r="BW898" s="84"/>
      <c r="BX898" s="82"/>
      <c r="BY898" s="265"/>
      <c r="BZ898" s="82"/>
      <c r="CA898" s="82"/>
      <c r="CB898" s="82"/>
    </row>
    <row r="899" spans="1:80" ht="15.75" customHeight="1" x14ac:dyDescent="0.2">
      <c r="A899" s="82"/>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c r="AA899" s="82"/>
      <c r="AB899" s="82"/>
      <c r="AC899" s="82"/>
      <c r="AD899" s="82"/>
      <c r="AE899" s="82"/>
      <c r="AF899" s="82"/>
      <c r="AG899" s="82"/>
      <c r="AH899" s="82"/>
      <c r="AI899" s="82"/>
      <c r="AJ899" s="82"/>
      <c r="AK899" s="82"/>
      <c r="AL899" s="82"/>
      <c r="AM899" s="82"/>
      <c r="AN899" s="266"/>
      <c r="AO899" s="266"/>
      <c r="AP899" s="266"/>
      <c r="AQ899" s="266"/>
      <c r="AR899" s="82"/>
      <c r="AS899" s="82"/>
      <c r="AT899" s="82"/>
      <c r="AU899" s="82"/>
      <c r="AV899" s="82"/>
      <c r="AW899" s="82"/>
      <c r="AX899" s="82"/>
      <c r="AY899" s="82"/>
      <c r="AZ899" s="82"/>
      <c r="BA899" s="82"/>
      <c r="BB899" s="82"/>
      <c r="BC899" s="82"/>
      <c r="BD899" s="82"/>
      <c r="BE899" s="82"/>
      <c r="BF899" s="82"/>
      <c r="BG899" s="82"/>
      <c r="BH899" s="82"/>
      <c r="BI899" s="82"/>
      <c r="BJ899" s="82"/>
      <c r="BK899" s="82"/>
      <c r="BL899" s="82"/>
      <c r="BM899" s="82"/>
      <c r="BN899" s="82"/>
      <c r="BO899" s="82"/>
      <c r="BP899" s="82"/>
      <c r="BQ899" s="82"/>
      <c r="BR899" s="84"/>
      <c r="BS899" s="84"/>
      <c r="BT899" s="84"/>
      <c r="BU899" s="84"/>
      <c r="BV899" s="84"/>
      <c r="BW899" s="84"/>
      <c r="BX899" s="82"/>
      <c r="BY899" s="265"/>
      <c r="BZ899" s="82"/>
      <c r="CA899" s="82"/>
      <c r="CB899" s="82"/>
    </row>
    <row r="900" spans="1:80" ht="15.75" customHeight="1" x14ac:dyDescent="0.2">
      <c r="A900" s="82"/>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c r="AA900" s="82"/>
      <c r="AB900" s="82"/>
      <c r="AC900" s="82"/>
      <c r="AD900" s="82"/>
      <c r="AE900" s="82"/>
      <c r="AF900" s="82"/>
      <c r="AG900" s="82"/>
      <c r="AH900" s="82"/>
      <c r="AI900" s="82"/>
      <c r="AJ900" s="82"/>
      <c r="AK900" s="82"/>
      <c r="AL900" s="82"/>
      <c r="AM900" s="82"/>
      <c r="AN900" s="266"/>
      <c r="AO900" s="266"/>
      <c r="AP900" s="266"/>
      <c r="AQ900" s="266"/>
      <c r="AR900" s="82"/>
      <c r="AS900" s="82"/>
      <c r="AT900" s="82"/>
      <c r="AU900" s="82"/>
      <c r="AV900" s="82"/>
      <c r="AW900" s="82"/>
      <c r="AX900" s="82"/>
      <c r="AY900" s="82"/>
      <c r="AZ900" s="82"/>
      <c r="BA900" s="82"/>
      <c r="BB900" s="82"/>
      <c r="BC900" s="82"/>
      <c r="BD900" s="82"/>
      <c r="BE900" s="82"/>
      <c r="BF900" s="82"/>
      <c r="BG900" s="82"/>
      <c r="BH900" s="82"/>
      <c r="BI900" s="82"/>
      <c r="BJ900" s="82"/>
      <c r="BK900" s="82"/>
      <c r="BL900" s="82"/>
      <c r="BM900" s="82"/>
      <c r="BN900" s="82"/>
      <c r="BO900" s="82"/>
      <c r="BP900" s="82"/>
      <c r="BQ900" s="82"/>
      <c r="BR900" s="84"/>
      <c r="BS900" s="84"/>
      <c r="BT900" s="84"/>
      <c r="BU900" s="84"/>
      <c r="BV900" s="84"/>
      <c r="BW900" s="84"/>
      <c r="BX900" s="82"/>
      <c r="BY900" s="265"/>
      <c r="BZ900" s="82"/>
      <c r="CA900" s="82"/>
      <c r="CB900" s="82"/>
    </row>
    <row r="901" spans="1:80" ht="15.75" customHeight="1" x14ac:dyDescent="0.2">
      <c r="A901" s="82"/>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c r="AG901" s="82"/>
      <c r="AH901" s="82"/>
      <c r="AI901" s="82"/>
      <c r="AJ901" s="82"/>
      <c r="AK901" s="82"/>
      <c r="AL901" s="82"/>
      <c r="AM901" s="82"/>
      <c r="AN901" s="266"/>
      <c r="AO901" s="266"/>
      <c r="AP901" s="266"/>
      <c r="AQ901" s="266"/>
      <c r="AR901" s="82"/>
      <c r="AS901" s="82"/>
      <c r="AT901" s="82"/>
      <c r="AU901" s="82"/>
      <c r="AV901" s="82"/>
      <c r="AW901" s="82"/>
      <c r="AX901" s="82"/>
      <c r="AY901" s="82"/>
      <c r="AZ901" s="82"/>
      <c r="BA901" s="82"/>
      <c r="BB901" s="82"/>
      <c r="BC901" s="82"/>
      <c r="BD901" s="82"/>
      <c r="BE901" s="82"/>
      <c r="BF901" s="82"/>
      <c r="BG901" s="82"/>
      <c r="BH901" s="82"/>
      <c r="BI901" s="82"/>
      <c r="BJ901" s="82"/>
      <c r="BK901" s="82"/>
      <c r="BL901" s="82"/>
      <c r="BM901" s="82"/>
      <c r="BN901" s="82"/>
      <c r="BO901" s="82"/>
      <c r="BP901" s="82"/>
      <c r="BQ901" s="82"/>
      <c r="BR901" s="84"/>
      <c r="BS901" s="84"/>
      <c r="BT901" s="84"/>
      <c r="BU901" s="84"/>
      <c r="BV901" s="84"/>
      <c r="BW901" s="84"/>
      <c r="BX901" s="82"/>
      <c r="BY901" s="265"/>
      <c r="BZ901" s="82"/>
      <c r="CA901" s="82"/>
      <c r="CB901" s="82"/>
    </row>
    <row r="902" spans="1:80" ht="15.75" customHeight="1" x14ac:dyDescent="0.2">
      <c r="A902" s="82"/>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c r="AA902" s="82"/>
      <c r="AB902" s="82"/>
      <c r="AC902" s="82"/>
      <c r="AD902" s="82"/>
      <c r="AE902" s="82"/>
      <c r="AF902" s="82"/>
      <c r="AG902" s="82"/>
      <c r="AH902" s="82"/>
      <c r="AI902" s="82"/>
      <c r="AJ902" s="82"/>
      <c r="AK902" s="82"/>
      <c r="AL902" s="82"/>
      <c r="AM902" s="82"/>
      <c r="AN902" s="266"/>
      <c r="AO902" s="266"/>
      <c r="AP902" s="266"/>
      <c r="AQ902" s="266"/>
      <c r="AR902" s="82"/>
      <c r="AS902" s="82"/>
      <c r="AT902" s="82"/>
      <c r="AU902" s="82"/>
      <c r="AV902" s="82"/>
      <c r="AW902" s="82"/>
      <c r="AX902" s="82"/>
      <c r="AY902" s="82"/>
      <c r="AZ902" s="82"/>
      <c r="BA902" s="82"/>
      <c r="BB902" s="82"/>
      <c r="BC902" s="82"/>
      <c r="BD902" s="82"/>
      <c r="BE902" s="82"/>
      <c r="BF902" s="82"/>
      <c r="BG902" s="82"/>
      <c r="BH902" s="82"/>
      <c r="BI902" s="82"/>
      <c r="BJ902" s="82"/>
      <c r="BK902" s="82"/>
      <c r="BL902" s="82"/>
      <c r="BM902" s="82"/>
      <c r="BN902" s="82"/>
      <c r="BO902" s="82"/>
      <c r="BP902" s="82"/>
      <c r="BQ902" s="82"/>
      <c r="BR902" s="84"/>
      <c r="BS902" s="84"/>
      <c r="BT902" s="84"/>
      <c r="BU902" s="84"/>
      <c r="BV902" s="84"/>
      <c r="BW902" s="84"/>
      <c r="BX902" s="82"/>
      <c r="BY902" s="265"/>
      <c r="BZ902" s="82"/>
      <c r="CA902" s="82"/>
      <c r="CB902" s="82"/>
    </row>
    <row r="903" spans="1:80" ht="15.75" customHeight="1" x14ac:dyDescent="0.2">
      <c r="A903" s="82"/>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c r="AA903" s="82"/>
      <c r="AB903" s="82"/>
      <c r="AC903" s="82"/>
      <c r="AD903" s="82"/>
      <c r="AE903" s="82"/>
      <c r="AF903" s="82"/>
      <c r="AG903" s="82"/>
      <c r="AH903" s="82"/>
      <c r="AI903" s="82"/>
      <c r="AJ903" s="82"/>
      <c r="AK903" s="82"/>
      <c r="AL903" s="82"/>
      <c r="AM903" s="82"/>
      <c r="AN903" s="266"/>
      <c r="AO903" s="266"/>
      <c r="AP903" s="266"/>
      <c r="AQ903" s="266"/>
      <c r="AR903" s="82"/>
      <c r="AS903" s="82"/>
      <c r="AT903" s="82"/>
      <c r="AU903" s="82"/>
      <c r="AV903" s="82"/>
      <c r="AW903" s="82"/>
      <c r="AX903" s="82"/>
      <c r="AY903" s="82"/>
      <c r="AZ903" s="82"/>
      <c r="BA903" s="82"/>
      <c r="BB903" s="82"/>
      <c r="BC903" s="82"/>
      <c r="BD903" s="82"/>
      <c r="BE903" s="82"/>
      <c r="BF903" s="82"/>
      <c r="BG903" s="82"/>
      <c r="BH903" s="82"/>
      <c r="BI903" s="82"/>
      <c r="BJ903" s="82"/>
      <c r="BK903" s="82"/>
      <c r="BL903" s="82"/>
      <c r="BM903" s="82"/>
      <c r="BN903" s="82"/>
      <c r="BO903" s="82"/>
      <c r="BP903" s="82"/>
      <c r="BQ903" s="82"/>
      <c r="BR903" s="84"/>
      <c r="BS903" s="84"/>
      <c r="BT903" s="84"/>
      <c r="BU903" s="84"/>
      <c r="BV903" s="84"/>
      <c r="BW903" s="84"/>
      <c r="BX903" s="82"/>
      <c r="BY903" s="265"/>
      <c r="BZ903" s="82"/>
      <c r="CA903" s="82"/>
      <c r="CB903" s="82"/>
    </row>
    <row r="904" spans="1:80" ht="15.75" customHeight="1" x14ac:dyDescent="0.2">
      <c r="A904" s="82"/>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c r="AA904" s="82"/>
      <c r="AB904" s="82"/>
      <c r="AC904" s="82"/>
      <c r="AD904" s="82"/>
      <c r="AE904" s="82"/>
      <c r="AF904" s="82"/>
      <c r="AG904" s="82"/>
      <c r="AH904" s="82"/>
      <c r="AI904" s="82"/>
      <c r="AJ904" s="82"/>
      <c r="AK904" s="82"/>
      <c r="AL904" s="82"/>
      <c r="AM904" s="82"/>
      <c r="AN904" s="266"/>
      <c r="AO904" s="266"/>
      <c r="AP904" s="266"/>
      <c r="AQ904" s="266"/>
      <c r="AR904" s="82"/>
      <c r="AS904" s="82"/>
      <c r="AT904" s="82"/>
      <c r="AU904" s="82"/>
      <c r="AV904" s="82"/>
      <c r="AW904" s="82"/>
      <c r="AX904" s="82"/>
      <c r="AY904" s="82"/>
      <c r="AZ904" s="82"/>
      <c r="BA904" s="82"/>
      <c r="BB904" s="82"/>
      <c r="BC904" s="82"/>
      <c r="BD904" s="82"/>
      <c r="BE904" s="82"/>
      <c r="BF904" s="82"/>
      <c r="BG904" s="82"/>
      <c r="BH904" s="82"/>
      <c r="BI904" s="82"/>
      <c r="BJ904" s="82"/>
      <c r="BK904" s="82"/>
      <c r="BL904" s="82"/>
      <c r="BM904" s="82"/>
      <c r="BN904" s="82"/>
      <c r="BO904" s="82"/>
      <c r="BP904" s="82"/>
      <c r="BQ904" s="82"/>
      <c r="BR904" s="84"/>
      <c r="BS904" s="84"/>
      <c r="BT904" s="84"/>
      <c r="BU904" s="84"/>
      <c r="BV904" s="84"/>
      <c r="BW904" s="84"/>
      <c r="BX904" s="82"/>
      <c r="BY904" s="265"/>
      <c r="BZ904" s="82"/>
      <c r="CA904" s="82"/>
      <c r="CB904" s="82"/>
    </row>
    <row r="905" spans="1:80" ht="15.75" customHeight="1" x14ac:dyDescent="0.2">
      <c r="A905" s="82"/>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c r="AA905" s="82"/>
      <c r="AB905" s="82"/>
      <c r="AC905" s="82"/>
      <c r="AD905" s="82"/>
      <c r="AE905" s="82"/>
      <c r="AF905" s="82"/>
      <c r="AG905" s="82"/>
      <c r="AH905" s="82"/>
      <c r="AI905" s="82"/>
      <c r="AJ905" s="82"/>
      <c r="AK905" s="82"/>
      <c r="AL905" s="82"/>
      <c r="AM905" s="82"/>
      <c r="AN905" s="266"/>
      <c r="AO905" s="266"/>
      <c r="AP905" s="266"/>
      <c r="AQ905" s="266"/>
      <c r="AR905" s="82"/>
      <c r="AS905" s="82"/>
      <c r="AT905" s="82"/>
      <c r="AU905" s="82"/>
      <c r="AV905" s="82"/>
      <c r="AW905" s="82"/>
      <c r="AX905" s="82"/>
      <c r="AY905" s="82"/>
      <c r="AZ905" s="82"/>
      <c r="BA905" s="82"/>
      <c r="BB905" s="82"/>
      <c r="BC905" s="82"/>
      <c r="BD905" s="82"/>
      <c r="BE905" s="82"/>
      <c r="BF905" s="82"/>
      <c r="BG905" s="82"/>
      <c r="BH905" s="82"/>
      <c r="BI905" s="82"/>
      <c r="BJ905" s="82"/>
      <c r="BK905" s="82"/>
      <c r="BL905" s="82"/>
      <c r="BM905" s="82"/>
      <c r="BN905" s="82"/>
      <c r="BO905" s="82"/>
      <c r="BP905" s="82"/>
      <c r="BQ905" s="82"/>
      <c r="BR905" s="84"/>
      <c r="BS905" s="84"/>
      <c r="BT905" s="84"/>
      <c r="BU905" s="84"/>
      <c r="BV905" s="84"/>
      <c r="BW905" s="84"/>
      <c r="BX905" s="82"/>
      <c r="BY905" s="265"/>
      <c r="BZ905" s="82"/>
      <c r="CA905" s="82"/>
      <c r="CB905" s="82"/>
    </row>
    <row r="906" spans="1:80" ht="15.75" customHeight="1" x14ac:dyDescent="0.2">
      <c r="A906" s="82"/>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c r="AA906" s="82"/>
      <c r="AB906" s="82"/>
      <c r="AC906" s="82"/>
      <c r="AD906" s="82"/>
      <c r="AE906" s="82"/>
      <c r="AF906" s="82"/>
      <c r="AG906" s="82"/>
      <c r="AH906" s="82"/>
      <c r="AI906" s="82"/>
      <c r="AJ906" s="82"/>
      <c r="AK906" s="82"/>
      <c r="AL906" s="82"/>
      <c r="AM906" s="82"/>
      <c r="AN906" s="266"/>
      <c r="AO906" s="266"/>
      <c r="AP906" s="266"/>
      <c r="AQ906" s="266"/>
      <c r="AR906" s="82"/>
      <c r="AS906" s="82"/>
      <c r="AT906" s="82"/>
      <c r="AU906" s="82"/>
      <c r="AV906" s="82"/>
      <c r="AW906" s="82"/>
      <c r="AX906" s="82"/>
      <c r="AY906" s="82"/>
      <c r="AZ906" s="82"/>
      <c r="BA906" s="82"/>
      <c r="BB906" s="82"/>
      <c r="BC906" s="82"/>
      <c r="BD906" s="82"/>
      <c r="BE906" s="82"/>
      <c r="BF906" s="82"/>
      <c r="BG906" s="82"/>
      <c r="BH906" s="82"/>
      <c r="BI906" s="82"/>
      <c r="BJ906" s="82"/>
      <c r="BK906" s="82"/>
      <c r="BL906" s="82"/>
      <c r="BM906" s="82"/>
      <c r="BN906" s="82"/>
      <c r="BO906" s="82"/>
      <c r="BP906" s="82"/>
      <c r="BQ906" s="82"/>
      <c r="BR906" s="84"/>
      <c r="BS906" s="84"/>
      <c r="BT906" s="84"/>
      <c r="BU906" s="84"/>
      <c r="BV906" s="84"/>
      <c r="BW906" s="84"/>
      <c r="BX906" s="82"/>
      <c r="BY906" s="265"/>
      <c r="BZ906" s="82"/>
      <c r="CA906" s="82"/>
      <c r="CB906" s="82"/>
    </row>
    <row r="907" spans="1:80" ht="15.75" customHeight="1" x14ac:dyDescent="0.2">
      <c r="A907" s="82"/>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c r="AG907" s="82"/>
      <c r="AH907" s="82"/>
      <c r="AI907" s="82"/>
      <c r="AJ907" s="82"/>
      <c r="AK907" s="82"/>
      <c r="AL907" s="82"/>
      <c r="AM907" s="82"/>
      <c r="AN907" s="266"/>
      <c r="AO907" s="266"/>
      <c r="AP907" s="266"/>
      <c r="AQ907" s="266"/>
      <c r="AR907" s="82"/>
      <c r="AS907" s="82"/>
      <c r="AT907" s="82"/>
      <c r="AU907" s="82"/>
      <c r="AV907" s="82"/>
      <c r="AW907" s="82"/>
      <c r="AX907" s="82"/>
      <c r="AY907" s="82"/>
      <c r="AZ907" s="82"/>
      <c r="BA907" s="82"/>
      <c r="BB907" s="82"/>
      <c r="BC907" s="82"/>
      <c r="BD907" s="82"/>
      <c r="BE907" s="82"/>
      <c r="BF907" s="82"/>
      <c r="BG907" s="82"/>
      <c r="BH907" s="82"/>
      <c r="BI907" s="82"/>
      <c r="BJ907" s="82"/>
      <c r="BK907" s="82"/>
      <c r="BL907" s="82"/>
      <c r="BM907" s="82"/>
      <c r="BN907" s="82"/>
      <c r="BO907" s="82"/>
      <c r="BP907" s="82"/>
      <c r="BQ907" s="82"/>
      <c r="BR907" s="84"/>
      <c r="BS907" s="84"/>
      <c r="BT907" s="84"/>
      <c r="BU907" s="84"/>
      <c r="BV907" s="84"/>
      <c r="BW907" s="84"/>
      <c r="BX907" s="82"/>
      <c r="BY907" s="265"/>
      <c r="BZ907" s="82"/>
      <c r="CA907" s="82"/>
      <c r="CB907" s="82"/>
    </row>
    <row r="908" spans="1:80" ht="15.75" customHeight="1" x14ac:dyDescent="0.2">
      <c r="A908" s="82"/>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c r="AA908" s="82"/>
      <c r="AB908" s="82"/>
      <c r="AC908" s="82"/>
      <c r="AD908" s="82"/>
      <c r="AE908" s="82"/>
      <c r="AF908" s="82"/>
      <c r="AG908" s="82"/>
      <c r="AH908" s="82"/>
      <c r="AI908" s="82"/>
      <c r="AJ908" s="82"/>
      <c r="AK908" s="82"/>
      <c r="AL908" s="82"/>
      <c r="AM908" s="82"/>
      <c r="AN908" s="266"/>
      <c r="AO908" s="266"/>
      <c r="AP908" s="266"/>
      <c r="AQ908" s="266"/>
      <c r="AR908" s="82"/>
      <c r="AS908" s="82"/>
      <c r="AT908" s="82"/>
      <c r="AU908" s="82"/>
      <c r="AV908" s="82"/>
      <c r="AW908" s="82"/>
      <c r="AX908" s="82"/>
      <c r="AY908" s="82"/>
      <c r="AZ908" s="82"/>
      <c r="BA908" s="82"/>
      <c r="BB908" s="82"/>
      <c r="BC908" s="82"/>
      <c r="BD908" s="82"/>
      <c r="BE908" s="82"/>
      <c r="BF908" s="82"/>
      <c r="BG908" s="82"/>
      <c r="BH908" s="82"/>
      <c r="BI908" s="82"/>
      <c r="BJ908" s="82"/>
      <c r="BK908" s="82"/>
      <c r="BL908" s="82"/>
      <c r="BM908" s="82"/>
      <c r="BN908" s="82"/>
      <c r="BO908" s="82"/>
      <c r="BP908" s="82"/>
      <c r="BQ908" s="82"/>
      <c r="BR908" s="84"/>
      <c r="BS908" s="84"/>
      <c r="BT908" s="84"/>
      <c r="BU908" s="84"/>
      <c r="BV908" s="84"/>
      <c r="BW908" s="84"/>
      <c r="BX908" s="82"/>
      <c r="BY908" s="265"/>
      <c r="BZ908" s="82"/>
      <c r="CA908" s="82"/>
      <c r="CB908" s="82"/>
    </row>
    <row r="909" spans="1:80" ht="15.75" customHeight="1" x14ac:dyDescent="0.2">
      <c r="A909" s="82"/>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c r="AA909" s="82"/>
      <c r="AB909" s="82"/>
      <c r="AC909" s="82"/>
      <c r="AD909" s="82"/>
      <c r="AE909" s="82"/>
      <c r="AF909" s="82"/>
      <c r="AG909" s="82"/>
      <c r="AH909" s="82"/>
      <c r="AI909" s="82"/>
      <c r="AJ909" s="82"/>
      <c r="AK909" s="82"/>
      <c r="AL909" s="82"/>
      <c r="AM909" s="82"/>
      <c r="AN909" s="266"/>
      <c r="AO909" s="266"/>
      <c r="AP909" s="266"/>
      <c r="AQ909" s="266"/>
      <c r="AR909" s="82"/>
      <c r="AS909" s="82"/>
      <c r="AT909" s="82"/>
      <c r="AU909" s="82"/>
      <c r="AV909" s="82"/>
      <c r="AW909" s="82"/>
      <c r="AX909" s="82"/>
      <c r="AY909" s="82"/>
      <c r="AZ909" s="82"/>
      <c r="BA909" s="82"/>
      <c r="BB909" s="82"/>
      <c r="BC909" s="82"/>
      <c r="BD909" s="82"/>
      <c r="BE909" s="82"/>
      <c r="BF909" s="82"/>
      <c r="BG909" s="82"/>
      <c r="BH909" s="82"/>
      <c r="BI909" s="82"/>
      <c r="BJ909" s="82"/>
      <c r="BK909" s="82"/>
      <c r="BL909" s="82"/>
      <c r="BM909" s="82"/>
      <c r="BN909" s="82"/>
      <c r="BO909" s="82"/>
      <c r="BP909" s="82"/>
      <c r="BQ909" s="82"/>
      <c r="BR909" s="84"/>
      <c r="BS909" s="84"/>
      <c r="BT909" s="84"/>
      <c r="BU909" s="84"/>
      <c r="BV909" s="84"/>
      <c r="BW909" s="84"/>
      <c r="BX909" s="82"/>
      <c r="BY909" s="265"/>
      <c r="BZ909" s="82"/>
      <c r="CA909" s="82"/>
      <c r="CB909" s="82"/>
    </row>
    <row r="910" spans="1:80" ht="15.75" customHeight="1" x14ac:dyDescent="0.2">
      <c r="A910" s="82"/>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c r="AA910" s="82"/>
      <c r="AB910" s="82"/>
      <c r="AC910" s="82"/>
      <c r="AD910" s="82"/>
      <c r="AE910" s="82"/>
      <c r="AF910" s="82"/>
      <c r="AG910" s="82"/>
      <c r="AH910" s="82"/>
      <c r="AI910" s="82"/>
      <c r="AJ910" s="82"/>
      <c r="AK910" s="82"/>
      <c r="AL910" s="82"/>
      <c r="AM910" s="82"/>
      <c r="AN910" s="266"/>
      <c r="AO910" s="266"/>
      <c r="AP910" s="266"/>
      <c r="AQ910" s="266"/>
      <c r="AR910" s="82"/>
      <c r="AS910" s="82"/>
      <c r="AT910" s="82"/>
      <c r="AU910" s="82"/>
      <c r="AV910" s="82"/>
      <c r="AW910" s="82"/>
      <c r="AX910" s="82"/>
      <c r="AY910" s="82"/>
      <c r="AZ910" s="82"/>
      <c r="BA910" s="82"/>
      <c r="BB910" s="82"/>
      <c r="BC910" s="82"/>
      <c r="BD910" s="82"/>
      <c r="BE910" s="82"/>
      <c r="BF910" s="82"/>
      <c r="BG910" s="82"/>
      <c r="BH910" s="82"/>
      <c r="BI910" s="82"/>
      <c r="BJ910" s="82"/>
      <c r="BK910" s="82"/>
      <c r="BL910" s="82"/>
      <c r="BM910" s="82"/>
      <c r="BN910" s="82"/>
      <c r="BO910" s="82"/>
      <c r="BP910" s="82"/>
      <c r="BQ910" s="82"/>
      <c r="BR910" s="84"/>
      <c r="BS910" s="84"/>
      <c r="BT910" s="84"/>
      <c r="BU910" s="84"/>
      <c r="BV910" s="84"/>
      <c r="BW910" s="84"/>
      <c r="BX910" s="82"/>
      <c r="BY910" s="265"/>
      <c r="BZ910" s="82"/>
      <c r="CA910" s="82"/>
      <c r="CB910" s="82"/>
    </row>
    <row r="911" spans="1:80" ht="15.75" customHeight="1" x14ac:dyDescent="0.2">
      <c r="A911" s="82"/>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c r="AA911" s="82"/>
      <c r="AB911" s="82"/>
      <c r="AC911" s="82"/>
      <c r="AD911" s="82"/>
      <c r="AE911" s="82"/>
      <c r="AF911" s="82"/>
      <c r="AG911" s="82"/>
      <c r="AH911" s="82"/>
      <c r="AI911" s="82"/>
      <c r="AJ911" s="82"/>
      <c r="AK911" s="82"/>
      <c r="AL911" s="82"/>
      <c r="AM911" s="82"/>
      <c r="AN911" s="266"/>
      <c r="AO911" s="266"/>
      <c r="AP911" s="266"/>
      <c r="AQ911" s="266"/>
      <c r="AR911" s="82"/>
      <c r="AS911" s="82"/>
      <c r="AT911" s="82"/>
      <c r="AU911" s="82"/>
      <c r="AV911" s="82"/>
      <c r="AW911" s="82"/>
      <c r="AX911" s="82"/>
      <c r="AY911" s="82"/>
      <c r="AZ911" s="82"/>
      <c r="BA911" s="82"/>
      <c r="BB911" s="82"/>
      <c r="BC911" s="82"/>
      <c r="BD911" s="82"/>
      <c r="BE911" s="82"/>
      <c r="BF911" s="82"/>
      <c r="BG911" s="82"/>
      <c r="BH911" s="82"/>
      <c r="BI911" s="82"/>
      <c r="BJ911" s="82"/>
      <c r="BK911" s="82"/>
      <c r="BL911" s="82"/>
      <c r="BM911" s="82"/>
      <c r="BN911" s="82"/>
      <c r="BO911" s="82"/>
      <c r="BP911" s="82"/>
      <c r="BQ911" s="82"/>
      <c r="BR911" s="84"/>
      <c r="BS911" s="84"/>
      <c r="BT911" s="84"/>
      <c r="BU911" s="84"/>
      <c r="BV911" s="84"/>
      <c r="BW911" s="84"/>
      <c r="BX911" s="82"/>
      <c r="BY911" s="265"/>
      <c r="BZ911" s="82"/>
      <c r="CA911" s="82"/>
      <c r="CB911" s="82"/>
    </row>
    <row r="912" spans="1:80" ht="15.75" customHeight="1" x14ac:dyDescent="0.2">
      <c r="A912" s="82"/>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c r="AA912" s="82"/>
      <c r="AB912" s="82"/>
      <c r="AC912" s="82"/>
      <c r="AD912" s="82"/>
      <c r="AE912" s="82"/>
      <c r="AF912" s="82"/>
      <c r="AG912" s="82"/>
      <c r="AH912" s="82"/>
      <c r="AI912" s="82"/>
      <c r="AJ912" s="82"/>
      <c r="AK912" s="82"/>
      <c r="AL912" s="82"/>
      <c r="AM912" s="82"/>
      <c r="AN912" s="266"/>
      <c r="AO912" s="266"/>
      <c r="AP912" s="266"/>
      <c r="AQ912" s="266"/>
      <c r="AR912" s="82"/>
      <c r="AS912" s="82"/>
      <c r="AT912" s="82"/>
      <c r="AU912" s="82"/>
      <c r="AV912" s="82"/>
      <c r="AW912" s="82"/>
      <c r="AX912" s="82"/>
      <c r="AY912" s="82"/>
      <c r="AZ912" s="82"/>
      <c r="BA912" s="82"/>
      <c r="BB912" s="82"/>
      <c r="BC912" s="82"/>
      <c r="BD912" s="82"/>
      <c r="BE912" s="82"/>
      <c r="BF912" s="82"/>
      <c r="BG912" s="82"/>
      <c r="BH912" s="82"/>
      <c r="BI912" s="82"/>
      <c r="BJ912" s="82"/>
      <c r="BK912" s="82"/>
      <c r="BL912" s="82"/>
      <c r="BM912" s="82"/>
      <c r="BN912" s="82"/>
      <c r="BO912" s="82"/>
      <c r="BP912" s="82"/>
      <c r="BQ912" s="82"/>
      <c r="BR912" s="84"/>
      <c r="BS912" s="84"/>
      <c r="BT912" s="84"/>
      <c r="BU912" s="84"/>
      <c r="BV912" s="84"/>
      <c r="BW912" s="84"/>
      <c r="BX912" s="82"/>
      <c r="BY912" s="265"/>
      <c r="BZ912" s="82"/>
      <c r="CA912" s="82"/>
      <c r="CB912" s="82"/>
    </row>
    <row r="913" spans="1:80" ht="15.75" customHeight="1" x14ac:dyDescent="0.2">
      <c r="A913" s="82"/>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c r="AG913" s="82"/>
      <c r="AH913" s="82"/>
      <c r="AI913" s="82"/>
      <c r="AJ913" s="82"/>
      <c r="AK913" s="82"/>
      <c r="AL913" s="82"/>
      <c r="AM913" s="82"/>
      <c r="AN913" s="266"/>
      <c r="AO913" s="266"/>
      <c r="AP913" s="266"/>
      <c r="AQ913" s="266"/>
      <c r="AR913" s="82"/>
      <c r="AS913" s="82"/>
      <c r="AT913" s="82"/>
      <c r="AU913" s="82"/>
      <c r="AV913" s="82"/>
      <c r="AW913" s="82"/>
      <c r="AX913" s="82"/>
      <c r="AY913" s="82"/>
      <c r="AZ913" s="82"/>
      <c r="BA913" s="82"/>
      <c r="BB913" s="82"/>
      <c r="BC913" s="82"/>
      <c r="BD913" s="82"/>
      <c r="BE913" s="82"/>
      <c r="BF913" s="82"/>
      <c r="BG913" s="82"/>
      <c r="BH913" s="82"/>
      <c r="BI913" s="82"/>
      <c r="BJ913" s="82"/>
      <c r="BK913" s="82"/>
      <c r="BL913" s="82"/>
      <c r="BM913" s="82"/>
      <c r="BN913" s="82"/>
      <c r="BO913" s="82"/>
      <c r="BP913" s="82"/>
      <c r="BQ913" s="82"/>
      <c r="BR913" s="84"/>
      <c r="BS913" s="84"/>
      <c r="BT913" s="84"/>
      <c r="BU913" s="84"/>
      <c r="BV913" s="84"/>
      <c r="BW913" s="84"/>
      <c r="BX913" s="82"/>
      <c r="BY913" s="265"/>
      <c r="BZ913" s="82"/>
      <c r="CA913" s="82"/>
      <c r="CB913" s="82"/>
    </row>
    <row r="914" spans="1:80" ht="15.75" customHeight="1" x14ac:dyDescent="0.2">
      <c r="A914" s="82"/>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c r="AA914" s="82"/>
      <c r="AB914" s="82"/>
      <c r="AC914" s="82"/>
      <c r="AD914" s="82"/>
      <c r="AE914" s="82"/>
      <c r="AF914" s="82"/>
      <c r="AG914" s="82"/>
      <c r="AH914" s="82"/>
      <c r="AI914" s="82"/>
      <c r="AJ914" s="82"/>
      <c r="AK914" s="82"/>
      <c r="AL914" s="82"/>
      <c r="AM914" s="82"/>
      <c r="AN914" s="266"/>
      <c r="AO914" s="266"/>
      <c r="AP914" s="266"/>
      <c r="AQ914" s="266"/>
      <c r="AR914" s="82"/>
      <c r="AS914" s="82"/>
      <c r="AT914" s="82"/>
      <c r="AU914" s="82"/>
      <c r="AV914" s="82"/>
      <c r="AW914" s="82"/>
      <c r="AX914" s="82"/>
      <c r="AY914" s="82"/>
      <c r="AZ914" s="82"/>
      <c r="BA914" s="82"/>
      <c r="BB914" s="82"/>
      <c r="BC914" s="82"/>
      <c r="BD914" s="82"/>
      <c r="BE914" s="82"/>
      <c r="BF914" s="82"/>
      <c r="BG914" s="82"/>
      <c r="BH914" s="82"/>
      <c r="BI914" s="82"/>
      <c r="BJ914" s="82"/>
      <c r="BK914" s="82"/>
      <c r="BL914" s="82"/>
      <c r="BM914" s="82"/>
      <c r="BN914" s="82"/>
      <c r="BO914" s="82"/>
      <c r="BP914" s="82"/>
      <c r="BQ914" s="82"/>
      <c r="BR914" s="84"/>
      <c r="BS914" s="84"/>
      <c r="BT914" s="84"/>
      <c r="BU914" s="84"/>
      <c r="BV914" s="84"/>
      <c r="BW914" s="84"/>
      <c r="BX914" s="82"/>
      <c r="BY914" s="265"/>
      <c r="BZ914" s="82"/>
      <c r="CA914" s="82"/>
      <c r="CB914" s="82"/>
    </row>
    <row r="915" spans="1:80" ht="15.75" customHeight="1" x14ac:dyDescent="0.2">
      <c r="A915" s="82"/>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c r="AA915" s="82"/>
      <c r="AB915" s="82"/>
      <c r="AC915" s="82"/>
      <c r="AD915" s="82"/>
      <c r="AE915" s="82"/>
      <c r="AF915" s="82"/>
      <c r="AG915" s="82"/>
      <c r="AH915" s="82"/>
      <c r="AI915" s="82"/>
      <c r="AJ915" s="82"/>
      <c r="AK915" s="82"/>
      <c r="AL915" s="82"/>
      <c r="AM915" s="82"/>
      <c r="AN915" s="266"/>
      <c r="AO915" s="266"/>
      <c r="AP915" s="266"/>
      <c r="AQ915" s="266"/>
      <c r="AR915" s="82"/>
      <c r="AS915" s="82"/>
      <c r="AT915" s="82"/>
      <c r="AU915" s="82"/>
      <c r="AV915" s="82"/>
      <c r="AW915" s="82"/>
      <c r="AX915" s="82"/>
      <c r="AY915" s="82"/>
      <c r="AZ915" s="82"/>
      <c r="BA915" s="82"/>
      <c r="BB915" s="82"/>
      <c r="BC915" s="82"/>
      <c r="BD915" s="82"/>
      <c r="BE915" s="82"/>
      <c r="BF915" s="82"/>
      <c r="BG915" s="82"/>
      <c r="BH915" s="82"/>
      <c r="BI915" s="82"/>
      <c r="BJ915" s="82"/>
      <c r="BK915" s="82"/>
      <c r="BL915" s="82"/>
      <c r="BM915" s="82"/>
      <c r="BN915" s="82"/>
      <c r="BO915" s="82"/>
      <c r="BP915" s="82"/>
      <c r="BQ915" s="82"/>
      <c r="BR915" s="84"/>
      <c r="BS915" s="84"/>
      <c r="BT915" s="84"/>
      <c r="BU915" s="84"/>
      <c r="BV915" s="84"/>
      <c r="BW915" s="84"/>
      <c r="BX915" s="82"/>
      <c r="BY915" s="265"/>
      <c r="BZ915" s="82"/>
      <c r="CA915" s="82"/>
      <c r="CB915" s="82"/>
    </row>
    <row r="916" spans="1:80" ht="15.75" customHeight="1" x14ac:dyDescent="0.2">
      <c r="A916" s="82"/>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c r="AA916" s="82"/>
      <c r="AB916" s="82"/>
      <c r="AC916" s="82"/>
      <c r="AD916" s="82"/>
      <c r="AE916" s="82"/>
      <c r="AF916" s="82"/>
      <c r="AG916" s="82"/>
      <c r="AH916" s="82"/>
      <c r="AI916" s="82"/>
      <c r="AJ916" s="82"/>
      <c r="AK916" s="82"/>
      <c r="AL916" s="82"/>
      <c r="AM916" s="82"/>
      <c r="AN916" s="266"/>
      <c r="AO916" s="266"/>
      <c r="AP916" s="266"/>
      <c r="AQ916" s="266"/>
      <c r="AR916" s="82"/>
      <c r="AS916" s="82"/>
      <c r="AT916" s="82"/>
      <c r="AU916" s="82"/>
      <c r="AV916" s="82"/>
      <c r="AW916" s="82"/>
      <c r="AX916" s="82"/>
      <c r="AY916" s="82"/>
      <c r="AZ916" s="82"/>
      <c r="BA916" s="82"/>
      <c r="BB916" s="82"/>
      <c r="BC916" s="82"/>
      <c r="BD916" s="82"/>
      <c r="BE916" s="82"/>
      <c r="BF916" s="82"/>
      <c r="BG916" s="82"/>
      <c r="BH916" s="82"/>
      <c r="BI916" s="82"/>
      <c r="BJ916" s="82"/>
      <c r="BK916" s="82"/>
      <c r="BL916" s="82"/>
      <c r="BM916" s="82"/>
      <c r="BN916" s="82"/>
      <c r="BO916" s="82"/>
      <c r="BP916" s="82"/>
      <c r="BQ916" s="82"/>
      <c r="BR916" s="84"/>
      <c r="BS916" s="84"/>
      <c r="BT916" s="84"/>
      <c r="BU916" s="84"/>
      <c r="BV916" s="84"/>
      <c r="BW916" s="84"/>
      <c r="BX916" s="82"/>
      <c r="BY916" s="265"/>
      <c r="BZ916" s="82"/>
      <c r="CA916" s="82"/>
      <c r="CB916" s="82"/>
    </row>
    <row r="917" spans="1:80" ht="15.75" customHeight="1" x14ac:dyDescent="0.2">
      <c r="A917" s="82"/>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c r="AA917" s="82"/>
      <c r="AB917" s="82"/>
      <c r="AC917" s="82"/>
      <c r="AD917" s="82"/>
      <c r="AE917" s="82"/>
      <c r="AF917" s="82"/>
      <c r="AG917" s="82"/>
      <c r="AH917" s="82"/>
      <c r="AI917" s="82"/>
      <c r="AJ917" s="82"/>
      <c r="AK917" s="82"/>
      <c r="AL917" s="82"/>
      <c r="AM917" s="82"/>
      <c r="AN917" s="266"/>
      <c r="AO917" s="266"/>
      <c r="AP917" s="266"/>
      <c r="AQ917" s="266"/>
      <c r="AR917" s="82"/>
      <c r="AS917" s="82"/>
      <c r="AT917" s="82"/>
      <c r="AU917" s="82"/>
      <c r="AV917" s="82"/>
      <c r="AW917" s="82"/>
      <c r="AX917" s="82"/>
      <c r="AY917" s="82"/>
      <c r="AZ917" s="82"/>
      <c r="BA917" s="82"/>
      <c r="BB917" s="82"/>
      <c r="BC917" s="82"/>
      <c r="BD917" s="82"/>
      <c r="BE917" s="82"/>
      <c r="BF917" s="82"/>
      <c r="BG917" s="82"/>
      <c r="BH917" s="82"/>
      <c r="BI917" s="82"/>
      <c r="BJ917" s="82"/>
      <c r="BK917" s="82"/>
      <c r="BL917" s="82"/>
      <c r="BM917" s="82"/>
      <c r="BN917" s="82"/>
      <c r="BO917" s="82"/>
      <c r="BP917" s="82"/>
      <c r="BQ917" s="82"/>
      <c r="BR917" s="84"/>
      <c r="BS917" s="84"/>
      <c r="BT917" s="84"/>
      <c r="BU917" s="84"/>
      <c r="BV917" s="84"/>
      <c r="BW917" s="84"/>
      <c r="BX917" s="82"/>
      <c r="BY917" s="265"/>
      <c r="BZ917" s="82"/>
      <c r="CA917" s="82"/>
      <c r="CB917" s="82"/>
    </row>
    <row r="918" spans="1:80" ht="15.75" customHeight="1" x14ac:dyDescent="0.2">
      <c r="A918" s="82"/>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c r="AA918" s="82"/>
      <c r="AB918" s="82"/>
      <c r="AC918" s="82"/>
      <c r="AD918" s="82"/>
      <c r="AE918" s="82"/>
      <c r="AF918" s="82"/>
      <c r="AG918" s="82"/>
      <c r="AH918" s="82"/>
      <c r="AI918" s="82"/>
      <c r="AJ918" s="82"/>
      <c r="AK918" s="82"/>
      <c r="AL918" s="82"/>
      <c r="AM918" s="82"/>
      <c r="AN918" s="266"/>
      <c r="AO918" s="266"/>
      <c r="AP918" s="266"/>
      <c r="AQ918" s="266"/>
      <c r="AR918" s="82"/>
      <c r="AS918" s="82"/>
      <c r="AT918" s="82"/>
      <c r="AU918" s="82"/>
      <c r="AV918" s="82"/>
      <c r="AW918" s="82"/>
      <c r="AX918" s="82"/>
      <c r="AY918" s="82"/>
      <c r="AZ918" s="82"/>
      <c r="BA918" s="82"/>
      <c r="BB918" s="82"/>
      <c r="BC918" s="82"/>
      <c r="BD918" s="82"/>
      <c r="BE918" s="82"/>
      <c r="BF918" s="82"/>
      <c r="BG918" s="82"/>
      <c r="BH918" s="82"/>
      <c r="BI918" s="82"/>
      <c r="BJ918" s="82"/>
      <c r="BK918" s="82"/>
      <c r="BL918" s="82"/>
      <c r="BM918" s="82"/>
      <c r="BN918" s="82"/>
      <c r="BO918" s="82"/>
      <c r="BP918" s="82"/>
      <c r="BQ918" s="82"/>
      <c r="BR918" s="84"/>
      <c r="BS918" s="84"/>
      <c r="BT918" s="84"/>
      <c r="BU918" s="84"/>
      <c r="BV918" s="84"/>
      <c r="BW918" s="84"/>
      <c r="BX918" s="82"/>
      <c r="BY918" s="265"/>
      <c r="BZ918" s="82"/>
      <c r="CA918" s="82"/>
      <c r="CB918" s="82"/>
    </row>
    <row r="919" spans="1:80" ht="15.75" customHeight="1" x14ac:dyDescent="0.2">
      <c r="A919" s="82"/>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c r="AG919" s="82"/>
      <c r="AH919" s="82"/>
      <c r="AI919" s="82"/>
      <c r="AJ919" s="82"/>
      <c r="AK919" s="82"/>
      <c r="AL919" s="82"/>
      <c r="AM919" s="82"/>
      <c r="AN919" s="266"/>
      <c r="AO919" s="266"/>
      <c r="AP919" s="266"/>
      <c r="AQ919" s="266"/>
      <c r="AR919" s="82"/>
      <c r="AS919" s="82"/>
      <c r="AT919" s="82"/>
      <c r="AU919" s="82"/>
      <c r="AV919" s="82"/>
      <c r="AW919" s="82"/>
      <c r="AX919" s="82"/>
      <c r="AY919" s="82"/>
      <c r="AZ919" s="82"/>
      <c r="BA919" s="82"/>
      <c r="BB919" s="82"/>
      <c r="BC919" s="82"/>
      <c r="BD919" s="82"/>
      <c r="BE919" s="82"/>
      <c r="BF919" s="82"/>
      <c r="BG919" s="82"/>
      <c r="BH919" s="82"/>
      <c r="BI919" s="82"/>
      <c r="BJ919" s="82"/>
      <c r="BK919" s="82"/>
      <c r="BL919" s="82"/>
      <c r="BM919" s="82"/>
      <c r="BN919" s="82"/>
      <c r="BO919" s="82"/>
      <c r="BP919" s="82"/>
      <c r="BQ919" s="82"/>
      <c r="BR919" s="84"/>
      <c r="BS919" s="84"/>
      <c r="BT919" s="84"/>
      <c r="BU919" s="84"/>
      <c r="BV919" s="84"/>
      <c r="BW919" s="84"/>
      <c r="BX919" s="82"/>
      <c r="BY919" s="265"/>
      <c r="BZ919" s="82"/>
      <c r="CA919" s="82"/>
      <c r="CB919" s="82"/>
    </row>
    <row r="920" spans="1:80" ht="15.75" customHeight="1" x14ac:dyDescent="0.2">
      <c r="A920" s="82"/>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c r="AA920" s="82"/>
      <c r="AB920" s="82"/>
      <c r="AC920" s="82"/>
      <c r="AD920" s="82"/>
      <c r="AE920" s="82"/>
      <c r="AF920" s="82"/>
      <c r="AG920" s="82"/>
      <c r="AH920" s="82"/>
      <c r="AI920" s="82"/>
      <c r="AJ920" s="82"/>
      <c r="AK920" s="82"/>
      <c r="AL920" s="82"/>
      <c r="AM920" s="82"/>
      <c r="AN920" s="266"/>
      <c r="AO920" s="266"/>
      <c r="AP920" s="266"/>
      <c r="AQ920" s="266"/>
      <c r="AR920" s="82"/>
      <c r="AS920" s="82"/>
      <c r="AT920" s="82"/>
      <c r="AU920" s="82"/>
      <c r="AV920" s="82"/>
      <c r="AW920" s="82"/>
      <c r="AX920" s="82"/>
      <c r="AY920" s="82"/>
      <c r="AZ920" s="82"/>
      <c r="BA920" s="82"/>
      <c r="BB920" s="82"/>
      <c r="BC920" s="82"/>
      <c r="BD920" s="82"/>
      <c r="BE920" s="82"/>
      <c r="BF920" s="82"/>
      <c r="BG920" s="82"/>
      <c r="BH920" s="82"/>
      <c r="BI920" s="82"/>
      <c r="BJ920" s="82"/>
      <c r="BK920" s="82"/>
      <c r="BL920" s="82"/>
      <c r="BM920" s="82"/>
      <c r="BN920" s="82"/>
      <c r="BO920" s="82"/>
      <c r="BP920" s="82"/>
      <c r="BQ920" s="82"/>
      <c r="BR920" s="84"/>
      <c r="BS920" s="84"/>
      <c r="BT920" s="84"/>
      <c r="BU920" s="84"/>
      <c r="BV920" s="84"/>
      <c r="BW920" s="84"/>
      <c r="BX920" s="82"/>
      <c r="BY920" s="265"/>
      <c r="BZ920" s="82"/>
      <c r="CA920" s="82"/>
      <c r="CB920" s="82"/>
    </row>
    <row r="921" spans="1:80" ht="15.75" customHeight="1" x14ac:dyDescent="0.2">
      <c r="A921" s="82"/>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c r="AA921" s="82"/>
      <c r="AB921" s="82"/>
      <c r="AC921" s="82"/>
      <c r="AD921" s="82"/>
      <c r="AE921" s="82"/>
      <c r="AF921" s="82"/>
      <c r="AG921" s="82"/>
      <c r="AH921" s="82"/>
      <c r="AI921" s="82"/>
      <c r="AJ921" s="82"/>
      <c r="AK921" s="82"/>
      <c r="AL921" s="82"/>
      <c r="AM921" s="82"/>
      <c r="AN921" s="266"/>
      <c r="AO921" s="266"/>
      <c r="AP921" s="266"/>
      <c r="AQ921" s="266"/>
      <c r="AR921" s="82"/>
      <c r="AS921" s="82"/>
      <c r="AT921" s="82"/>
      <c r="AU921" s="82"/>
      <c r="AV921" s="82"/>
      <c r="AW921" s="82"/>
      <c r="AX921" s="82"/>
      <c r="AY921" s="82"/>
      <c r="AZ921" s="82"/>
      <c r="BA921" s="82"/>
      <c r="BB921" s="82"/>
      <c r="BC921" s="82"/>
      <c r="BD921" s="82"/>
      <c r="BE921" s="82"/>
      <c r="BF921" s="82"/>
      <c r="BG921" s="82"/>
      <c r="BH921" s="82"/>
      <c r="BI921" s="82"/>
      <c r="BJ921" s="82"/>
      <c r="BK921" s="82"/>
      <c r="BL921" s="82"/>
      <c r="BM921" s="82"/>
      <c r="BN921" s="82"/>
      <c r="BO921" s="82"/>
      <c r="BP921" s="82"/>
      <c r="BQ921" s="82"/>
      <c r="BR921" s="84"/>
      <c r="BS921" s="84"/>
      <c r="BT921" s="84"/>
      <c r="BU921" s="84"/>
      <c r="BV921" s="84"/>
      <c r="BW921" s="84"/>
      <c r="BX921" s="82"/>
      <c r="BY921" s="265"/>
      <c r="BZ921" s="82"/>
      <c r="CA921" s="82"/>
      <c r="CB921" s="82"/>
    </row>
    <row r="922" spans="1:80" ht="15.75" customHeight="1" x14ac:dyDescent="0.2">
      <c r="A922" s="82"/>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c r="AA922" s="82"/>
      <c r="AB922" s="82"/>
      <c r="AC922" s="82"/>
      <c r="AD922" s="82"/>
      <c r="AE922" s="82"/>
      <c r="AF922" s="82"/>
      <c r="AG922" s="82"/>
      <c r="AH922" s="82"/>
      <c r="AI922" s="82"/>
      <c r="AJ922" s="82"/>
      <c r="AK922" s="82"/>
      <c r="AL922" s="82"/>
      <c r="AM922" s="82"/>
      <c r="AN922" s="266"/>
      <c r="AO922" s="266"/>
      <c r="AP922" s="266"/>
      <c r="AQ922" s="266"/>
      <c r="AR922" s="82"/>
      <c r="AS922" s="82"/>
      <c r="AT922" s="82"/>
      <c r="AU922" s="82"/>
      <c r="AV922" s="82"/>
      <c r="AW922" s="82"/>
      <c r="AX922" s="82"/>
      <c r="AY922" s="82"/>
      <c r="AZ922" s="82"/>
      <c r="BA922" s="82"/>
      <c r="BB922" s="82"/>
      <c r="BC922" s="82"/>
      <c r="BD922" s="82"/>
      <c r="BE922" s="82"/>
      <c r="BF922" s="82"/>
      <c r="BG922" s="82"/>
      <c r="BH922" s="82"/>
      <c r="BI922" s="82"/>
      <c r="BJ922" s="82"/>
      <c r="BK922" s="82"/>
      <c r="BL922" s="82"/>
      <c r="BM922" s="82"/>
      <c r="BN922" s="82"/>
      <c r="BO922" s="82"/>
      <c r="BP922" s="82"/>
      <c r="BQ922" s="82"/>
      <c r="BR922" s="84"/>
      <c r="BS922" s="84"/>
      <c r="BT922" s="84"/>
      <c r="BU922" s="84"/>
      <c r="BV922" s="84"/>
      <c r="BW922" s="84"/>
      <c r="BX922" s="82"/>
      <c r="BY922" s="265"/>
      <c r="BZ922" s="82"/>
      <c r="CA922" s="82"/>
      <c r="CB922" s="82"/>
    </row>
    <row r="923" spans="1:80" ht="15.75" customHeight="1" x14ac:dyDescent="0.2">
      <c r="A923" s="82"/>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c r="AA923" s="82"/>
      <c r="AB923" s="82"/>
      <c r="AC923" s="82"/>
      <c r="AD923" s="82"/>
      <c r="AE923" s="82"/>
      <c r="AF923" s="82"/>
      <c r="AG923" s="82"/>
      <c r="AH923" s="82"/>
      <c r="AI923" s="82"/>
      <c r="AJ923" s="82"/>
      <c r="AK923" s="82"/>
      <c r="AL923" s="82"/>
      <c r="AM923" s="82"/>
      <c r="AN923" s="266"/>
      <c r="AO923" s="266"/>
      <c r="AP923" s="266"/>
      <c r="AQ923" s="266"/>
      <c r="AR923" s="82"/>
      <c r="AS923" s="82"/>
      <c r="AT923" s="82"/>
      <c r="AU923" s="82"/>
      <c r="AV923" s="82"/>
      <c r="AW923" s="82"/>
      <c r="AX923" s="82"/>
      <c r="AY923" s="82"/>
      <c r="AZ923" s="82"/>
      <c r="BA923" s="82"/>
      <c r="BB923" s="82"/>
      <c r="BC923" s="82"/>
      <c r="BD923" s="82"/>
      <c r="BE923" s="82"/>
      <c r="BF923" s="82"/>
      <c r="BG923" s="82"/>
      <c r="BH923" s="82"/>
      <c r="BI923" s="82"/>
      <c r="BJ923" s="82"/>
      <c r="BK923" s="82"/>
      <c r="BL923" s="82"/>
      <c r="BM923" s="82"/>
      <c r="BN923" s="82"/>
      <c r="BO923" s="82"/>
      <c r="BP923" s="82"/>
      <c r="BQ923" s="82"/>
      <c r="BR923" s="84"/>
      <c r="BS923" s="84"/>
      <c r="BT923" s="84"/>
      <c r="BU923" s="84"/>
      <c r="BV923" s="84"/>
      <c r="BW923" s="84"/>
      <c r="BX923" s="82"/>
      <c r="BY923" s="265"/>
      <c r="BZ923" s="82"/>
      <c r="CA923" s="82"/>
      <c r="CB923" s="82"/>
    </row>
    <row r="924" spans="1:80" ht="15.75" customHeight="1" x14ac:dyDescent="0.2">
      <c r="A924" s="82"/>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c r="AA924" s="82"/>
      <c r="AB924" s="82"/>
      <c r="AC924" s="82"/>
      <c r="AD924" s="82"/>
      <c r="AE924" s="82"/>
      <c r="AF924" s="82"/>
      <c r="AG924" s="82"/>
      <c r="AH924" s="82"/>
      <c r="AI924" s="82"/>
      <c r="AJ924" s="82"/>
      <c r="AK924" s="82"/>
      <c r="AL924" s="82"/>
      <c r="AM924" s="82"/>
      <c r="AN924" s="266"/>
      <c r="AO924" s="266"/>
      <c r="AP924" s="266"/>
      <c r="AQ924" s="266"/>
      <c r="AR924" s="82"/>
      <c r="AS924" s="82"/>
      <c r="AT924" s="82"/>
      <c r="AU924" s="82"/>
      <c r="AV924" s="82"/>
      <c r="AW924" s="82"/>
      <c r="AX924" s="82"/>
      <c r="AY924" s="82"/>
      <c r="AZ924" s="82"/>
      <c r="BA924" s="82"/>
      <c r="BB924" s="82"/>
      <c r="BC924" s="82"/>
      <c r="BD924" s="82"/>
      <c r="BE924" s="82"/>
      <c r="BF924" s="82"/>
      <c r="BG924" s="82"/>
      <c r="BH924" s="82"/>
      <c r="BI924" s="82"/>
      <c r="BJ924" s="82"/>
      <c r="BK924" s="82"/>
      <c r="BL924" s="82"/>
      <c r="BM924" s="82"/>
      <c r="BN924" s="82"/>
      <c r="BO924" s="82"/>
      <c r="BP924" s="82"/>
      <c r="BQ924" s="82"/>
      <c r="BR924" s="84"/>
      <c r="BS924" s="84"/>
      <c r="BT924" s="84"/>
      <c r="BU924" s="84"/>
      <c r="BV924" s="84"/>
      <c r="BW924" s="84"/>
      <c r="BX924" s="82"/>
      <c r="BY924" s="265"/>
      <c r="BZ924" s="82"/>
      <c r="CA924" s="82"/>
      <c r="CB924" s="82"/>
    </row>
    <row r="925" spans="1:80" ht="15.75" customHeight="1" x14ac:dyDescent="0.2">
      <c r="A925" s="82"/>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c r="AG925" s="82"/>
      <c r="AH925" s="82"/>
      <c r="AI925" s="82"/>
      <c r="AJ925" s="82"/>
      <c r="AK925" s="82"/>
      <c r="AL925" s="82"/>
      <c r="AM925" s="82"/>
      <c r="AN925" s="266"/>
      <c r="AO925" s="266"/>
      <c r="AP925" s="266"/>
      <c r="AQ925" s="266"/>
      <c r="AR925" s="82"/>
      <c r="AS925" s="82"/>
      <c r="AT925" s="82"/>
      <c r="AU925" s="82"/>
      <c r="AV925" s="82"/>
      <c r="AW925" s="82"/>
      <c r="AX925" s="82"/>
      <c r="AY925" s="82"/>
      <c r="AZ925" s="82"/>
      <c r="BA925" s="82"/>
      <c r="BB925" s="82"/>
      <c r="BC925" s="82"/>
      <c r="BD925" s="82"/>
      <c r="BE925" s="82"/>
      <c r="BF925" s="82"/>
      <c r="BG925" s="82"/>
      <c r="BH925" s="82"/>
      <c r="BI925" s="82"/>
      <c r="BJ925" s="82"/>
      <c r="BK925" s="82"/>
      <c r="BL925" s="82"/>
      <c r="BM925" s="82"/>
      <c r="BN925" s="82"/>
      <c r="BO925" s="82"/>
      <c r="BP925" s="82"/>
      <c r="BQ925" s="82"/>
      <c r="BR925" s="84"/>
      <c r="BS925" s="84"/>
      <c r="BT925" s="84"/>
      <c r="BU925" s="84"/>
      <c r="BV925" s="84"/>
      <c r="BW925" s="84"/>
      <c r="BX925" s="82"/>
      <c r="BY925" s="265"/>
      <c r="BZ925" s="82"/>
      <c r="CA925" s="82"/>
      <c r="CB925" s="82"/>
    </row>
    <row r="926" spans="1:80" ht="15.75" customHeight="1" x14ac:dyDescent="0.2">
      <c r="A926" s="82"/>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c r="AA926" s="82"/>
      <c r="AB926" s="82"/>
      <c r="AC926" s="82"/>
      <c r="AD926" s="82"/>
      <c r="AE926" s="82"/>
      <c r="AF926" s="82"/>
      <c r="AG926" s="82"/>
      <c r="AH926" s="82"/>
      <c r="AI926" s="82"/>
      <c r="AJ926" s="82"/>
      <c r="AK926" s="82"/>
      <c r="AL926" s="82"/>
      <c r="AM926" s="82"/>
      <c r="AN926" s="266"/>
      <c r="AO926" s="266"/>
      <c r="AP926" s="266"/>
      <c r="AQ926" s="266"/>
      <c r="AR926" s="82"/>
      <c r="AS926" s="82"/>
      <c r="AT926" s="82"/>
      <c r="AU926" s="82"/>
      <c r="AV926" s="82"/>
      <c r="AW926" s="82"/>
      <c r="AX926" s="82"/>
      <c r="AY926" s="82"/>
      <c r="AZ926" s="82"/>
      <c r="BA926" s="82"/>
      <c r="BB926" s="82"/>
      <c r="BC926" s="82"/>
      <c r="BD926" s="82"/>
      <c r="BE926" s="82"/>
      <c r="BF926" s="82"/>
      <c r="BG926" s="82"/>
      <c r="BH926" s="82"/>
      <c r="BI926" s="82"/>
      <c r="BJ926" s="82"/>
      <c r="BK926" s="82"/>
      <c r="BL926" s="82"/>
      <c r="BM926" s="82"/>
      <c r="BN926" s="82"/>
      <c r="BO926" s="82"/>
      <c r="BP926" s="82"/>
      <c r="BQ926" s="82"/>
      <c r="BR926" s="84"/>
      <c r="BS926" s="84"/>
      <c r="BT926" s="84"/>
      <c r="BU926" s="84"/>
      <c r="BV926" s="84"/>
      <c r="BW926" s="84"/>
      <c r="BX926" s="82"/>
      <c r="BY926" s="265"/>
      <c r="BZ926" s="82"/>
      <c r="CA926" s="82"/>
      <c r="CB926" s="82"/>
    </row>
    <row r="927" spans="1:80" ht="15.75" customHeight="1" x14ac:dyDescent="0.2">
      <c r="A927" s="82"/>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c r="AA927" s="82"/>
      <c r="AB927" s="82"/>
      <c r="AC927" s="82"/>
      <c r="AD927" s="82"/>
      <c r="AE927" s="82"/>
      <c r="AF927" s="82"/>
      <c r="AG927" s="82"/>
      <c r="AH927" s="82"/>
      <c r="AI927" s="82"/>
      <c r="AJ927" s="82"/>
      <c r="AK927" s="82"/>
      <c r="AL927" s="82"/>
      <c r="AM927" s="82"/>
      <c r="AN927" s="266"/>
      <c r="AO927" s="266"/>
      <c r="AP927" s="266"/>
      <c r="AQ927" s="266"/>
      <c r="AR927" s="82"/>
      <c r="AS927" s="82"/>
      <c r="AT927" s="82"/>
      <c r="AU927" s="82"/>
      <c r="AV927" s="82"/>
      <c r="AW927" s="82"/>
      <c r="AX927" s="82"/>
      <c r="AY927" s="82"/>
      <c r="AZ927" s="82"/>
      <c r="BA927" s="82"/>
      <c r="BB927" s="82"/>
      <c r="BC927" s="82"/>
      <c r="BD927" s="82"/>
      <c r="BE927" s="82"/>
      <c r="BF927" s="82"/>
      <c r="BG927" s="82"/>
      <c r="BH927" s="82"/>
      <c r="BI927" s="82"/>
      <c r="BJ927" s="82"/>
      <c r="BK927" s="82"/>
      <c r="BL927" s="82"/>
      <c r="BM927" s="82"/>
      <c r="BN927" s="82"/>
      <c r="BO927" s="82"/>
      <c r="BP927" s="82"/>
      <c r="BQ927" s="82"/>
      <c r="BR927" s="84"/>
      <c r="BS927" s="84"/>
      <c r="BT927" s="84"/>
      <c r="BU927" s="84"/>
      <c r="BV927" s="84"/>
      <c r="BW927" s="84"/>
      <c r="BX927" s="82"/>
      <c r="BY927" s="265"/>
      <c r="BZ927" s="82"/>
      <c r="CA927" s="82"/>
      <c r="CB927" s="82"/>
    </row>
    <row r="928" spans="1:80" ht="15.75" customHeight="1" x14ac:dyDescent="0.2">
      <c r="A928" s="82"/>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c r="AA928" s="82"/>
      <c r="AB928" s="82"/>
      <c r="AC928" s="82"/>
      <c r="AD928" s="82"/>
      <c r="AE928" s="82"/>
      <c r="AF928" s="82"/>
      <c r="AG928" s="82"/>
      <c r="AH928" s="82"/>
      <c r="AI928" s="82"/>
      <c r="AJ928" s="82"/>
      <c r="AK928" s="82"/>
      <c r="AL928" s="82"/>
      <c r="AM928" s="82"/>
      <c r="AN928" s="266"/>
      <c r="AO928" s="266"/>
      <c r="AP928" s="266"/>
      <c r="AQ928" s="266"/>
      <c r="AR928" s="82"/>
      <c r="AS928" s="82"/>
      <c r="AT928" s="82"/>
      <c r="AU928" s="82"/>
      <c r="AV928" s="82"/>
      <c r="AW928" s="82"/>
      <c r="AX928" s="82"/>
      <c r="AY928" s="82"/>
      <c r="AZ928" s="82"/>
      <c r="BA928" s="82"/>
      <c r="BB928" s="82"/>
      <c r="BC928" s="82"/>
      <c r="BD928" s="82"/>
      <c r="BE928" s="82"/>
      <c r="BF928" s="82"/>
      <c r="BG928" s="82"/>
      <c r="BH928" s="82"/>
      <c r="BI928" s="82"/>
      <c r="BJ928" s="82"/>
      <c r="BK928" s="82"/>
      <c r="BL928" s="82"/>
      <c r="BM928" s="82"/>
      <c r="BN928" s="82"/>
      <c r="BO928" s="82"/>
      <c r="BP928" s="82"/>
      <c r="BQ928" s="82"/>
      <c r="BR928" s="84"/>
      <c r="BS928" s="84"/>
      <c r="BT928" s="84"/>
      <c r="BU928" s="84"/>
      <c r="BV928" s="84"/>
      <c r="BW928" s="84"/>
      <c r="BX928" s="82"/>
      <c r="BY928" s="265"/>
      <c r="BZ928" s="82"/>
      <c r="CA928" s="82"/>
      <c r="CB928" s="82"/>
    </row>
    <row r="929" spans="1:80" ht="15.75" customHeight="1" x14ac:dyDescent="0.2">
      <c r="A929" s="82"/>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c r="AA929" s="82"/>
      <c r="AB929" s="82"/>
      <c r="AC929" s="82"/>
      <c r="AD929" s="82"/>
      <c r="AE929" s="82"/>
      <c r="AF929" s="82"/>
      <c r="AG929" s="82"/>
      <c r="AH929" s="82"/>
      <c r="AI929" s="82"/>
      <c r="AJ929" s="82"/>
      <c r="AK929" s="82"/>
      <c r="AL929" s="82"/>
      <c r="AM929" s="82"/>
      <c r="AN929" s="266"/>
      <c r="AO929" s="266"/>
      <c r="AP929" s="266"/>
      <c r="AQ929" s="266"/>
      <c r="AR929" s="82"/>
      <c r="AS929" s="82"/>
      <c r="AT929" s="82"/>
      <c r="AU929" s="82"/>
      <c r="AV929" s="82"/>
      <c r="AW929" s="82"/>
      <c r="AX929" s="82"/>
      <c r="AY929" s="82"/>
      <c r="AZ929" s="82"/>
      <c r="BA929" s="82"/>
      <c r="BB929" s="82"/>
      <c r="BC929" s="82"/>
      <c r="BD929" s="82"/>
      <c r="BE929" s="82"/>
      <c r="BF929" s="82"/>
      <c r="BG929" s="82"/>
      <c r="BH929" s="82"/>
      <c r="BI929" s="82"/>
      <c r="BJ929" s="82"/>
      <c r="BK929" s="82"/>
      <c r="BL929" s="82"/>
      <c r="BM929" s="82"/>
      <c r="BN929" s="82"/>
      <c r="BO929" s="82"/>
      <c r="BP929" s="82"/>
      <c r="BQ929" s="82"/>
      <c r="BR929" s="84"/>
      <c r="BS929" s="84"/>
      <c r="BT929" s="84"/>
      <c r="BU929" s="84"/>
      <c r="BV929" s="84"/>
      <c r="BW929" s="84"/>
      <c r="BX929" s="82"/>
      <c r="BY929" s="265"/>
      <c r="BZ929" s="82"/>
      <c r="CA929" s="82"/>
      <c r="CB929" s="82"/>
    </row>
    <row r="930" spans="1:80" ht="15.75" customHeight="1" x14ac:dyDescent="0.2">
      <c r="A930" s="82"/>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c r="AA930" s="82"/>
      <c r="AB930" s="82"/>
      <c r="AC930" s="82"/>
      <c r="AD930" s="82"/>
      <c r="AE930" s="82"/>
      <c r="AF930" s="82"/>
      <c r="AG930" s="82"/>
      <c r="AH930" s="82"/>
      <c r="AI930" s="82"/>
      <c r="AJ930" s="82"/>
      <c r="AK930" s="82"/>
      <c r="AL930" s="82"/>
      <c r="AM930" s="82"/>
      <c r="AN930" s="266"/>
      <c r="AO930" s="266"/>
      <c r="AP930" s="266"/>
      <c r="AQ930" s="266"/>
      <c r="AR930" s="82"/>
      <c r="AS930" s="82"/>
      <c r="AT930" s="82"/>
      <c r="AU930" s="82"/>
      <c r="AV930" s="82"/>
      <c r="AW930" s="82"/>
      <c r="AX930" s="82"/>
      <c r="AY930" s="82"/>
      <c r="AZ930" s="82"/>
      <c r="BA930" s="82"/>
      <c r="BB930" s="82"/>
      <c r="BC930" s="82"/>
      <c r="BD930" s="82"/>
      <c r="BE930" s="82"/>
      <c r="BF930" s="82"/>
      <c r="BG930" s="82"/>
      <c r="BH930" s="82"/>
      <c r="BI930" s="82"/>
      <c r="BJ930" s="82"/>
      <c r="BK930" s="82"/>
      <c r="BL930" s="82"/>
      <c r="BM930" s="82"/>
      <c r="BN930" s="82"/>
      <c r="BO930" s="82"/>
      <c r="BP930" s="82"/>
      <c r="BQ930" s="82"/>
      <c r="BR930" s="84"/>
      <c r="BS930" s="84"/>
      <c r="BT930" s="84"/>
      <c r="BU930" s="84"/>
      <c r="BV930" s="84"/>
      <c r="BW930" s="84"/>
      <c r="BX930" s="82"/>
      <c r="BY930" s="265"/>
      <c r="BZ930" s="82"/>
      <c r="CA930" s="82"/>
      <c r="CB930" s="82"/>
    </row>
    <row r="931" spans="1:80" ht="15.75" customHeight="1" x14ac:dyDescent="0.2">
      <c r="A931" s="82"/>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c r="AG931" s="82"/>
      <c r="AH931" s="82"/>
      <c r="AI931" s="82"/>
      <c r="AJ931" s="82"/>
      <c r="AK931" s="82"/>
      <c r="AL931" s="82"/>
      <c r="AM931" s="82"/>
      <c r="AN931" s="266"/>
      <c r="AO931" s="266"/>
      <c r="AP931" s="266"/>
      <c r="AQ931" s="266"/>
      <c r="AR931" s="82"/>
      <c r="AS931" s="82"/>
      <c r="AT931" s="82"/>
      <c r="AU931" s="82"/>
      <c r="AV931" s="82"/>
      <c r="AW931" s="82"/>
      <c r="AX931" s="82"/>
      <c r="AY931" s="82"/>
      <c r="AZ931" s="82"/>
      <c r="BA931" s="82"/>
      <c r="BB931" s="82"/>
      <c r="BC931" s="82"/>
      <c r="BD931" s="82"/>
      <c r="BE931" s="82"/>
      <c r="BF931" s="82"/>
      <c r="BG931" s="82"/>
      <c r="BH931" s="82"/>
      <c r="BI931" s="82"/>
      <c r="BJ931" s="82"/>
      <c r="BK931" s="82"/>
      <c r="BL931" s="82"/>
      <c r="BM931" s="82"/>
      <c r="BN931" s="82"/>
      <c r="BO931" s="82"/>
      <c r="BP931" s="82"/>
      <c r="BQ931" s="82"/>
      <c r="BR931" s="84"/>
      <c r="BS931" s="84"/>
      <c r="BT931" s="84"/>
      <c r="BU931" s="84"/>
      <c r="BV931" s="84"/>
      <c r="BW931" s="84"/>
      <c r="BX931" s="82"/>
      <c r="BY931" s="265"/>
      <c r="BZ931" s="82"/>
      <c r="CA931" s="82"/>
      <c r="CB931" s="82"/>
    </row>
    <row r="932" spans="1:80" ht="15.75" customHeight="1" x14ac:dyDescent="0.2">
      <c r="A932" s="82"/>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c r="AA932" s="82"/>
      <c r="AB932" s="82"/>
      <c r="AC932" s="82"/>
      <c r="AD932" s="82"/>
      <c r="AE932" s="82"/>
      <c r="AF932" s="82"/>
      <c r="AG932" s="82"/>
      <c r="AH932" s="82"/>
      <c r="AI932" s="82"/>
      <c r="AJ932" s="82"/>
      <c r="AK932" s="82"/>
      <c r="AL932" s="82"/>
      <c r="AM932" s="82"/>
      <c r="AN932" s="266"/>
      <c r="AO932" s="266"/>
      <c r="AP932" s="266"/>
      <c r="AQ932" s="266"/>
      <c r="AR932" s="82"/>
      <c r="AS932" s="82"/>
      <c r="AT932" s="82"/>
      <c r="AU932" s="82"/>
      <c r="AV932" s="82"/>
      <c r="AW932" s="82"/>
      <c r="AX932" s="82"/>
      <c r="AY932" s="82"/>
      <c r="AZ932" s="82"/>
      <c r="BA932" s="82"/>
      <c r="BB932" s="82"/>
      <c r="BC932" s="82"/>
      <c r="BD932" s="82"/>
      <c r="BE932" s="82"/>
      <c r="BF932" s="82"/>
      <c r="BG932" s="82"/>
      <c r="BH932" s="82"/>
      <c r="BI932" s="82"/>
      <c r="BJ932" s="82"/>
      <c r="BK932" s="82"/>
      <c r="BL932" s="82"/>
      <c r="BM932" s="82"/>
      <c r="BN932" s="82"/>
      <c r="BO932" s="82"/>
      <c r="BP932" s="82"/>
      <c r="BQ932" s="82"/>
      <c r="BR932" s="84"/>
      <c r="BS932" s="84"/>
      <c r="BT932" s="84"/>
      <c r="BU932" s="84"/>
      <c r="BV932" s="84"/>
      <c r="BW932" s="84"/>
      <c r="BX932" s="82"/>
      <c r="BY932" s="265"/>
      <c r="BZ932" s="82"/>
      <c r="CA932" s="82"/>
      <c r="CB932" s="82"/>
    </row>
    <row r="933" spans="1:80" ht="15.75" customHeight="1" x14ac:dyDescent="0.2">
      <c r="A933" s="82"/>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c r="AA933" s="82"/>
      <c r="AB933" s="82"/>
      <c r="AC933" s="82"/>
      <c r="AD933" s="82"/>
      <c r="AE933" s="82"/>
      <c r="AF933" s="82"/>
      <c r="AG933" s="82"/>
      <c r="AH933" s="82"/>
      <c r="AI933" s="82"/>
      <c r="AJ933" s="82"/>
      <c r="AK933" s="82"/>
      <c r="AL933" s="82"/>
      <c r="AM933" s="82"/>
      <c r="AN933" s="266"/>
      <c r="AO933" s="266"/>
      <c r="AP933" s="266"/>
      <c r="AQ933" s="266"/>
      <c r="AR933" s="82"/>
      <c r="AS933" s="82"/>
      <c r="AT933" s="82"/>
      <c r="AU933" s="82"/>
      <c r="AV933" s="82"/>
      <c r="AW933" s="82"/>
      <c r="AX933" s="82"/>
      <c r="AY933" s="82"/>
      <c r="AZ933" s="82"/>
      <c r="BA933" s="82"/>
      <c r="BB933" s="82"/>
      <c r="BC933" s="82"/>
      <c r="BD933" s="82"/>
      <c r="BE933" s="82"/>
      <c r="BF933" s="82"/>
      <c r="BG933" s="82"/>
      <c r="BH933" s="82"/>
      <c r="BI933" s="82"/>
      <c r="BJ933" s="82"/>
      <c r="BK933" s="82"/>
      <c r="BL933" s="82"/>
      <c r="BM933" s="82"/>
      <c r="BN933" s="82"/>
      <c r="BO933" s="82"/>
      <c r="BP933" s="82"/>
      <c r="BQ933" s="82"/>
      <c r="BR933" s="84"/>
      <c r="BS933" s="84"/>
      <c r="BT933" s="84"/>
      <c r="BU933" s="84"/>
      <c r="BV933" s="84"/>
      <c r="BW933" s="84"/>
      <c r="BX933" s="82"/>
      <c r="BY933" s="265"/>
      <c r="BZ933" s="82"/>
      <c r="CA933" s="82"/>
      <c r="CB933" s="82"/>
    </row>
    <row r="934" spans="1:80" ht="15.75" customHeight="1" x14ac:dyDescent="0.2">
      <c r="A934" s="82"/>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c r="AA934" s="82"/>
      <c r="AB934" s="82"/>
      <c r="AC934" s="82"/>
      <c r="AD934" s="82"/>
      <c r="AE934" s="82"/>
      <c r="AF934" s="82"/>
      <c r="AG934" s="82"/>
      <c r="AH934" s="82"/>
      <c r="AI934" s="82"/>
      <c r="AJ934" s="82"/>
      <c r="AK934" s="82"/>
      <c r="AL934" s="82"/>
      <c r="AM934" s="82"/>
      <c r="AN934" s="266"/>
      <c r="AO934" s="266"/>
      <c r="AP934" s="266"/>
      <c r="AQ934" s="266"/>
      <c r="AR934" s="82"/>
      <c r="AS934" s="82"/>
      <c r="AT934" s="82"/>
      <c r="AU934" s="82"/>
      <c r="AV934" s="82"/>
      <c r="AW934" s="82"/>
      <c r="AX934" s="82"/>
      <c r="AY934" s="82"/>
      <c r="AZ934" s="82"/>
      <c r="BA934" s="82"/>
      <c r="BB934" s="82"/>
      <c r="BC934" s="82"/>
      <c r="BD934" s="82"/>
      <c r="BE934" s="82"/>
      <c r="BF934" s="82"/>
      <c r="BG934" s="82"/>
      <c r="BH934" s="82"/>
      <c r="BI934" s="82"/>
      <c r="BJ934" s="82"/>
      <c r="BK934" s="82"/>
      <c r="BL934" s="82"/>
      <c r="BM934" s="82"/>
      <c r="BN934" s="82"/>
      <c r="BO934" s="82"/>
      <c r="BP934" s="82"/>
      <c r="BQ934" s="82"/>
      <c r="BR934" s="84"/>
      <c r="BS934" s="84"/>
      <c r="BT934" s="84"/>
      <c r="BU934" s="84"/>
      <c r="BV934" s="84"/>
      <c r="BW934" s="84"/>
      <c r="BX934" s="82"/>
      <c r="BY934" s="265"/>
      <c r="BZ934" s="82"/>
      <c r="CA934" s="82"/>
      <c r="CB934" s="82"/>
    </row>
    <row r="935" spans="1:80" ht="15.75" customHeight="1" x14ac:dyDescent="0.2">
      <c r="A935" s="82"/>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c r="AA935" s="82"/>
      <c r="AB935" s="82"/>
      <c r="AC935" s="82"/>
      <c r="AD935" s="82"/>
      <c r="AE935" s="82"/>
      <c r="AF935" s="82"/>
      <c r="AG935" s="82"/>
      <c r="AH935" s="82"/>
      <c r="AI935" s="82"/>
      <c r="AJ935" s="82"/>
      <c r="AK935" s="82"/>
      <c r="AL935" s="82"/>
      <c r="AM935" s="82"/>
      <c r="AN935" s="266"/>
      <c r="AO935" s="266"/>
      <c r="AP935" s="266"/>
      <c r="AQ935" s="266"/>
      <c r="AR935" s="82"/>
      <c r="AS935" s="82"/>
      <c r="AT935" s="82"/>
      <c r="AU935" s="82"/>
      <c r="AV935" s="82"/>
      <c r="AW935" s="82"/>
      <c r="AX935" s="82"/>
      <c r="AY935" s="82"/>
      <c r="AZ935" s="82"/>
      <c r="BA935" s="82"/>
      <c r="BB935" s="82"/>
      <c r="BC935" s="82"/>
      <c r="BD935" s="82"/>
      <c r="BE935" s="82"/>
      <c r="BF935" s="82"/>
      <c r="BG935" s="82"/>
      <c r="BH935" s="82"/>
      <c r="BI935" s="82"/>
      <c r="BJ935" s="82"/>
      <c r="BK935" s="82"/>
      <c r="BL935" s="82"/>
      <c r="BM935" s="82"/>
      <c r="BN935" s="82"/>
      <c r="BO935" s="82"/>
      <c r="BP935" s="82"/>
      <c r="BQ935" s="82"/>
      <c r="BR935" s="84"/>
      <c r="BS935" s="84"/>
      <c r="BT935" s="84"/>
      <c r="BU935" s="84"/>
      <c r="BV935" s="84"/>
      <c r="BW935" s="84"/>
      <c r="BX935" s="82"/>
      <c r="BY935" s="265"/>
      <c r="BZ935" s="82"/>
      <c r="CA935" s="82"/>
      <c r="CB935" s="82"/>
    </row>
    <row r="936" spans="1:80" ht="15.75" customHeight="1" x14ac:dyDescent="0.2">
      <c r="A936" s="82"/>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c r="AA936" s="82"/>
      <c r="AB936" s="82"/>
      <c r="AC936" s="82"/>
      <c r="AD936" s="82"/>
      <c r="AE936" s="82"/>
      <c r="AF936" s="82"/>
      <c r="AG936" s="82"/>
      <c r="AH936" s="82"/>
      <c r="AI936" s="82"/>
      <c r="AJ936" s="82"/>
      <c r="AK936" s="82"/>
      <c r="AL936" s="82"/>
      <c r="AM936" s="82"/>
      <c r="AN936" s="266"/>
      <c r="AO936" s="266"/>
      <c r="AP936" s="266"/>
      <c r="AQ936" s="266"/>
      <c r="AR936" s="82"/>
      <c r="AS936" s="82"/>
      <c r="AT936" s="82"/>
      <c r="AU936" s="82"/>
      <c r="AV936" s="82"/>
      <c r="AW936" s="82"/>
      <c r="AX936" s="82"/>
      <c r="AY936" s="82"/>
      <c r="AZ936" s="82"/>
      <c r="BA936" s="82"/>
      <c r="BB936" s="82"/>
      <c r="BC936" s="82"/>
      <c r="BD936" s="82"/>
      <c r="BE936" s="82"/>
      <c r="BF936" s="82"/>
      <c r="BG936" s="82"/>
      <c r="BH936" s="82"/>
      <c r="BI936" s="82"/>
      <c r="BJ936" s="82"/>
      <c r="BK936" s="82"/>
      <c r="BL936" s="82"/>
      <c r="BM936" s="82"/>
      <c r="BN936" s="82"/>
      <c r="BO936" s="82"/>
      <c r="BP936" s="82"/>
      <c r="BQ936" s="82"/>
      <c r="BR936" s="84"/>
      <c r="BS936" s="84"/>
      <c r="BT936" s="84"/>
      <c r="BU936" s="84"/>
      <c r="BV936" s="84"/>
      <c r="BW936" s="84"/>
      <c r="BX936" s="82"/>
      <c r="BY936" s="265"/>
      <c r="BZ936" s="82"/>
      <c r="CA936" s="82"/>
      <c r="CB936" s="82"/>
    </row>
    <row r="937" spans="1:80" ht="15.75" customHeight="1" x14ac:dyDescent="0.2">
      <c r="A937" s="82"/>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c r="AG937" s="82"/>
      <c r="AH937" s="82"/>
      <c r="AI937" s="82"/>
      <c r="AJ937" s="82"/>
      <c r="AK937" s="82"/>
      <c r="AL937" s="82"/>
      <c r="AM937" s="82"/>
      <c r="AN937" s="266"/>
      <c r="AO937" s="266"/>
      <c r="AP937" s="266"/>
      <c r="AQ937" s="266"/>
      <c r="AR937" s="82"/>
      <c r="AS937" s="82"/>
      <c r="AT937" s="82"/>
      <c r="AU937" s="82"/>
      <c r="AV937" s="82"/>
      <c r="AW937" s="82"/>
      <c r="AX937" s="82"/>
      <c r="AY937" s="82"/>
      <c r="AZ937" s="82"/>
      <c r="BA937" s="82"/>
      <c r="BB937" s="82"/>
      <c r="BC937" s="82"/>
      <c r="BD937" s="82"/>
      <c r="BE937" s="82"/>
      <c r="BF937" s="82"/>
      <c r="BG937" s="82"/>
      <c r="BH937" s="82"/>
      <c r="BI937" s="82"/>
      <c r="BJ937" s="82"/>
      <c r="BK937" s="82"/>
      <c r="BL937" s="82"/>
      <c r="BM937" s="82"/>
      <c r="BN937" s="82"/>
      <c r="BO937" s="82"/>
      <c r="BP937" s="82"/>
      <c r="BQ937" s="82"/>
      <c r="BR937" s="84"/>
      <c r="BS937" s="84"/>
      <c r="BT937" s="84"/>
      <c r="BU937" s="84"/>
      <c r="BV937" s="84"/>
      <c r="BW937" s="84"/>
      <c r="BX937" s="82"/>
      <c r="BY937" s="265"/>
      <c r="BZ937" s="82"/>
      <c r="CA937" s="82"/>
      <c r="CB937" s="82"/>
    </row>
    <row r="938" spans="1:80" ht="15.75" customHeight="1" x14ac:dyDescent="0.2">
      <c r="A938" s="82"/>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c r="AA938" s="82"/>
      <c r="AB938" s="82"/>
      <c r="AC938" s="82"/>
      <c r="AD938" s="82"/>
      <c r="AE938" s="82"/>
      <c r="AF938" s="82"/>
      <c r="AG938" s="82"/>
      <c r="AH938" s="82"/>
      <c r="AI938" s="82"/>
      <c r="AJ938" s="82"/>
      <c r="AK938" s="82"/>
      <c r="AL938" s="82"/>
      <c r="AM938" s="82"/>
      <c r="AN938" s="266"/>
      <c r="AO938" s="266"/>
      <c r="AP938" s="266"/>
      <c r="AQ938" s="266"/>
      <c r="AR938" s="82"/>
      <c r="AS938" s="82"/>
      <c r="AT938" s="82"/>
      <c r="AU938" s="82"/>
      <c r="AV938" s="82"/>
      <c r="AW938" s="82"/>
      <c r="AX938" s="82"/>
      <c r="AY938" s="82"/>
      <c r="AZ938" s="82"/>
      <c r="BA938" s="82"/>
      <c r="BB938" s="82"/>
      <c r="BC938" s="82"/>
      <c r="BD938" s="82"/>
      <c r="BE938" s="82"/>
      <c r="BF938" s="82"/>
      <c r="BG938" s="82"/>
      <c r="BH938" s="82"/>
      <c r="BI938" s="82"/>
      <c r="BJ938" s="82"/>
      <c r="BK938" s="82"/>
      <c r="BL938" s="82"/>
      <c r="BM938" s="82"/>
      <c r="BN938" s="82"/>
      <c r="BO938" s="82"/>
      <c r="BP938" s="82"/>
      <c r="BQ938" s="82"/>
      <c r="BR938" s="84"/>
      <c r="BS938" s="84"/>
      <c r="BT938" s="84"/>
      <c r="BU938" s="84"/>
      <c r="BV938" s="84"/>
      <c r="BW938" s="84"/>
      <c r="BX938" s="82"/>
      <c r="BY938" s="265"/>
      <c r="BZ938" s="82"/>
      <c r="CA938" s="82"/>
      <c r="CB938" s="82"/>
    </row>
    <row r="939" spans="1:80" ht="15.75" customHeight="1" x14ac:dyDescent="0.2">
      <c r="A939" s="82"/>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c r="AA939" s="82"/>
      <c r="AB939" s="82"/>
      <c r="AC939" s="82"/>
      <c r="AD939" s="82"/>
      <c r="AE939" s="82"/>
      <c r="AF939" s="82"/>
      <c r="AG939" s="82"/>
      <c r="AH939" s="82"/>
      <c r="AI939" s="82"/>
      <c r="AJ939" s="82"/>
      <c r="AK939" s="82"/>
      <c r="AL939" s="82"/>
      <c r="AM939" s="82"/>
      <c r="AN939" s="266"/>
      <c r="AO939" s="266"/>
      <c r="AP939" s="266"/>
      <c r="AQ939" s="266"/>
      <c r="AR939" s="82"/>
      <c r="AS939" s="82"/>
      <c r="AT939" s="82"/>
      <c r="AU939" s="82"/>
      <c r="AV939" s="82"/>
      <c r="AW939" s="82"/>
      <c r="AX939" s="82"/>
      <c r="AY939" s="82"/>
      <c r="AZ939" s="82"/>
      <c r="BA939" s="82"/>
      <c r="BB939" s="82"/>
      <c r="BC939" s="82"/>
      <c r="BD939" s="82"/>
      <c r="BE939" s="82"/>
      <c r="BF939" s="82"/>
      <c r="BG939" s="82"/>
      <c r="BH939" s="82"/>
      <c r="BI939" s="82"/>
      <c r="BJ939" s="82"/>
      <c r="BK939" s="82"/>
      <c r="BL939" s="82"/>
      <c r="BM939" s="82"/>
      <c r="BN939" s="82"/>
      <c r="BO939" s="82"/>
      <c r="BP939" s="82"/>
      <c r="BQ939" s="82"/>
      <c r="BR939" s="84"/>
      <c r="BS939" s="84"/>
      <c r="BT939" s="84"/>
      <c r="BU939" s="84"/>
      <c r="BV939" s="84"/>
      <c r="BW939" s="84"/>
      <c r="BX939" s="82"/>
      <c r="BY939" s="265"/>
      <c r="BZ939" s="82"/>
      <c r="CA939" s="82"/>
      <c r="CB939" s="82"/>
    </row>
    <row r="940" spans="1:80" ht="15.75" customHeight="1" x14ac:dyDescent="0.2">
      <c r="A940" s="82"/>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c r="AA940" s="82"/>
      <c r="AB940" s="82"/>
      <c r="AC940" s="82"/>
      <c r="AD940" s="82"/>
      <c r="AE940" s="82"/>
      <c r="AF940" s="82"/>
      <c r="AG940" s="82"/>
      <c r="AH940" s="82"/>
      <c r="AI940" s="82"/>
      <c r="AJ940" s="82"/>
      <c r="AK940" s="82"/>
      <c r="AL940" s="82"/>
      <c r="AM940" s="82"/>
      <c r="AN940" s="266"/>
      <c r="AO940" s="266"/>
      <c r="AP940" s="266"/>
      <c r="AQ940" s="266"/>
      <c r="AR940" s="82"/>
      <c r="AS940" s="82"/>
      <c r="AT940" s="82"/>
      <c r="AU940" s="82"/>
      <c r="AV940" s="82"/>
      <c r="AW940" s="82"/>
      <c r="AX940" s="82"/>
      <c r="AY940" s="82"/>
      <c r="AZ940" s="82"/>
      <c r="BA940" s="82"/>
      <c r="BB940" s="82"/>
      <c r="BC940" s="82"/>
      <c r="BD940" s="82"/>
      <c r="BE940" s="82"/>
      <c r="BF940" s="82"/>
      <c r="BG940" s="82"/>
      <c r="BH940" s="82"/>
      <c r="BI940" s="82"/>
      <c r="BJ940" s="82"/>
      <c r="BK940" s="82"/>
      <c r="BL940" s="82"/>
      <c r="BM940" s="82"/>
      <c r="BN940" s="82"/>
      <c r="BO940" s="82"/>
      <c r="BP940" s="82"/>
      <c r="BQ940" s="82"/>
      <c r="BR940" s="84"/>
      <c r="BS940" s="84"/>
      <c r="BT940" s="84"/>
      <c r="BU940" s="84"/>
      <c r="BV940" s="84"/>
      <c r="BW940" s="84"/>
      <c r="BX940" s="82"/>
      <c r="BY940" s="265"/>
      <c r="BZ940" s="82"/>
      <c r="CA940" s="82"/>
      <c r="CB940" s="82"/>
    </row>
    <row r="941" spans="1:80" ht="15.75" customHeight="1" x14ac:dyDescent="0.2">
      <c r="A941" s="82"/>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c r="AA941" s="82"/>
      <c r="AB941" s="82"/>
      <c r="AC941" s="82"/>
      <c r="AD941" s="82"/>
      <c r="AE941" s="82"/>
      <c r="AF941" s="82"/>
      <c r="AG941" s="82"/>
      <c r="AH941" s="82"/>
      <c r="AI941" s="82"/>
      <c r="AJ941" s="82"/>
      <c r="AK941" s="82"/>
      <c r="AL941" s="82"/>
      <c r="AM941" s="82"/>
      <c r="AN941" s="266"/>
      <c r="AO941" s="266"/>
      <c r="AP941" s="266"/>
      <c r="AQ941" s="266"/>
      <c r="AR941" s="82"/>
      <c r="AS941" s="82"/>
      <c r="AT941" s="82"/>
      <c r="AU941" s="82"/>
      <c r="AV941" s="82"/>
      <c r="AW941" s="82"/>
      <c r="AX941" s="82"/>
      <c r="AY941" s="82"/>
      <c r="AZ941" s="82"/>
      <c r="BA941" s="82"/>
      <c r="BB941" s="82"/>
      <c r="BC941" s="82"/>
      <c r="BD941" s="82"/>
      <c r="BE941" s="82"/>
      <c r="BF941" s="82"/>
      <c r="BG941" s="82"/>
      <c r="BH941" s="82"/>
      <c r="BI941" s="82"/>
      <c r="BJ941" s="82"/>
      <c r="BK941" s="82"/>
      <c r="BL941" s="82"/>
      <c r="BM941" s="82"/>
      <c r="BN941" s="82"/>
      <c r="BO941" s="82"/>
      <c r="BP941" s="82"/>
      <c r="BQ941" s="82"/>
      <c r="BR941" s="84"/>
      <c r="BS941" s="84"/>
      <c r="BT941" s="84"/>
      <c r="BU941" s="84"/>
      <c r="BV941" s="84"/>
      <c r="BW941" s="84"/>
      <c r="BX941" s="82"/>
      <c r="BY941" s="265"/>
      <c r="BZ941" s="82"/>
      <c r="CA941" s="82"/>
      <c r="CB941" s="82"/>
    </row>
    <row r="942" spans="1:80" ht="15.75" customHeight="1" x14ac:dyDescent="0.2">
      <c r="A942" s="82"/>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c r="AA942" s="82"/>
      <c r="AB942" s="82"/>
      <c r="AC942" s="82"/>
      <c r="AD942" s="82"/>
      <c r="AE942" s="82"/>
      <c r="AF942" s="82"/>
      <c r="AG942" s="82"/>
      <c r="AH942" s="82"/>
      <c r="AI942" s="82"/>
      <c r="AJ942" s="82"/>
      <c r="AK942" s="82"/>
      <c r="AL942" s="82"/>
      <c r="AM942" s="82"/>
      <c r="AN942" s="266"/>
      <c r="AO942" s="266"/>
      <c r="AP942" s="266"/>
      <c r="AQ942" s="266"/>
      <c r="AR942" s="82"/>
      <c r="AS942" s="82"/>
      <c r="AT942" s="82"/>
      <c r="AU942" s="82"/>
      <c r="AV942" s="82"/>
      <c r="AW942" s="82"/>
      <c r="AX942" s="82"/>
      <c r="AY942" s="82"/>
      <c r="AZ942" s="82"/>
      <c r="BA942" s="82"/>
      <c r="BB942" s="82"/>
      <c r="BC942" s="82"/>
      <c r="BD942" s="82"/>
      <c r="BE942" s="82"/>
      <c r="BF942" s="82"/>
      <c r="BG942" s="82"/>
      <c r="BH942" s="82"/>
      <c r="BI942" s="82"/>
      <c r="BJ942" s="82"/>
      <c r="BK942" s="82"/>
      <c r="BL942" s="82"/>
      <c r="BM942" s="82"/>
      <c r="BN942" s="82"/>
      <c r="BO942" s="82"/>
      <c r="BP942" s="82"/>
      <c r="BQ942" s="82"/>
      <c r="BR942" s="84"/>
      <c r="BS942" s="84"/>
      <c r="BT942" s="84"/>
      <c r="BU942" s="84"/>
      <c r="BV942" s="84"/>
      <c r="BW942" s="84"/>
      <c r="BX942" s="82"/>
      <c r="BY942" s="265"/>
      <c r="BZ942" s="82"/>
      <c r="CA942" s="82"/>
      <c r="CB942" s="82"/>
    </row>
    <row r="943" spans="1:80" ht="15.75" customHeight="1" x14ac:dyDescent="0.2">
      <c r="A943" s="82"/>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c r="AA943" s="82"/>
      <c r="AB943" s="82"/>
      <c r="AC943" s="82"/>
      <c r="AD943" s="82"/>
      <c r="AE943" s="82"/>
      <c r="AF943" s="82"/>
      <c r="AG943" s="82"/>
      <c r="AH943" s="82"/>
      <c r="AI943" s="82"/>
      <c r="AJ943" s="82"/>
      <c r="AK943" s="82"/>
      <c r="AL943" s="82"/>
      <c r="AM943" s="82"/>
      <c r="AN943" s="266"/>
      <c r="AO943" s="266"/>
      <c r="AP943" s="266"/>
      <c r="AQ943" s="266"/>
      <c r="AR943" s="82"/>
      <c r="AS943" s="82"/>
      <c r="AT943" s="82"/>
      <c r="AU943" s="82"/>
      <c r="AV943" s="82"/>
      <c r="AW943" s="82"/>
      <c r="AX943" s="82"/>
      <c r="AY943" s="82"/>
      <c r="AZ943" s="82"/>
      <c r="BA943" s="82"/>
      <c r="BB943" s="82"/>
      <c r="BC943" s="82"/>
      <c r="BD943" s="82"/>
      <c r="BE943" s="82"/>
      <c r="BF943" s="82"/>
      <c r="BG943" s="82"/>
      <c r="BH943" s="82"/>
      <c r="BI943" s="82"/>
      <c r="BJ943" s="82"/>
      <c r="BK943" s="82"/>
      <c r="BL943" s="82"/>
      <c r="BM943" s="82"/>
      <c r="BN943" s="82"/>
      <c r="BO943" s="82"/>
      <c r="BP943" s="82"/>
      <c r="BQ943" s="82"/>
      <c r="BR943" s="84"/>
      <c r="BS943" s="84"/>
      <c r="BT943" s="84"/>
      <c r="BU943" s="84"/>
      <c r="BV943" s="84"/>
      <c r="BW943" s="84"/>
      <c r="BX943" s="82"/>
      <c r="BY943" s="265"/>
      <c r="BZ943" s="82"/>
      <c r="CA943" s="82"/>
      <c r="CB943" s="82"/>
    </row>
    <row r="944" spans="1:80" ht="15.75" customHeight="1" x14ac:dyDescent="0.2">
      <c r="A944" s="82"/>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c r="AA944" s="82"/>
      <c r="AB944" s="82"/>
      <c r="AC944" s="82"/>
      <c r="AD944" s="82"/>
      <c r="AE944" s="82"/>
      <c r="AF944" s="82"/>
      <c r="AG944" s="82"/>
      <c r="AH944" s="82"/>
      <c r="AI944" s="82"/>
      <c r="AJ944" s="82"/>
      <c r="AK944" s="82"/>
      <c r="AL944" s="82"/>
      <c r="AM944" s="82"/>
      <c r="AN944" s="266"/>
      <c r="AO944" s="266"/>
      <c r="AP944" s="266"/>
      <c r="AQ944" s="266"/>
      <c r="AR944" s="82"/>
      <c r="AS944" s="82"/>
      <c r="AT944" s="82"/>
      <c r="AU944" s="82"/>
      <c r="AV944" s="82"/>
      <c r="AW944" s="82"/>
      <c r="AX944" s="82"/>
      <c r="AY944" s="82"/>
      <c r="AZ944" s="82"/>
      <c r="BA944" s="82"/>
      <c r="BB944" s="82"/>
      <c r="BC944" s="82"/>
      <c r="BD944" s="82"/>
      <c r="BE944" s="82"/>
      <c r="BF944" s="82"/>
      <c r="BG944" s="82"/>
      <c r="BH944" s="82"/>
      <c r="BI944" s="82"/>
      <c r="BJ944" s="82"/>
      <c r="BK944" s="82"/>
      <c r="BL944" s="82"/>
      <c r="BM944" s="82"/>
      <c r="BN944" s="82"/>
      <c r="BO944" s="82"/>
      <c r="BP944" s="82"/>
      <c r="BQ944" s="82"/>
      <c r="BR944" s="84"/>
      <c r="BS944" s="84"/>
      <c r="BT944" s="84"/>
      <c r="BU944" s="84"/>
      <c r="BV944" s="84"/>
      <c r="BW944" s="84"/>
      <c r="BX944" s="82"/>
      <c r="BY944" s="265"/>
      <c r="BZ944" s="82"/>
      <c r="CA944" s="82"/>
      <c r="CB944" s="82"/>
    </row>
    <row r="945" spans="1:80" ht="15.75" customHeight="1" x14ac:dyDescent="0.2">
      <c r="A945" s="82"/>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c r="AA945" s="82"/>
      <c r="AB945" s="82"/>
      <c r="AC945" s="82"/>
      <c r="AD945" s="82"/>
      <c r="AE945" s="82"/>
      <c r="AF945" s="82"/>
      <c r="AG945" s="82"/>
      <c r="AH945" s="82"/>
      <c r="AI945" s="82"/>
      <c r="AJ945" s="82"/>
      <c r="AK945" s="82"/>
      <c r="AL945" s="82"/>
      <c r="AM945" s="82"/>
      <c r="AN945" s="266"/>
      <c r="AO945" s="266"/>
      <c r="AP945" s="266"/>
      <c r="AQ945" s="266"/>
      <c r="AR945" s="82"/>
      <c r="AS945" s="82"/>
      <c r="AT945" s="82"/>
      <c r="AU945" s="82"/>
      <c r="AV945" s="82"/>
      <c r="AW945" s="82"/>
      <c r="AX945" s="82"/>
      <c r="AY945" s="82"/>
      <c r="AZ945" s="82"/>
      <c r="BA945" s="82"/>
      <c r="BB945" s="82"/>
      <c r="BC945" s="82"/>
      <c r="BD945" s="82"/>
      <c r="BE945" s="82"/>
      <c r="BF945" s="82"/>
      <c r="BG945" s="82"/>
      <c r="BH945" s="82"/>
      <c r="BI945" s="82"/>
      <c r="BJ945" s="82"/>
      <c r="BK945" s="82"/>
      <c r="BL945" s="82"/>
      <c r="BM945" s="82"/>
      <c r="BN945" s="82"/>
      <c r="BO945" s="82"/>
      <c r="BP945" s="82"/>
      <c r="BQ945" s="82"/>
      <c r="BR945" s="84"/>
      <c r="BS945" s="84"/>
      <c r="BT945" s="84"/>
      <c r="BU945" s="84"/>
      <c r="BV945" s="84"/>
      <c r="BW945" s="84"/>
      <c r="BX945" s="82"/>
      <c r="BY945" s="265"/>
      <c r="BZ945" s="82"/>
      <c r="CA945" s="82"/>
      <c r="CB945" s="82"/>
    </row>
    <row r="946" spans="1:80" ht="15.75" customHeight="1" x14ac:dyDescent="0.2">
      <c r="A946" s="82"/>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c r="AA946" s="82"/>
      <c r="AB946" s="82"/>
      <c r="AC946" s="82"/>
      <c r="AD946" s="82"/>
      <c r="AE946" s="82"/>
      <c r="AF946" s="82"/>
      <c r="AG946" s="82"/>
      <c r="AH946" s="82"/>
      <c r="AI946" s="82"/>
      <c r="AJ946" s="82"/>
      <c r="AK946" s="82"/>
      <c r="AL946" s="82"/>
      <c r="AM946" s="82"/>
      <c r="AN946" s="266"/>
      <c r="AO946" s="266"/>
      <c r="AP946" s="266"/>
      <c r="AQ946" s="266"/>
      <c r="AR946" s="82"/>
      <c r="AS946" s="82"/>
      <c r="AT946" s="82"/>
      <c r="AU946" s="82"/>
      <c r="AV946" s="82"/>
      <c r="AW946" s="82"/>
      <c r="AX946" s="82"/>
      <c r="AY946" s="82"/>
      <c r="AZ946" s="82"/>
      <c r="BA946" s="82"/>
      <c r="BB946" s="82"/>
      <c r="BC946" s="82"/>
      <c r="BD946" s="82"/>
      <c r="BE946" s="82"/>
      <c r="BF946" s="82"/>
      <c r="BG946" s="82"/>
      <c r="BH946" s="82"/>
      <c r="BI946" s="82"/>
      <c r="BJ946" s="82"/>
      <c r="BK946" s="82"/>
      <c r="BL946" s="82"/>
      <c r="BM946" s="82"/>
      <c r="BN946" s="82"/>
      <c r="BO946" s="82"/>
      <c r="BP946" s="82"/>
      <c r="BQ946" s="82"/>
      <c r="BR946" s="84"/>
      <c r="BS946" s="84"/>
      <c r="BT946" s="84"/>
      <c r="BU946" s="84"/>
      <c r="BV946" s="84"/>
      <c r="BW946" s="84"/>
      <c r="BX946" s="82"/>
      <c r="BY946" s="265"/>
      <c r="BZ946" s="82"/>
      <c r="CA946" s="82"/>
      <c r="CB946" s="82"/>
    </row>
    <row r="947" spans="1:80" ht="15.75" customHeight="1" x14ac:dyDescent="0.2">
      <c r="A947" s="82"/>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c r="AA947" s="82"/>
      <c r="AB947" s="82"/>
      <c r="AC947" s="82"/>
      <c r="AD947" s="82"/>
      <c r="AE947" s="82"/>
      <c r="AF947" s="82"/>
      <c r="AG947" s="82"/>
      <c r="AH947" s="82"/>
      <c r="AI947" s="82"/>
      <c r="AJ947" s="82"/>
      <c r="AK947" s="82"/>
      <c r="AL947" s="82"/>
      <c r="AM947" s="82"/>
      <c r="AN947" s="266"/>
      <c r="AO947" s="266"/>
      <c r="AP947" s="266"/>
      <c r="AQ947" s="266"/>
      <c r="AR947" s="82"/>
      <c r="AS947" s="82"/>
      <c r="AT947" s="82"/>
      <c r="AU947" s="82"/>
      <c r="AV947" s="82"/>
      <c r="AW947" s="82"/>
      <c r="AX947" s="82"/>
      <c r="AY947" s="82"/>
      <c r="AZ947" s="82"/>
      <c r="BA947" s="82"/>
      <c r="BB947" s="82"/>
      <c r="BC947" s="82"/>
      <c r="BD947" s="82"/>
      <c r="BE947" s="82"/>
      <c r="BF947" s="82"/>
      <c r="BG947" s="82"/>
      <c r="BH947" s="82"/>
      <c r="BI947" s="82"/>
      <c r="BJ947" s="82"/>
      <c r="BK947" s="82"/>
      <c r="BL947" s="82"/>
      <c r="BM947" s="82"/>
      <c r="BN947" s="82"/>
      <c r="BO947" s="82"/>
      <c r="BP947" s="82"/>
      <c r="BQ947" s="82"/>
      <c r="BR947" s="84"/>
      <c r="BS947" s="84"/>
      <c r="BT947" s="84"/>
      <c r="BU947" s="84"/>
      <c r="BV947" s="84"/>
      <c r="BW947" s="84"/>
      <c r="BX947" s="82"/>
      <c r="BY947" s="265"/>
      <c r="BZ947" s="82"/>
      <c r="CA947" s="82"/>
      <c r="CB947" s="82"/>
    </row>
    <row r="948" spans="1:80" ht="15.75" customHeight="1" x14ac:dyDescent="0.2">
      <c r="A948" s="82"/>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c r="AA948" s="82"/>
      <c r="AB948" s="82"/>
      <c r="AC948" s="82"/>
      <c r="AD948" s="82"/>
      <c r="AE948" s="82"/>
      <c r="AF948" s="82"/>
      <c r="AG948" s="82"/>
      <c r="AH948" s="82"/>
      <c r="AI948" s="82"/>
      <c r="AJ948" s="82"/>
      <c r="AK948" s="82"/>
      <c r="AL948" s="82"/>
      <c r="AM948" s="82"/>
      <c r="AN948" s="266"/>
      <c r="AO948" s="266"/>
      <c r="AP948" s="266"/>
      <c r="AQ948" s="266"/>
      <c r="AR948" s="82"/>
      <c r="AS948" s="82"/>
      <c r="AT948" s="82"/>
      <c r="AU948" s="82"/>
      <c r="AV948" s="82"/>
      <c r="AW948" s="82"/>
      <c r="AX948" s="82"/>
      <c r="AY948" s="82"/>
      <c r="AZ948" s="82"/>
      <c r="BA948" s="82"/>
      <c r="BB948" s="82"/>
      <c r="BC948" s="82"/>
      <c r="BD948" s="82"/>
      <c r="BE948" s="82"/>
      <c r="BF948" s="82"/>
      <c r="BG948" s="82"/>
      <c r="BH948" s="82"/>
      <c r="BI948" s="82"/>
      <c r="BJ948" s="82"/>
      <c r="BK948" s="82"/>
      <c r="BL948" s="82"/>
      <c r="BM948" s="82"/>
      <c r="BN948" s="82"/>
      <c r="BO948" s="82"/>
      <c r="BP948" s="82"/>
      <c r="BQ948" s="82"/>
      <c r="BR948" s="84"/>
      <c r="BS948" s="84"/>
      <c r="BT948" s="84"/>
      <c r="BU948" s="84"/>
      <c r="BV948" s="84"/>
      <c r="BW948" s="84"/>
      <c r="BX948" s="82"/>
      <c r="BY948" s="265"/>
      <c r="BZ948" s="82"/>
      <c r="CA948" s="82"/>
      <c r="CB948" s="82"/>
    </row>
    <row r="949" spans="1:80" ht="15.75" customHeight="1" x14ac:dyDescent="0.2">
      <c r="A949" s="82"/>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c r="AA949" s="82"/>
      <c r="AB949" s="82"/>
      <c r="AC949" s="82"/>
      <c r="AD949" s="82"/>
      <c r="AE949" s="82"/>
      <c r="AF949" s="82"/>
      <c r="AG949" s="82"/>
      <c r="AH949" s="82"/>
      <c r="AI949" s="82"/>
      <c r="AJ949" s="82"/>
      <c r="AK949" s="82"/>
      <c r="AL949" s="82"/>
      <c r="AM949" s="82"/>
      <c r="AN949" s="266"/>
      <c r="AO949" s="266"/>
      <c r="AP949" s="266"/>
      <c r="AQ949" s="266"/>
      <c r="AR949" s="82"/>
      <c r="AS949" s="82"/>
      <c r="AT949" s="82"/>
      <c r="AU949" s="82"/>
      <c r="AV949" s="82"/>
      <c r="AW949" s="82"/>
      <c r="AX949" s="82"/>
      <c r="AY949" s="82"/>
      <c r="AZ949" s="82"/>
      <c r="BA949" s="82"/>
      <c r="BB949" s="82"/>
      <c r="BC949" s="82"/>
      <c r="BD949" s="82"/>
      <c r="BE949" s="82"/>
      <c r="BF949" s="82"/>
      <c r="BG949" s="82"/>
      <c r="BH949" s="82"/>
      <c r="BI949" s="82"/>
      <c r="BJ949" s="82"/>
      <c r="BK949" s="82"/>
      <c r="BL949" s="82"/>
      <c r="BM949" s="82"/>
      <c r="BN949" s="82"/>
      <c r="BO949" s="82"/>
      <c r="BP949" s="82"/>
      <c r="BQ949" s="82"/>
      <c r="BR949" s="84"/>
      <c r="BS949" s="84"/>
      <c r="BT949" s="84"/>
      <c r="BU949" s="84"/>
      <c r="BV949" s="84"/>
      <c r="BW949" s="84"/>
      <c r="BX949" s="82"/>
      <c r="BY949" s="265"/>
      <c r="BZ949" s="82"/>
      <c r="CA949" s="82"/>
      <c r="CB949" s="82"/>
    </row>
    <row r="950" spans="1:80" ht="15.75" customHeight="1" x14ac:dyDescent="0.2">
      <c r="A950" s="82"/>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c r="AG950" s="82"/>
      <c r="AH950" s="82"/>
      <c r="AI950" s="82"/>
      <c r="AJ950" s="82"/>
      <c r="AK950" s="82"/>
      <c r="AL950" s="82"/>
      <c r="AM950" s="82"/>
      <c r="AN950" s="266"/>
      <c r="AO950" s="266"/>
      <c r="AP950" s="266"/>
      <c r="AQ950" s="266"/>
      <c r="AR950" s="82"/>
      <c r="AS950" s="82"/>
      <c r="AT950" s="82"/>
      <c r="AU950" s="82"/>
      <c r="AV950" s="82"/>
      <c r="AW950" s="82"/>
      <c r="AX950" s="82"/>
      <c r="AY950" s="82"/>
      <c r="AZ950" s="82"/>
      <c r="BA950" s="82"/>
      <c r="BB950" s="82"/>
      <c r="BC950" s="82"/>
      <c r="BD950" s="82"/>
      <c r="BE950" s="82"/>
      <c r="BF950" s="82"/>
      <c r="BG950" s="82"/>
      <c r="BH950" s="82"/>
      <c r="BI950" s="82"/>
      <c r="BJ950" s="82"/>
      <c r="BK950" s="82"/>
      <c r="BL950" s="82"/>
      <c r="BM950" s="82"/>
      <c r="BN950" s="82"/>
      <c r="BO950" s="82"/>
      <c r="BP950" s="82"/>
      <c r="BQ950" s="82"/>
      <c r="BR950" s="84"/>
      <c r="BS950" s="84"/>
      <c r="BT950" s="84"/>
      <c r="BU950" s="84"/>
      <c r="BV950" s="84"/>
      <c r="BW950" s="84"/>
      <c r="BX950" s="82"/>
      <c r="BY950" s="265"/>
      <c r="BZ950" s="82"/>
      <c r="CA950" s="82"/>
      <c r="CB950" s="82"/>
    </row>
    <row r="951" spans="1:80" ht="15.75" customHeight="1" x14ac:dyDescent="0.2">
      <c r="A951" s="82"/>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c r="AA951" s="82"/>
      <c r="AB951" s="82"/>
      <c r="AC951" s="82"/>
      <c r="AD951" s="82"/>
      <c r="AE951" s="82"/>
      <c r="AF951" s="82"/>
      <c r="AG951" s="82"/>
      <c r="AH951" s="82"/>
      <c r="AI951" s="82"/>
      <c r="AJ951" s="82"/>
      <c r="AK951" s="82"/>
      <c r="AL951" s="82"/>
      <c r="AM951" s="82"/>
      <c r="AN951" s="266"/>
      <c r="AO951" s="266"/>
      <c r="AP951" s="266"/>
      <c r="AQ951" s="266"/>
      <c r="AR951" s="82"/>
      <c r="AS951" s="82"/>
      <c r="AT951" s="82"/>
      <c r="AU951" s="82"/>
      <c r="AV951" s="82"/>
      <c r="AW951" s="82"/>
      <c r="AX951" s="82"/>
      <c r="AY951" s="82"/>
      <c r="AZ951" s="82"/>
      <c r="BA951" s="82"/>
      <c r="BB951" s="82"/>
      <c r="BC951" s="82"/>
      <c r="BD951" s="82"/>
      <c r="BE951" s="82"/>
      <c r="BF951" s="82"/>
      <c r="BG951" s="82"/>
      <c r="BH951" s="82"/>
      <c r="BI951" s="82"/>
      <c r="BJ951" s="82"/>
      <c r="BK951" s="82"/>
      <c r="BL951" s="82"/>
      <c r="BM951" s="82"/>
      <c r="BN951" s="82"/>
      <c r="BO951" s="82"/>
      <c r="BP951" s="82"/>
      <c r="BQ951" s="82"/>
      <c r="BR951" s="84"/>
      <c r="BS951" s="84"/>
      <c r="BT951" s="84"/>
      <c r="BU951" s="84"/>
      <c r="BV951" s="84"/>
      <c r="BW951" s="84"/>
      <c r="BX951" s="82"/>
      <c r="BY951" s="265"/>
      <c r="BZ951" s="82"/>
      <c r="CA951" s="82"/>
      <c r="CB951" s="82"/>
    </row>
    <row r="952" spans="1:80" ht="15.75" customHeight="1" x14ac:dyDescent="0.2">
      <c r="A952" s="82"/>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c r="AA952" s="82"/>
      <c r="AB952" s="82"/>
      <c r="AC952" s="82"/>
      <c r="AD952" s="82"/>
      <c r="AE952" s="82"/>
      <c r="AF952" s="82"/>
      <c r="AG952" s="82"/>
      <c r="AH952" s="82"/>
      <c r="AI952" s="82"/>
      <c r="AJ952" s="82"/>
      <c r="AK952" s="82"/>
      <c r="AL952" s="82"/>
      <c r="AM952" s="82"/>
      <c r="AN952" s="266"/>
      <c r="AO952" s="266"/>
      <c r="AP952" s="266"/>
      <c r="AQ952" s="266"/>
      <c r="AR952" s="82"/>
      <c r="AS952" s="82"/>
      <c r="AT952" s="82"/>
      <c r="AU952" s="82"/>
      <c r="AV952" s="82"/>
      <c r="AW952" s="82"/>
      <c r="AX952" s="82"/>
      <c r="AY952" s="82"/>
      <c r="AZ952" s="82"/>
      <c r="BA952" s="82"/>
      <c r="BB952" s="82"/>
      <c r="BC952" s="82"/>
      <c r="BD952" s="82"/>
      <c r="BE952" s="82"/>
      <c r="BF952" s="82"/>
      <c r="BG952" s="82"/>
      <c r="BH952" s="82"/>
      <c r="BI952" s="82"/>
      <c r="BJ952" s="82"/>
      <c r="BK952" s="82"/>
      <c r="BL952" s="82"/>
      <c r="BM952" s="82"/>
      <c r="BN952" s="82"/>
      <c r="BO952" s="82"/>
      <c r="BP952" s="82"/>
      <c r="BQ952" s="82"/>
      <c r="BR952" s="84"/>
      <c r="BS952" s="84"/>
      <c r="BT952" s="84"/>
      <c r="BU952" s="84"/>
      <c r="BV952" s="84"/>
      <c r="BW952" s="84"/>
      <c r="BX952" s="82"/>
      <c r="BY952" s="265"/>
      <c r="BZ952" s="82"/>
      <c r="CA952" s="82"/>
      <c r="CB952" s="82"/>
    </row>
    <row r="953" spans="1:80" ht="15.75" customHeight="1" x14ac:dyDescent="0.2">
      <c r="A953" s="82"/>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c r="AA953" s="82"/>
      <c r="AB953" s="82"/>
      <c r="AC953" s="82"/>
      <c r="AD953" s="82"/>
      <c r="AE953" s="82"/>
      <c r="AF953" s="82"/>
      <c r="AG953" s="82"/>
      <c r="AH953" s="82"/>
      <c r="AI953" s="82"/>
      <c r="AJ953" s="82"/>
      <c r="AK953" s="82"/>
      <c r="AL953" s="82"/>
      <c r="AM953" s="82"/>
      <c r="AN953" s="266"/>
      <c r="AO953" s="266"/>
      <c r="AP953" s="266"/>
      <c r="AQ953" s="266"/>
      <c r="AR953" s="82"/>
      <c r="AS953" s="82"/>
      <c r="AT953" s="82"/>
      <c r="AU953" s="82"/>
      <c r="AV953" s="82"/>
      <c r="AW953" s="82"/>
      <c r="AX953" s="82"/>
      <c r="AY953" s="82"/>
      <c r="AZ953" s="82"/>
      <c r="BA953" s="82"/>
      <c r="BB953" s="82"/>
      <c r="BC953" s="82"/>
      <c r="BD953" s="82"/>
      <c r="BE953" s="82"/>
      <c r="BF953" s="82"/>
      <c r="BG953" s="82"/>
      <c r="BH953" s="82"/>
      <c r="BI953" s="82"/>
      <c r="BJ953" s="82"/>
      <c r="BK953" s="82"/>
      <c r="BL953" s="82"/>
      <c r="BM953" s="82"/>
      <c r="BN953" s="82"/>
      <c r="BO953" s="82"/>
      <c r="BP953" s="82"/>
      <c r="BQ953" s="82"/>
      <c r="BR953" s="84"/>
      <c r="BS953" s="84"/>
      <c r="BT953" s="84"/>
      <c r="BU953" s="84"/>
      <c r="BV953" s="84"/>
      <c r="BW953" s="84"/>
      <c r="BX953" s="82"/>
      <c r="BY953" s="265"/>
      <c r="BZ953" s="82"/>
      <c r="CA953" s="82"/>
      <c r="CB953" s="82"/>
    </row>
    <row r="954" spans="1:80" ht="15.75" customHeight="1" x14ac:dyDescent="0.2">
      <c r="A954" s="82"/>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c r="AA954" s="82"/>
      <c r="AB954" s="82"/>
      <c r="AC954" s="82"/>
      <c r="AD954" s="82"/>
      <c r="AE954" s="82"/>
      <c r="AF954" s="82"/>
      <c r="AG954" s="82"/>
      <c r="AH954" s="82"/>
      <c r="AI954" s="82"/>
      <c r="AJ954" s="82"/>
      <c r="AK954" s="82"/>
      <c r="AL954" s="82"/>
      <c r="AM954" s="82"/>
      <c r="AN954" s="266"/>
      <c r="AO954" s="266"/>
      <c r="AP954" s="266"/>
      <c r="AQ954" s="266"/>
      <c r="AR954" s="82"/>
      <c r="AS954" s="82"/>
      <c r="AT954" s="82"/>
      <c r="AU954" s="82"/>
      <c r="AV954" s="82"/>
      <c r="AW954" s="82"/>
      <c r="AX954" s="82"/>
      <c r="AY954" s="82"/>
      <c r="AZ954" s="82"/>
      <c r="BA954" s="82"/>
      <c r="BB954" s="82"/>
      <c r="BC954" s="82"/>
      <c r="BD954" s="82"/>
      <c r="BE954" s="82"/>
      <c r="BF954" s="82"/>
      <c r="BG954" s="82"/>
      <c r="BH954" s="82"/>
      <c r="BI954" s="82"/>
      <c r="BJ954" s="82"/>
      <c r="BK954" s="82"/>
      <c r="BL954" s="82"/>
      <c r="BM954" s="82"/>
      <c r="BN954" s="82"/>
      <c r="BO954" s="82"/>
      <c r="BP954" s="82"/>
      <c r="BQ954" s="82"/>
      <c r="BR954" s="84"/>
      <c r="BS954" s="84"/>
      <c r="BT954" s="84"/>
      <c r="BU954" s="84"/>
      <c r="BV954" s="84"/>
      <c r="BW954" s="84"/>
      <c r="BX954" s="82"/>
      <c r="BY954" s="265"/>
      <c r="BZ954" s="82"/>
      <c r="CA954" s="82"/>
      <c r="CB954" s="82"/>
    </row>
    <row r="955" spans="1:80" ht="15.75" customHeight="1" x14ac:dyDescent="0.2">
      <c r="A955" s="82"/>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c r="AA955" s="82"/>
      <c r="AB955" s="82"/>
      <c r="AC955" s="82"/>
      <c r="AD955" s="82"/>
      <c r="AE955" s="82"/>
      <c r="AF955" s="82"/>
      <c r="AG955" s="82"/>
      <c r="AH955" s="82"/>
      <c r="AI955" s="82"/>
      <c r="AJ955" s="82"/>
      <c r="AK955" s="82"/>
      <c r="AL955" s="82"/>
      <c r="AM955" s="82"/>
      <c r="AN955" s="266"/>
      <c r="AO955" s="266"/>
      <c r="AP955" s="266"/>
      <c r="AQ955" s="266"/>
      <c r="AR955" s="82"/>
      <c r="AS955" s="82"/>
      <c r="AT955" s="82"/>
      <c r="AU955" s="82"/>
      <c r="AV955" s="82"/>
      <c r="AW955" s="82"/>
      <c r="AX955" s="82"/>
      <c r="AY955" s="82"/>
      <c r="AZ955" s="82"/>
      <c r="BA955" s="82"/>
      <c r="BB955" s="82"/>
      <c r="BC955" s="82"/>
      <c r="BD955" s="82"/>
      <c r="BE955" s="82"/>
      <c r="BF955" s="82"/>
      <c r="BG955" s="82"/>
      <c r="BH955" s="82"/>
      <c r="BI955" s="82"/>
      <c r="BJ955" s="82"/>
      <c r="BK955" s="82"/>
      <c r="BL955" s="82"/>
      <c r="BM955" s="82"/>
      <c r="BN955" s="82"/>
      <c r="BO955" s="82"/>
      <c r="BP955" s="82"/>
      <c r="BQ955" s="82"/>
      <c r="BR955" s="84"/>
      <c r="BS955" s="84"/>
      <c r="BT955" s="84"/>
      <c r="BU955" s="84"/>
      <c r="BV955" s="84"/>
      <c r="BW955" s="84"/>
      <c r="BX955" s="82"/>
      <c r="BY955" s="265"/>
      <c r="BZ955" s="82"/>
      <c r="CA955" s="82"/>
      <c r="CB955" s="82"/>
    </row>
    <row r="956" spans="1:80" ht="15.75" customHeight="1" x14ac:dyDescent="0.2">
      <c r="A956" s="82"/>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c r="AG956" s="82"/>
      <c r="AH956" s="82"/>
      <c r="AI956" s="82"/>
      <c r="AJ956" s="82"/>
      <c r="AK956" s="82"/>
      <c r="AL956" s="82"/>
      <c r="AM956" s="82"/>
      <c r="AN956" s="266"/>
      <c r="AO956" s="266"/>
      <c r="AP956" s="266"/>
      <c r="AQ956" s="266"/>
      <c r="AR956" s="82"/>
      <c r="AS956" s="82"/>
      <c r="AT956" s="82"/>
      <c r="AU956" s="82"/>
      <c r="AV956" s="82"/>
      <c r="AW956" s="82"/>
      <c r="AX956" s="82"/>
      <c r="AY956" s="82"/>
      <c r="AZ956" s="82"/>
      <c r="BA956" s="82"/>
      <c r="BB956" s="82"/>
      <c r="BC956" s="82"/>
      <c r="BD956" s="82"/>
      <c r="BE956" s="82"/>
      <c r="BF956" s="82"/>
      <c r="BG956" s="82"/>
      <c r="BH956" s="82"/>
      <c r="BI956" s="82"/>
      <c r="BJ956" s="82"/>
      <c r="BK956" s="82"/>
      <c r="BL956" s="82"/>
      <c r="BM956" s="82"/>
      <c r="BN956" s="82"/>
      <c r="BO956" s="82"/>
      <c r="BP956" s="82"/>
      <c r="BQ956" s="82"/>
      <c r="BR956" s="84"/>
      <c r="BS956" s="84"/>
      <c r="BT956" s="84"/>
      <c r="BU956" s="84"/>
      <c r="BV956" s="84"/>
      <c r="BW956" s="84"/>
      <c r="BX956" s="82"/>
      <c r="BY956" s="265"/>
      <c r="BZ956" s="82"/>
      <c r="CA956" s="82"/>
      <c r="CB956" s="82"/>
    </row>
    <row r="957" spans="1:80" ht="15.75" customHeight="1" x14ac:dyDescent="0.2">
      <c r="A957" s="82"/>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c r="AA957" s="82"/>
      <c r="AB957" s="82"/>
      <c r="AC957" s="82"/>
      <c r="AD957" s="82"/>
      <c r="AE957" s="82"/>
      <c r="AF957" s="82"/>
      <c r="AG957" s="82"/>
      <c r="AH957" s="82"/>
      <c r="AI957" s="82"/>
      <c r="AJ957" s="82"/>
      <c r="AK957" s="82"/>
      <c r="AL957" s="82"/>
      <c r="AM957" s="82"/>
      <c r="AN957" s="266"/>
      <c r="AO957" s="266"/>
      <c r="AP957" s="266"/>
      <c r="AQ957" s="266"/>
      <c r="AR957" s="82"/>
      <c r="AS957" s="82"/>
      <c r="AT957" s="82"/>
      <c r="AU957" s="82"/>
      <c r="AV957" s="82"/>
      <c r="AW957" s="82"/>
      <c r="AX957" s="82"/>
      <c r="AY957" s="82"/>
      <c r="AZ957" s="82"/>
      <c r="BA957" s="82"/>
      <c r="BB957" s="82"/>
      <c r="BC957" s="82"/>
      <c r="BD957" s="82"/>
      <c r="BE957" s="82"/>
      <c r="BF957" s="82"/>
      <c r="BG957" s="82"/>
      <c r="BH957" s="82"/>
      <c r="BI957" s="82"/>
      <c r="BJ957" s="82"/>
      <c r="BK957" s="82"/>
      <c r="BL957" s="82"/>
      <c r="BM957" s="82"/>
      <c r="BN957" s="82"/>
      <c r="BO957" s="82"/>
      <c r="BP957" s="82"/>
      <c r="BQ957" s="82"/>
      <c r="BR957" s="84"/>
      <c r="BS957" s="84"/>
      <c r="BT957" s="84"/>
      <c r="BU957" s="84"/>
      <c r="BV957" s="84"/>
      <c r="BW957" s="84"/>
      <c r="BX957" s="82"/>
      <c r="BY957" s="265"/>
      <c r="BZ957" s="82"/>
      <c r="CA957" s="82"/>
      <c r="CB957" s="82"/>
    </row>
    <row r="958" spans="1:80" ht="15.75" customHeight="1" x14ac:dyDescent="0.2">
      <c r="A958" s="82"/>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c r="AA958" s="82"/>
      <c r="AB958" s="82"/>
      <c r="AC958" s="82"/>
      <c r="AD958" s="82"/>
      <c r="AE958" s="82"/>
      <c r="AF958" s="82"/>
      <c r="AG958" s="82"/>
      <c r="AH958" s="82"/>
      <c r="AI958" s="82"/>
      <c r="AJ958" s="82"/>
      <c r="AK958" s="82"/>
      <c r="AL958" s="82"/>
      <c r="AM958" s="82"/>
      <c r="AN958" s="266"/>
      <c r="AO958" s="266"/>
      <c r="AP958" s="266"/>
      <c r="AQ958" s="266"/>
      <c r="AR958" s="82"/>
      <c r="AS958" s="82"/>
      <c r="AT958" s="82"/>
      <c r="AU958" s="82"/>
      <c r="AV958" s="82"/>
      <c r="AW958" s="82"/>
      <c r="AX958" s="82"/>
      <c r="AY958" s="82"/>
      <c r="AZ958" s="82"/>
      <c r="BA958" s="82"/>
      <c r="BB958" s="82"/>
      <c r="BC958" s="82"/>
      <c r="BD958" s="82"/>
      <c r="BE958" s="82"/>
      <c r="BF958" s="82"/>
      <c r="BG958" s="82"/>
      <c r="BH958" s="82"/>
      <c r="BI958" s="82"/>
      <c r="BJ958" s="82"/>
      <c r="BK958" s="82"/>
      <c r="BL958" s="82"/>
      <c r="BM958" s="82"/>
      <c r="BN958" s="82"/>
      <c r="BO958" s="82"/>
      <c r="BP958" s="82"/>
      <c r="BQ958" s="82"/>
      <c r="BR958" s="84"/>
      <c r="BS958" s="84"/>
      <c r="BT958" s="84"/>
      <c r="BU958" s="84"/>
      <c r="BV958" s="84"/>
      <c r="BW958" s="84"/>
      <c r="BX958" s="82"/>
      <c r="BY958" s="265"/>
      <c r="BZ958" s="82"/>
      <c r="CA958" s="82"/>
      <c r="CB958" s="82"/>
    </row>
    <row r="959" spans="1:80" ht="15.75" customHeight="1" x14ac:dyDescent="0.2">
      <c r="A959" s="82"/>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c r="AA959" s="82"/>
      <c r="AB959" s="82"/>
      <c r="AC959" s="82"/>
      <c r="AD959" s="82"/>
      <c r="AE959" s="82"/>
      <c r="AF959" s="82"/>
      <c r="AG959" s="82"/>
      <c r="AH959" s="82"/>
      <c r="AI959" s="82"/>
      <c r="AJ959" s="82"/>
      <c r="AK959" s="82"/>
      <c r="AL959" s="82"/>
      <c r="AM959" s="82"/>
      <c r="AN959" s="266"/>
      <c r="AO959" s="266"/>
      <c r="AP959" s="266"/>
      <c r="AQ959" s="266"/>
      <c r="AR959" s="82"/>
      <c r="AS959" s="82"/>
      <c r="AT959" s="82"/>
      <c r="AU959" s="82"/>
      <c r="AV959" s="82"/>
      <c r="AW959" s="82"/>
      <c r="AX959" s="82"/>
      <c r="AY959" s="82"/>
      <c r="AZ959" s="82"/>
      <c r="BA959" s="82"/>
      <c r="BB959" s="82"/>
      <c r="BC959" s="82"/>
      <c r="BD959" s="82"/>
      <c r="BE959" s="82"/>
      <c r="BF959" s="82"/>
      <c r="BG959" s="82"/>
      <c r="BH959" s="82"/>
      <c r="BI959" s="82"/>
      <c r="BJ959" s="82"/>
      <c r="BK959" s="82"/>
      <c r="BL959" s="82"/>
      <c r="BM959" s="82"/>
      <c r="BN959" s="82"/>
      <c r="BO959" s="82"/>
      <c r="BP959" s="82"/>
      <c r="BQ959" s="82"/>
      <c r="BR959" s="84"/>
      <c r="BS959" s="84"/>
      <c r="BT959" s="84"/>
      <c r="BU959" s="84"/>
      <c r="BV959" s="84"/>
      <c r="BW959" s="84"/>
      <c r="BX959" s="82"/>
      <c r="BY959" s="265"/>
      <c r="BZ959" s="82"/>
      <c r="CA959" s="82"/>
      <c r="CB959" s="82"/>
    </row>
    <row r="960" spans="1:80" ht="15.75" customHeight="1" x14ac:dyDescent="0.2">
      <c r="A960" s="82"/>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c r="AA960" s="82"/>
      <c r="AB960" s="82"/>
      <c r="AC960" s="82"/>
      <c r="AD960" s="82"/>
      <c r="AE960" s="82"/>
      <c r="AF960" s="82"/>
      <c r="AG960" s="82"/>
      <c r="AH960" s="82"/>
      <c r="AI960" s="82"/>
      <c r="AJ960" s="82"/>
      <c r="AK960" s="82"/>
      <c r="AL960" s="82"/>
      <c r="AM960" s="82"/>
      <c r="AN960" s="266"/>
      <c r="AO960" s="266"/>
      <c r="AP960" s="266"/>
      <c r="AQ960" s="266"/>
      <c r="AR960" s="82"/>
      <c r="AS960" s="82"/>
      <c r="AT960" s="82"/>
      <c r="AU960" s="82"/>
      <c r="AV960" s="82"/>
      <c r="AW960" s="82"/>
      <c r="AX960" s="82"/>
      <c r="AY960" s="82"/>
      <c r="AZ960" s="82"/>
      <c r="BA960" s="82"/>
      <c r="BB960" s="82"/>
      <c r="BC960" s="82"/>
      <c r="BD960" s="82"/>
      <c r="BE960" s="82"/>
      <c r="BF960" s="82"/>
      <c r="BG960" s="82"/>
      <c r="BH960" s="82"/>
      <c r="BI960" s="82"/>
      <c r="BJ960" s="82"/>
      <c r="BK960" s="82"/>
      <c r="BL960" s="82"/>
      <c r="BM960" s="82"/>
      <c r="BN960" s="82"/>
      <c r="BO960" s="82"/>
      <c r="BP960" s="82"/>
      <c r="BQ960" s="82"/>
      <c r="BR960" s="84"/>
      <c r="BS960" s="84"/>
      <c r="BT960" s="84"/>
      <c r="BU960" s="84"/>
      <c r="BV960" s="84"/>
      <c r="BW960" s="84"/>
      <c r="BX960" s="82"/>
      <c r="BY960" s="265"/>
      <c r="BZ960" s="82"/>
      <c r="CA960" s="82"/>
      <c r="CB960" s="82"/>
    </row>
    <row r="961" spans="1:80" ht="15.75" customHeight="1" x14ac:dyDescent="0.2">
      <c r="A961" s="82"/>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c r="AA961" s="82"/>
      <c r="AB961" s="82"/>
      <c r="AC961" s="82"/>
      <c r="AD961" s="82"/>
      <c r="AE961" s="82"/>
      <c r="AF961" s="82"/>
      <c r="AG961" s="82"/>
      <c r="AH961" s="82"/>
      <c r="AI961" s="82"/>
      <c r="AJ961" s="82"/>
      <c r="AK961" s="82"/>
      <c r="AL961" s="82"/>
      <c r="AM961" s="82"/>
      <c r="AN961" s="266"/>
      <c r="AO961" s="266"/>
      <c r="AP961" s="266"/>
      <c r="AQ961" s="266"/>
      <c r="AR961" s="82"/>
      <c r="AS961" s="82"/>
      <c r="AT961" s="82"/>
      <c r="AU961" s="82"/>
      <c r="AV961" s="82"/>
      <c r="AW961" s="82"/>
      <c r="AX961" s="82"/>
      <c r="AY961" s="82"/>
      <c r="AZ961" s="82"/>
      <c r="BA961" s="82"/>
      <c r="BB961" s="82"/>
      <c r="BC961" s="82"/>
      <c r="BD961" s="82"/>
      <c r="BE961" s="82"/>
      <c r="BF961" s="82"/>
      <c r="BG961" s="82"/>
      <c r="BH961" s="82"/>
      <c r="BI961" s="82"/>
      <c r="BJ961" s="82"/>
      <c r="BK961" s="82"/>
      <c r="BL961" s="82"/>
      <c r="BM961" s="82"/>
      <c r="BN961" s="82"/>
      <c r="BO961" s="82"/>
      <c r="BP961" s="82"/>
      <c r="BQ961" s="82"/>
      <c r="BR961" s="84"/>
      <c r="BS961" s="84"/>
      <c r="BT961" s="84"/>
      <c r="BU961" s="84"/>
      <c r="BV961" s="84"/>
      <c r="BW961" s="84"/>
      <c r="BX961" s="82"/>
      <c r="BY961" s="265"/>
      <c r="BZ961" s="82"/>
      <c r="CA961" s="82"/>
      <c r="CB961" s="82"/>
    </row>
    <row r="962" spans="1:80" ht="15.75" customHeight="1" x14ac:dyDescent="0.2">
      <c r="A962" s="82"/>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c r="AG962" s="82"/>
      <c r="AH962" s="82"/>
      <c r="AI962" s="82"/>
      <c r="AJ962" s="82"/>
      <c r="AK962" s="82"/>
      <c r="AL962" s="82"/>
      <c r="AM962" s="82"/>
      <c r="AN962" s="266"/>
      <c r="AO962" s="266"/>
      <c r="AP962" s="266"/>
      <c r="AQ962" s="266"/>
      <c r="AR962" s="82"/>
      <c r="AS962" s="82"/>
      <c r="AT962" s="82"/>
      <c r="AU962" s="82"/>
      <c r="AV962" s="82"/>
      <c r="AW962" s="82"/>
      <c r="AX962" s="82"/>
      <c r="AY962" s="82"/>
      <c r="AZ962" s="82"/>
      <c r="BA962" s="82"/>
      <c r="BB962" s="82"/>
      <c r="BC962" s="82"/>
      <c r="BD962" s="82"/>
      <c r="BE962" s="82"/>
      <c r="BF962" s="82"/>
      <c r="BG962" s="82"/>
      <c r="BH962" s="82"/>
      <c r="BI962" s="82"/>
      <c r="BJ962" s="82"/>
      <c r="BK962" s="82"/>
      <c r="BL962" s="82"/>
      <c r="BM962" s="82"/>
      <c r="BN962" s="82"/>
      <c r="BO962" s="82"/>
      <c r="BP962" s="82"/>
      <c r="BQ962" s="82"/>
      <c r="BR962" s="84"/>
      <c r="BS962" s="84"/>
      <c r="BT962" s="84"/>
      <c r="BU962" s="84"/>
      <c r="BV962" s="84"/>
      <c r="BW962" s="84"/>
      <c r="BX962" s="82"/>
      <c r="BY962" s="265"/>
      <c r="BZ962" s="82"/>
      <c r="CA962" s="82"/>
      <c r="CB962" s="82"/>
    </row>
    <row r="963" spans="1:80" ht="15.75" customHeight="1" x14ac:dyDescent="0.2">
      <c r="A963" s="82"/>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c r="AA963" s="82"/>
      <c r="AB963" s="82"/>
      <c r="AC963" s="82"/>
      <c r="AD963" s="82"/>
      <c r="AE963" s="82"/>
      <c r="AF963" s="82"/>
      <c r="AG963" s="82"/>
      <c r="AH963" s="82"/>
      <c r="AI963" s="82"/>
      <c r="AJ963" s="82"/>
      <c r="AK963" s="82"/>
      <c r="AL963" s="82"/>
      <c r="AM963" s="82"/>
      <c r="AN963" s="266"/>
      <c r="AO963" s="266"/>
      <c r="AP963" s="266"/>
      <c r="AQ963" s="266"/>
      <c r="AR963" s="82"/>
      <c r="AS963" s="82"/>
      <c r="AT963" s="82"/>
      <c r="AU963" s="82"/>
      <c r="AV963" s="82"/>
      <c r="AW963" s="82"/>
      <c r="AX963" s="82"/>
      <c r="AY963" s="82"/>
      <c r="AZ963" s="82"/>
      <c r="BA963" s="82"/>
      <c r="BB963" s="82"/>
      <c r="BC963" s="82"/>
      <c r="BD963" s="82"/>
      <c r="BE963" s="82"/>
      <c r="BF963" s="82"/>
      <c r="BG963" s="82"/>
      <c r="BH963" s="82"/>
      <c r="BI963" s="82"/>
      <c r="BJ963" s="82"/>
      <c r="BK963" s="82"/>
      <c r="BL963" s="82"/>
      <c r="BM963" s="82"/>
      <c r="BN963" s="82"/>
      <c r="BO963" s="82"/>
      <c r="BP963" s="82"/>
      <c r="BQ963" s="82"/>
      <c r="BR963" s="84"/>
      <c r="BS963" s="84"/>
      <c r="BT963" s="84"/>
      <c r="BU963" s="84"/>
      <c r="BV963" s="84"/>
      <c r="BW963" s="84"/>
      <c r="BX963" s="82"/>
      <c r="BY963" s="265"/>
      <c r="BZ963" s="82"/>
      <c r="CA963" s="82"/>
      <c r="CB963" s="82"/>
    </row>
    <row r="964" spans="1:80" ht="15.75" customHeight="1" x14ac:dyDescent="0.2">
      <c r="A964" s="82"/>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c r="AA964" s="82"/>
      <c r="AB964" s="82"/>
      <c r="AC964" s="82"/>
      <c r="AD964" s="82"/>
      <c r="AE964" s="82"/>
      <c r="AF964" s="82"/>
      <c r="AG964" s="82"/>
      <c r="AH964" s="82"/>
      <c r="AI964" s="82"/>
      <c r="AJ964" s="82"/>
      <c r="AK964" s="82"/>
      <c r="AL964" s="82"/>
      <c r="AM964" s="82"/>
      <c r="AN964" s="266"/>
      <c r="AO964" s="266"/>
      <c r="AP964" s="266"/>
      <c r="AQ964" s="266"/>
      <c r="AR964" s="82"/>
      <c r="AS964" s="82"/>
      <c r="AT964" s="82"/>
      <c r="AU964" s="82"/>
      <c r="AV964" s="82"/>
      <c r="AW964" s="82"/>
      <c r="AX964" s="82"/>
      <c r="AY964" s="82"/>
      <c r="AZ964" s="82"/>
      <c r="BA964" s="82"/>
      <c r="BB964" s="82"/>
      <c r="BC964" s="82"/>
      <c r="BD964" s="82"/>
      <c r="BE964" s="82"/>
      <c r="BF964" s="82"/>
      <c r="BG964" s="82"/>
      <c r="BH964" s="82"/>
      <c r="BI964" s="82"/>
      <c r="BJ964" s="82"/>
      <c r="BK964" s="82"/>
      <c r="BL964" s="82"/>
      <c r="BM964" s="82"/>
      <c r="BN964" s="82"/>
      <c r="BO964" s="82"/>
      <c r="BP964" s="82"/>
      <c r="BQ964" s="82"/>
      <c r="BR964" s="84"/>
      <c r="BS964" s="84"/>
      <c r="BT964" s="84"/>
      <c r="BU964" s="84"/>
      <c r="BV964" s="84"/>
      <c r="BW964" s="84"/>
      <c r="BX964" s="82"/>
      <c r="BY964" s="265"/>
      <c r="BZ964" s="82"/>
      <c r="CA964" s="82"/>
      <c r="CB964" s="82"/>
    </row>
    <row r="965" spans="1:80" ht="15.75" customHeight="1" x14ac:dyDescent="0.2">
      <c r="A965" s="82"/>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c r="AA965" s="82"/>
      <c r="AB965" s="82"/>
      <c r="AC965" s="82"/>
      <c r="AD965" s="82"/>
      <c r="AE965" s="82"/>
      <c r="AF965" s="82"/>
      <c r="AG965" s="82"/>
      <c r="AH965" s="82"/>
      <c r="AI965" s="82"/>
      <c r="AJ965" s="82"/>
      <c r="AK965" s="82"/>
      <c r="AL965" s="82"/>
      <c r="AM965" s="82"/>
      <c r="AN965" s="266"/>
      <c r="AO965" s="266"/>
      <c r="AP965" s="266"/>
      <c r="AQ965" s="266"/>
      <c r="AR965" s="82"/>
      <c r="AS965" s="82"/>
      <c r="AT965" s="82"/>
      <c r="AU965" s="82"/>
      <c r="AV965" s="82"/>
      <c r="AW965" s="82"/>
      <c r="AX965" s="82"/>
      <c r="AY965" s="82"/>
      <c r="AZ965" s="82"/>
      <c r="BA965" s="82"/>
      <c r="BB965" s="82"/>
      <c r="BC965" s="82"/>
      <c r="BD965" s="82"/>
      <c r="BE965" s="82"/>
      <c r="BF965" s="82"/>
      <c r="BG965" s="82"/>
      <c r="BH965" s="82"/>
      <c r="BI965" s="82"/>
      <c r="BJ965" s="82"/>
      <c r="BK965" s="82"/>
      <c r="BL965" s="82"/>
      <c r="BM965" s="82"/>
      <c r="BN965" s="82"/>
      <c r="BO965" s="82"/>
      <c r="BP965" s="82"/>
      <c r="BQ965" s="82"/>
      <c r="BR965" s="84"/>
      <c r="BS965" s="84"/>
      <c r="BT965" s="84"/>
      <c r="BU965" s="84"/>
      <c r="BV965" s="84"/>
      <c r="BW965" s="84"/>
      <c r="BX965" s="82"/>
      <c r="BY965" s="265"/>
      <c r="BZ965" s="82"/>
      <c r="CA965" s="82"/>
      <c r="CB965" s="82"/>
    </row>
    <row r="966" spans="1:80" ht="15.75" customHeight="1" x14ac:dyDescent="0.2">
      <c r="A966" s="82"/>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c r="AA966" s="82"/>
      <c r="AB966" s="82"/>
      <c r="AC966" s="82"/>
      <c r="AD966" s="82"/>
      <c r="AE966" s="82"/>
      <c r="AF966" s="82"/>
      <c r="AG966" s="82"/>
      <c r="AH966" s="82"/>
      <c r="AI966" s="82"/>
      <c r="AJ966" s="82"/>
      <c r="AK966" s="82"/>
      <c r="AL966" s="82"/>
      <c r="AM966" s="82"/>
      <c r="AN966" s="266"/>
      <c r="AO966" s="266"/>
      <c r="AP966" s="266"/>
      <c r="AQ966" s="266"/>
      <c r="AR966" s="82"/>
      <c r="AS966" s="82"/>
      <c r="AT966" s="82"/>
      <c r="AU966" s="82"/>
      <c r="AV966" s="82"/>
      <c r="AW966" s="82"/>
      <c r="AX966" s="82"/>
      <c r="AY966" s="82"/>
      <c r="AZ966" s="82"/>
      <c r="BA966" s="82"/>
      <c r="BB966" s="82"/>
      <c r="BC966" s="82"/>
      <c r="BD966" s="82"/>
      <c r="BE966" s="82"/>
      <c r="BF966" s="82"/>
      <c r="BG966" s="82"/>
      <c r="BH966" s="82"/>
      <c r="BI966" s="82"/>
      <c r="BJ966" s="82"/>
      <c r="BK966" s="82"/>
      <c r="BL966" s="82"/>
      <c r="BM966" s="82"/>
      <c r="BN966" s="82"/>
      <c r="BO966" s="82"/>
      <c r="BP966" s="82"/>
      <c r="BQ966" s="82"/>
      <c r="BR966" s="84"/>
      <c r="BS966" s="84"/>
      <c r="BT966" s="84"/>
      <c r="BU966" s="84"/>
      <c r="BV966" s="84"/>
      <c r="BW966" s="84"/>
      <c r="BX966" s="82"/>
      <c r="BY966" s="265"/>
      <c r="BZ966" s="82"/>
      <c r="CA966" s="82"/>
      <c r="CB966" s="82"/>
    </row>
    <row r="967" spans="1:80" ht="15.75" customHeight="1" x14ac:dyDescent="0.2">
      <c r="A967" s="82"/>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c r="AA967" s="82"/>
      <c r="AB967" s="82"/>
      <c r="AC967" s="82"/>
      <c r="AD967" s="82"/>
      <c r="AE967" s="82"/>
      <c r="AF967" s="82"/>
      <c r="AG967" s="82"/>
      <c r="AH967" s="82"/>
      <c r="AI967" s="82"/>
      <c r="AJ967" s="82"/>
      <c r="AK967" s="82"/>
      <c r="AL967" s="82"/>
      <c r="AM967" s="82"/>
      <c r="AN967" s="266"/>
      <c r="AO967" s="266"/>
      <c r="AP967" s="266"/>
      <c r="AQ967" s="266"/>
      <c r="AR967" s="82"/>
      <c r="AS967" s="82"/>
      <c r="AT967" s="82"/>
      <c r="AU967" s="82"/>
      <c r="AV967" s="82"/>
      <c r="AW967" s="82"/>
      <c r="AX967" s="82"/>
      <c r="AY967" s="82"/>
      <c r="AZ967" s="82"/>
      <c r="BA967" s="82"/>
      <c r="BB967" s="82"/>
      <c r="BC967" s="82"/>
      <c r="BD967" s="82"/>
      <c r="BE967" s="82"/>
      <c r="BF967" s="82"/>
      <c r="BG967" s="82"/>
      <c r="BH967" s="82"/>
      <c r="BI967" s="82"/>
      <c r="BJ967" s="82"/>
      <c r="BK967" s="82"/>
      <c r="BL967" s="82"/>
      <c r="BM967" s="82"/>
      <c r="BN967" s="82"/>
      <c r="BO967" s="82"/>
      <c r="BP967" s="82"/>
      <c r="BQ967" s="82"/>
      <c r="BR967" s="84"/>
      <c r="BS967" s="84"/>
      <c r="BT967" s="84"/>
      <c r="BU967" s="84"/>
      <c r="BV967" s="84"/>
      <c r="BW967" s="84"/>
      <c r="BX967" s="82"/>
      <c r="BY967" s="265"/>
      <c r="BZ967" s="82"/>
      <c r="CA967" s="82"/>
      <c r="CB967" s="82"/>
    </row>
    <row r="968" spans="1:80" ht="15.75" customHeight="1" x14ac:dyDescent="0.2">
      <c r="A968" s="82"/>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c r="AG968" s="82"/>
      <c r="AH968" s="82"/>
      <c r="AI968" s="82"/>
      <c r="AJ968" s="82"/>
      <c r="AK968" s="82"/>
      <c r="AL968" s="82"/>
      <c r="AM968" s="82"/>
      <c r="AN968" s="266"/>
      <c r="AO968" s="266"/>
      <c r="AP968" s="266"/>
      <c r="AQ968" s="266"/>
      <c r="AR968" s="82"/>
      <c r="AS968" s="82"/>
      <c r="AT968" s="82"/>
      <c r="AU968" s="82"/>
      <c r="AV968" s="82"/>
      <c r="AW968" s="82"/>
      <c r="AX968" s="82"/>
      <c r="AY968" s="82"/>
      <c r="AZ968" s="82"/>
      <c r="BA968" s="82"/>
      <c r="BB968" s="82"/>
      <c r="BC968" s="82"/>
      <c r="BD968" s="82"/>
      <c r="BE968" s="82"/>
      <c r="BF968" s="82"/>
      <c r="BG968" s="82"/>
      <c r="BH968" s="82"/>
      <c r="BI968" s="82"/>
      <c r="BJ968" s="82"/>
      <c r="BK968" s="82"/>
      <c r="BL968" s="82"/>
      <c r="BM968" s="82"/>
      <c r="BN968" s="82"/>
      <c r="BO968" s="82"/>
      <c r="BP968" s="82"/>
      <c r="BQ968" s="82"/>
      <c r="BR968" s="84"/>
      <c r="BS968" s="84"/>
      <c r="BT968" s="84"/>
      <c r="BU968" s="84"/>
      <c r="BV968" s="84"/>
      <c r="BW968" s="84"/>
      <c r="BX968" s="82"/>
      <c r="BY968" s="265"/>
      <c r="BZ968" s="82"/>
      <c r="CA968" s="82"/>
      <c r="CB968" s="82"/>
    </row>
    <row r="969" spans="1:80" ht="15.75" customHeight="1" x14ac:dyDescent="0.2">
      <c r="A969" s="82"/>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c r="AA969" s="82"/>
      <c r="AB969" s="82"/>
      <c r="AC969" s="82"/>
      <c r="AD969" s="82"/>
      <c r="AE969" s="82"/>
      <c r="AF969" s="82"/>
      <c r="AG969" s="82"/>
      <c r="AH969" s="82"/>
      <c r="AI969" s="82"/>
      <c r="AJ969" s="82"/>
      <c r="AK969" s="82"/>
      <c r="AL969" s="82"/>
      <c r="AM969" s="82"/>
      <c r="AN969" s="266"/>
      <c r="AO969" s="266"/>
      <c r="AP969" s="266"/>
      <c r="AQ969" s="266"/>
      <c r="AR969" s="82"/>
      <c r="AS969" s="82"/>
      <c r="AT969" s="82"/>
      <c r="AU969" s="82"/>
      <c r="AV969" s="82"/>
      <c r="AW969" s="82"/>
      <c r="AX969" s="82"/>
      <c r="AY969" s="82"/>
      <c r="AZ969" s="82"/>
      <c r="BA969" s="82"/>
      <c r="BB969" s="82"/>
      <c r="BC969" s="82"/>
      <c r="BD969" s="82"/>
      <c r="BE969" s="82"/>
      <c r="BF969" s="82"/>
      <c r="BG969" s="82"/>
      <c r="BH969" s="82"/>
      <c r="BI969" s="82"/>
      <c r="BJ969" s="82"/>
      <c r="BK969" s="82"/>
      <c r="BL969" s="82"/>
      <c r="BM969" s="82"/>
      <c r="BN969" s="82"/>
      <c r="BO969" s="82"/>
      <c r="BP969" s="82"/>
      <c r="BQ969" s="82"/>
      <c r="BR969" s="84"/>
      <c r="BS969" s="84"/>
      <c r="BT969" s="84"/>
      <c r="BU969" s="84"/>
      <c r="BV969" s="84"/>
      <c r="BW969" s="84"/>
      <c r="BX969" s="82"/>
      <c r="BY969" s="265"/>
      <c r="BZ969" s="82"/>
      <c r="CA969" s="82"/>
      <c r="CB969" s="82"/>
    </row>
    <row r="970" spans="1:80" ht="15.75" customHeight="1" x14ac:dyDescent="0.2">
      <c r="A970" s="82"/>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c r="AA970" s="82"/>
      <c r="AB970" s="82"/>
      <c r="AC970" s="82"/>
      <c r="AD970" s="82"/>
      <c r="AE970" s="82"/>
      <c r="AF970" s="82"/>
      <c r="AG970" s="82"/>
      <c r="AH970" s="82"/>
      <c r="AI970" s="82"/>
      <c r="AJ970" s="82"/>
      <c r="AK970" s="82"/>
      <c r="AL970" s="82"/>
      <c r="AM970" s="82"/>
      <c r="AN970" s="266"/>
      <c r="AO970" s="266"/>
      <c r="AP970" s="266"/>
      <c r="AQ970" s="266"/>
      <c r="AR970" s="82"/>
      <c r="AS970" s="82"/>
      <c r="AT970" s="82"/>
      <c r="AU970" s="82"/>
      <c r="AV970" s="82"/>
      <c r="AW970" s="82"/>
      <c r="AX970" s="82"/>
      <c r="AY970" s="82"/>
      <c r="AZ970" s="82"/>
      <c r="BA970" s="82"/>
      <c r="BB970" s="82"/>
      <c r="BC970" s="82"/>
      <c r="BD970" s="82"/>
      <c r="BE970" s="82"/>
      <c r="BF970" s="82"/>
      <c r="BG970" s="82"/>
      <c r="BH970" s="82"/>
      <c r="BI970" s="82"/>
      <c r="BJ970" s="82"/>
      <c r="BK970" s="82"/>
      <c r="BL970" s="82"/>
      <c r="BM970" s="82"/>
      <c r="BN970" s="82"/>
      <c r="BO970" s="82"/>
      <c r="BP970" s="82"/>
      <c r="BQ970" s="82"/>
      <c r="BR970" s="84"/>
      <c r="BS970" s="84"/>
      <c r="BT970" s="84"/>
      <c r="BU970" s="84"/>
      <c r="BV970" s="84"/>
      <c r="BW970" s="84"/>
      <c r="BX970" s="82"/>
      <c r="BY970" s="265"/>
      <c r="BZ970" s="82"/>
      <c r="CA970" s="82"/>
      <c r="CB970" s="82"/>
    </row>
    <row r="971" spans="1:80" ht="15.75" customHeight="1" x14ac:dyDescent="0.2">
      <c r="A971" s="82"/>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c r="AA971" s="82"/>
      <c r="AB971" s="82"/>
      <c r="AC971" s="82"/>
      <c r="AD971" s="82"/>
      <c r="AE971" s="82"/>
      <c r="AF971" s="82"/>
      <c r="AG971" s="82"/>
      <c r="AH971" s="82"/>
      <c r="AI971" s="82"/>
      <c r="AJ971" s="82"/>
      <c r="AK971" s="82"/>
      <c r="AL971" s="82"/>
      <c r="AM971" s="82"/>
      <c r="AN971" s="266"/>
      <c r="AO971" s="266"/>
      <c r="AP971" s="266"/>
      <c r="AQ971" s="266"/>
      <c r="AR971" s="82"/>
      <c r="AS971" s="82"/>
      <c r="AT971" s="82"/>
      <c r="AU971" s="82"/>
      <c r="AV971" s="82"/>
      <c r="AW971" s="82"/>
      <c r="AX971" s="82"/>
      <c r="AY971" s="82"/>
      <c r="AZ971" s="82"/>
      <c r="BA971" s="82"/>
      <c r="BB971" s="82"/>
      <c r="BC971" s="82"/>
      <c r="BD971" s="82"/>
      <c r="BE971" s="82"/>
      <c r="BF971" s="82"/>
      <c r="BG971" s="82"/>
      <c r="BH971" s="82"/>
      <c r="BI971" s="82"/>
      <c r="BJ971" s="82"/>
      <c r="BK971" s="82"/>
      <c r="BL971" s="82"/>
      <c r="BM971" s="82"/>
      <c r="BN971" s="82"/>
      <c r="BO971" s="82"/>
      <c r="BP971" s="82"/>
      <c r="BQ971" s="82"/>
      <c r="BR971" s="84"/>
      <c r="BS971" s="84"/>
      <c r="BT971" s="84"/>
      <c r="BU971" s="84"/>
      <c r="BV971" s="84"/>
      <c r="BW971" s="84"/>
      <c r="BX971" s="82"/>
      <c r="BY971" s="265"/>
      <c r="BZ971" s="82"/>
      <c r="CA971" s="82"/>
      <c r="CB971" s="82"/>
    </row>
    <row r="972" spans="1:80" ht="15.75" customHeight="1" x14ac:dyDescent="0.2">
      <c r="A972" s="82"/>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c r="AA972" s="82"/>
      <c r="AB972" s="82"/>
      <c r="AC972" s="82"/>
      <c r="AD972" s="82"/>
      <c r="AE972" s="82"/>
      <c r="AF972" s="82"/>
      <c r="AG972" s="82"/>
      <c r="AH972" s="82"/>
      <c r="AI972" s="82"/>
      <c r="AJ972" s="82"/>
      <c r="AK972" s="82"/>
      <c r="AL972" s="82"/>
      <c r="AM972" s="82"/>
      <c r="AN972" s="266"/>
      <c r="AO972" s="266"/>
      <c r="AP972" s="266"/>
      <c r="AQ972" s="266"/>
      <c r="AR972" s="82"/>
      <c r="AS972" s="82"/>
      <c r="AT972" s="82"/>
      <c r="AU972" s="82"/>
      <c r="AV972" s="82"/>
      <c r="AW972" s="82"/>
      <c r="AX972" s="82"/>
      <c r="AY972" s="82"/>
      <c r="AZ972" s="82"/>
      <c r="BA972" s="82"/>
      <c r="BB972" s="82"/>
      <c r="BC972" s="82"/>
      <c r="BD972" s="82"/>
      <c r="BE972" s="82"/>
      <c r="BF972" s="82"/>
      <c r="BG972" s="82"/>
      <c r="BH972" s="82"/>
      <c r="BI972" s="82"/>
      <c r="BJ972" s="82"/>
      <c r="BK972" s="82"/>
      <c r="BL972" s="82"/>
      <c r="BM972" s="82"/>
      <c r="BN972" s="82"/>
      <c r="BO972" s="82"/>
      <c r="BP972" s="82"/>
      <c r="BQ972" s="82"/>
      <c r="BR972" s="84"/>
      <c r="BS972" s="84"/>
      <c r="BT972" s="84"/>
      <c r="BU972" s="84"/>
      <c r="BV972" s="84"/>
      <c r="BW972" s="84"/>
      <c r="BX972" s="82"/>
      <c r="BY972" s="265"/>
      <c r="BZ972" s="82"/>
      <c r="CA972" s="82"/>
      <c r="CB972" s="82"/>
    </row>
    <row r="973" spans="1:80" ht="15.75" customHeight="1" x14ac:dyDescent="0.2">
      <c r="A973" s="82"/>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c r="AA973" s="82"/>
      <c r="AB973" s="82"/>
      <c r="AC973" s="82"/>
      <c r="AD973" s="82"/>
      <c r="AE973" s="82"/>
      <c r="AF973" s="82"/>
      <c r="AG973" s="82"/>
      <c r="AH973" s="82"/>
      <c r="AI973" s="82"/>
      <c r="AJ973" s="82"/>
      <c r="AK973" s="82"/>
      <c r="AL973" s="82"/>
      <c r="AM973" s="82"/>
      <c r="AN973" s="266"/>
      <c r="AO973" s="266"/>
      <c r="AP973" s="266"/>
      <c r="AQ973" s="266"/>
      <c r="AR973" s="82"/>
      <c r="AS973" s="82"/>
      <c r="AT973" s="82"/>
      <c r="AU973" s="82"/>
      <c r="AV973" s="82"/>
      <c r="AW973" s="82"/>
      <c r="AX973" s="82"/>
      <c r="AY973" s="82"/>
      <c r="AZ973" s="82"/>
      <c r="BA973" s="82"/>
      <c r="BB973" s="82"/>
      <c r="BC973" s="82"/>
      <c r="BD973" s="82"/>
      <c r="BE973" s="82"/>
      <c r="BF973" s="82"/>
      <c r="BG973" s="82"/>
      <c r="BH973" s="82"/>
      <c r="BI973" s="82"/>
      <c r="BJ973" s="82"/>
      <c r="BK973" s="82"/>
      <c r="BL973" s="82"/>
      <c r="BM973" s="82"/>
      <c r="BN973" s="82"/>
      <c r="BO973" s="82"/>
      <c r="BP973" s="82"/>
      <c r="BQ973" s="82"/>
      <c r="BR973" s="84"/>
      <c r="BS973" s="84"/>
      <c r="BT973" s="84"/>
      <c r="BU973" s="84"/>
      <c r="BV973" s="84"/>
      <c r="BW973" s="84"/>
      <c r="BX973" s="82"/>
      <c r="BY973" s="265"/>
      <c r="BZ973" s="82"/>
      <c r="CA973" s="82"/>
      <c r="CB973" s="82"/>
    </row>
    <row r="974" spans="1:80" ht="15.75" customHeight="1" x14ac:dyDescent="0.2">
      <c r="A974" s="82"/>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c r="AG974" s="82"/>
      <c r="AH974" s="82"/>
      <c r="AI974" s="82"/>
      <c r="AJ974" s="82"/>
      <c r="AK974" s="82"/>
      <c r="AL974" s="82"/>
      <c r="AM974" s="82"/>
      <c r="AN974" s="266"/>
      <c r="AO974" s="266"/>
      <c r="AP974" s="266"/>
      <c r="AQ974" s="266"/>
      <c r="AR974" s="82"/>
      <c r="AS974" s="82"/>
      <c r="AT974" s="82"/>
      <c r="AU974" s="82"/>
      <c r="AV974" s="82"/>
      <c r="AW974" s="82"/>
      <c r="AX974" s="82"/>
      <c r="AY974" s="82"/>
      <c r="AZ974" s="82"/>
      <c r="BA974" s="82"/>
      <c r="BB974" s="82"/>
      <c r="BC974" s="82"/>
      <c r="BD974" s="82"/>
      <c r="BE974" s="82"/>
      <c r="BF974" s="82"/>
      <c r="BG974" s="82"/>
      <c r="BH974" s="82"/>
      <c r="BI974" s="82"/>
      <c r="BJ974" s="82"/>
      <c r="BK974" s="82"/>
      <c r="BL974" s="82"/>
      <c r="BM974" s="82"/>
      <c r="BN974" s="82"/>
      <c r="BO974" s="82"/>
      <c r="BP974" s="82"/>
      <c r="BQ974" s="82"/>
      <c r="BR974" s="84"/>
      <c r="BS974" s="84"/>
      <c r="BT974" s="84"/>
      <c r="BU974" s="84"/>
      <c r="BV974" s="84"/>
      <c r="BW974" s="84"/>
      <c r="BX974" s="82"/>
      <c r="BY974" s="265"/>
      <c r="BZ974" s="82"/>
      <c r="CA974" s="82"/>
      <c r="CB974" s="82"/>
    </row>
    <row r="975" spans="1:80" ht="15.75" customHeight="1" x14ac:dyDescent="0.2">
      <c r="A975" s="82"/>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c r="AA975" s="82"/>
      <c r="AB975" s="82"/>
      <c r="AC975" s="82"/>
      <c r="AD975" s="82"/>
      <c r="AE975" s="82"/>
      <c r="AF975" s="82"/>
      <c r="AG975" s="82"/>
      <c r="AH975" s="82"/>
      <c r="AI975" s="82"/>
      <c r="AJ975" s="82"/>
      <c r="AK975" s="82"/>
      <c r="AL975" s="82"/>
      <c r="AM975" s="82"/>
      <c r="AN975" s="266"/>
      <c r="AO975" s="266"/>
      <c r="AP975" s="266"/>
      <c r="AQ975" s="266"/>
      <c r="AR975" s="82"/>
      <c r="AS975" s="82"/>
      <c r="AT975" s="82"/>
      <c r="AU975" s="82"/>
      <c r="AV975" s="82"/>
      <c r="AW975" s="82"/>
      <c r="AX975" s="82"/>
      <c r="AY975" s="82"/>
      <c r="AZ975" s="82"/>
      <c r="BA975" s="82"/>
      <c r="BB975" s="82"/>
      <c r="BC975" s="82"/>
      <c r="BD975" s="82"/>
      <c r="BE975" s="82"/>
      <c r="BF975" s="82"/>
      <c r="BG975" s="82"/>
      <c r="BH975" s="82"/>
      <c r="BI975" s="82"/>
      <c r="BJ975" s="82"/>
      <c r="BK975" s="82"/>
      <c r="BL975" s="82"/>
      <c r="BM975" s="82"/>
      <c r="BN975" s="82"/>
      <c r="BO975" s="82"/>
      <c r="BP975" s="82"/>
      <c r="BQ975" s="82"/>
      <c r="BR975" s="84"/>
      <c r="BS975" s="84"/>
      <c r="BT975" s="84"/>
      <c r="BU975" s="84"/>
      <c r="BV975" s="84"/>
      <c r="BW975" s="84"/>
      <c r="BX975" s="82"/>
      <c r="BY975" s="265"/>
      <c r="BZ975" s="82"/>
      <c r="CA975" s="82"/>
      <c r="CB975" s="82"/>
    </row>
    <row r="976" spans="1:80" ht="15.75" customHeight="1" x14ac:dyDescent="0.2">
      <c r="A976" s="82"/>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c r="AA976" s="82"/>
      <c r="AB976" s="82"/>
      <c r="AC976" s="82"/>
      <c r="AD976" s="82"/>
      <c r="AE976" s="82"/>
      <c r="AF976" s="82"/>
      <c r="AG976" s="82"/>
      <c r="AH976" s="82"/>
      <c r="AI976" s="82"/>
      <c r="AJ976" s="82"/>
      <c r="AK976" s="82"/>
      <c r="AL976" s="82"/>
      <c r="AM976" s="82"/>
      <c r="AN976" s="266"/>
      <c r="AO976" s="266"/>
      <c r="AP976" s="266"/>
      <c r="AQ976" s="266"/>
      <c r="AR976" s="82"/>
      <c r="AS976" s="82"/>
      <c r="AT976" s="82"/>
      <c r="AU976" s="82"/>
      <c r="AV976" s="82"/>
      <c r="AW976" s="82"/>
      <c r="AX976" s="82"/>
      <c r="AY976" s="82"/>
      <c r="AZ976" s="82"/>
      <c r="BA976" s="82"/>
      <c r="BB976" s="82"/>
      <c r="BC976" s="82"/>
      <c r="BD976" s="82"/>
      <c r="BE976" s="82"/>
      <c r="BF976" s="82"/>
      <c r="BG976" s="82"/>
      <c r="BH976" s="82"/>
      <c r="BI976" s="82"/>
      <c r="BJ976" s="82"/>
      <c r="BK976" s="82"/>
      <c r="BL976" s="82"/>
      <c r="BM976" s="82"/>
      <c r="BN976" s="82"/>
      <c r="BO976" s="82"/>
      <c r="BP976" s="82"/>
      <c r="BQ976" s="82"/>
      <c r="BR976" s="84"/>
      <c r="BS976" s="84"/>
      <c r="BT976" s="84"/>
      <c r="BU976" s="84"/>
      <c r="BV976" s="84"/>
      <c r="BW976" s="84"/>
      <c r="BX976" s="82"/>
      <c r="BY976" s="265"/>
      <c r="BZ976" s="82"/>
      <c r="CA976" s="82"/>
      <c r="CB976" s="82"/>
    </row>
    <row r="977" spans="1:80" ht="15.75" customHeight="1" x14ac:dyDescent="0.2">
      <c r="A977" s="82"/>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c r="AA977" s="82"/>
      <c r="AB977" s="82"/>
      <c r="AC977" s="82"/>
      <c r="AD977" s="82"/>
      <c r="AE977" s="82"/>
      <c r="AF977" s="82"/>
      <c r="AG977" s="82"/>
      <c r="AH977" s="82"/>
      <c r="AI977" s="82"/>
      <c r="AJ977" s="82"/>
      <c r="AK977" s="82"/>
      <c r="AL977" s="82"/>
      <c r="AM977" s="82"/>
      <c r="AN977" s="266"/>
      <c r="AO977" s="266"/>
      <c r="AP977" s="266"/>
      <c r="AQ977" s="266"/>
      <c r="AR977" s="82"/>
      <c r="AS977" s="82"/>
      <c r="AT977" s="82"/>
      <c r="AU977" s="82"/>
      <c r="AV977" s="82"/>
      <c r="AW977" s="82"/>
      <c r="AX977" s="82"/>
      <c r="AY977" s="82"/>
      <c r="AZ977" s="82"/>
      <c r="BA977" s="82"/>
      <c r="BB977" s="82"/>
      <c r="BC977" s="82"/>
      <c r="BD977" s="82"/>
      <c r="BE977" s="82"/>
      <c r="BF977" s="82"/>
      <c r="BG977" s="82"/>
      <c r="BH977" s="82"/>
      <c r="BI977" s="82"/>
      <c r="BJ977" s="82"/>
      <c r="BK977" s="82"/>
      <c r="BL977" s="82"/>
      <c r="BM977" s="82"/>
      <c r="BN977" s="82"/>
      <c r="BO977" s="82"/>
      <c r="BP977" s="82"/>
      <c r="BQ977" s="82"/>
      <c r="BR977" s="84"/>
      <c r="BS977" s="84"/>
      <c r="BT977" s="84"/>
      <c r="BU977" s="84"/>
      <c r="BV977" s="84"/>
      <c r="BW977" s="84"/>
      <c r="BX977" s="82"/>
      <c r="BY977" s="265"/>
      <c r="BZ977" s="82"/>
      <c r="CA977" s="82"/>
      <c r="CB977" s="82"/>
    </row>
    <row r="978" spans="1:80" ht="15.75" customHeight="1" x14ac:dyDescent="0.2">
      <c r="A978" s="82"/>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c r="AA978" s="82"/>
      <c r="AB978" s="82"/>
      <c r="AC978" s="82"/>
      <c r="AD978" s="82"/>
      <c r="AE978" s="82"/>
      <c r="AF978" s="82"/>
      <c r="AG978" s="82"/>
      <c r="AH978" s="82"/>
      <c r="AI978" s="82"/>
      <c r="AJ978" s="82"/>
      <c r="AK978" s="82"/>
      <c r="AL978" s="82"/>
      <c r="AM978" s="82"/>
      <c r="AN978" s="266"/>
      <c r="AO978" s="266"/>
      <c r="AP978" s="266"/>
      <c r="AQ978" s="266"/>
      <c r="AR978" s="82"/>
      <c r="AS978" s="82"/>
      <c r="AT978" s="82"/>
      <c r="AU978" s="82"/>
      <c r="AV978" s="82"/>
      <c r="AW978" s="82"/>
      <c r="AX978" s="82"/>
      <c r="AY978" s="82"/>
      <c r="AZ978" s="82"/>
      <c r="BA978" s="82"/>
      <c r="BB978" s="82"/>
      <c r="BC978" s="82"/>
      <c r="BD978" s="82"/>
      <c r="BE978" s="82"/>
      <c r="BF978" s="82"/>
      <c r="BG978" s="82"/>
      <c r="BH978" s="82"/>
      <c r="BI978" s="82"/>
      <c r="BJ978" s="82"/>
      <c r="BK978" s="82"/>
      <c r="BL978" s="82"/>
      <c r="BM978" s="82"/>
      <c r="BN978" s="82"/>
      <c r="BO978" s="82"/>
      <c r="BP978" s="82"/>
      <c r="BQ978" s="82"/>
      <c r="BR978" s="84"/>
      <c r="BS978" s="84"/>
      <c r="BT978" s="84"/>
      <c r="BU978" s="84"/>
      <c r="BV978" s="84"/>
      <c r="BW978" s="84"/>
      <c r="BX978" s="82"/>
      <c r="BY978" s="265"/>
      <c r="BZ978" s="82"/>
      <c r="CA978" s="82"/>
      <c r="CB978" s="82"/>
    </row>
    <row r="979" spans="1:80" ht="15.75" customHeight="1" x14ac:dyDescent="0.2">
      <c r="A979" s="82"/>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c r="AA979" s="82"/>
      <c r="AB979" s="82"/>
      <c r="AC979" s="82"/>
      <c r="AD979" s="82"/>
      <c r="AE979" s="82"/>
      <c r="AF979" s="82"/>
      <c r="AG979" s="82"/>
      <c r="AH979" s="82"/>
      <c r="AI979" s="82"/>
      <c r="AJ979" s="82"/>
      <c r="AK979" s="82"/>
      <c r="AL979" s="82"/>
      <c r="AM979" s="82"/>
      <c r="AN979" s="266"/>
      <c r="AO979" s="266"/>
      <c r="AP979" s="266"/>
      <c r="AQ979" s="266"/>
      <c r="AR979" s="82"/>
      <c r="AS979" s="82"/>
      <c r="AT979" s="82"/>
      <c r="AU979" s="82"/>
      <c r="AV979" s="82"/>
      <c r="AW979" s="82"/>
      <c r="AX979" s="82"/>
      <c r="AY979" s="82"/>
      <c r="AZ979" s="82"/>
      <c r="BA979" s="82"/>
      <c r="BB979" s="82"/>
      <c r="BC979" s="82"/>
      <c r="BD979" s="82"/>
      <c r="BE979" s="82"/>
      <c r="BF979" s="82"/>
      <c r="BG979" s="82"/>
      <c r="BH979" s="82"/>
      <c r="BI979" s="82"/>
      <c r="BJ979" s="82"/>
      <c r="BK979" s="82"/>
      <c r="BL979" s="82"/>
      <c r="BM979" s="82"/>
      <c r="BN979" s="82"/>
      <c r="BO979" s="82"/>
      <c r="BP979" s="82"/>
      <c r="BQ979" s="82"/>
      <c r="BR979" s="84"/>
      <c r="BS979" s="84"/>
      <c r="BT979" s="84"/>
      <c r="BU979" s="84"/>
      <c r="BV979" s="84"/>
      <c r="BW979" s="84"/>
      <c r="BX979" s="82"/>
      <c r="BY979" s="265"/>
      <c r="BZ979" s="82"/>
      <c r="CA979" s="82"/>
      <c r="CB979" s="82"/>
    </row>
    <row r="980" spans="1:80" ht="15.75" customHeight="1" x14ac:dyDescent="0.2">
      <c r="A980" s="82"/>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c r="AG980" s="82"/>
      <c r="AH980" s="82"/>
      <c r="AI980" s="82"/>
      <c r="AJ980" s="82"/>
      <c r="AK980" s="82"/>
      <c r="AL980" s="82"/>
      <c r="AM980" s="82"/>
      <c r="AN980" s="266"/>
      <c r="AO980" s="266"/>
      <c r="AP980" s="266"/>
      <c r="AQ980" s="266"/>
      <c r="AR980" s="82"/>
      <c r="AS980" s="82"/>
      <c r="AT980" s="82"/>
      <c r="AU980" s="82"/>
      <c r="AV980" s="82"/>
      <c r="AW980" s="82"/>
      <c r="AX980" s="82"/>
      <c r="AY980" s="82"/>
      <c r="AZ980" s="82"/>
      <c r="BA980" s="82"/>
      <c r="BB980" s="82"/>
      <c r="BC980" s="82"/>
      <c r="BD980" s="82"/>
      <c r="BE980" s="82"/>
      <c r="BF980" s="82"/>
      <c r="BG980" s="82"/>
      <c r="BH980" s="82"/>
      <c r="BI980" s="82"/>
      <c r="BJ980" s="82"/>
      <c r="BK980" s="82"/>
      <c r="BL980" s="82"/>
      <c r="BM980" s="82"/>
      <c r="BN980" s="82"/>
      <c r="BO980" s="82"/>
      <c r="BP980" s="82"/>
      <c r="BQ980" s="82"/>
      <c r="BR980" s="84"/>
      <c r="BS980" s="84"/>
      <c r="BT980" s="84"/>
      <c r="BU980" s="84"/>
      <c r="BV980" s="84"/>
      <c r="BW980" s="84"/>
      <c r="BX980" s="82"/>
      <c r="BY980" s="265"/>
      <c r="BZ980" s="82"/>
      <c r="CA980" s="82"/>
      <c r="CB980" s="82"/>
    </row>
    <row r="981" spans="1:80" ht="15.75" customHeight="1" x14ac:dyDescent="0.2">
      <c r="A981" s="82"/>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c r="AA981" s="82"/>
      <c r="AB981" s="82"/>
      <c r="AC981" s="82"/>
      <c r="AD981" s="82"/>
      <c r="AE981" s="82"/>
      <c r="AF981" s="82"/>
      <c r="AG981" s="82"/>
      <c r="AH981" s="82"/>
      <c r="AI981" s="82"/>
      <c r="AJ981" s="82"/>
      <c r="AK981" s="82"/>
      <c r="AL981" s="82"/>
      <c r="AM981" s="82"/>
      <c r="AN981" s="266"/>
      <c r="AO981" s="266"/>
      <c r="AP981" s="266"/>
      <c r="AQ981" s="266"/>
      <c r="AR981" s="82"/>
      <c r="AS981" s="82"/>
      <c r="AT981" s="82"/>
      <c r="AU981" s="82"/>
      <c r="AV981" s="82"/>
      <c r="AW981" s="82"/>
      <c r="AX981" s="82"/>
      <c r="AY981" s="82"/>
      <c r="AZ981" s="82"/>
      <c r="BA981" s="82"/>
      <c r="BB981" s="82"/>
      <c r="BC981" s="82"/>
      <c r="BD981" s="82"/>
      <c r="BE981" s="82"/>
      <c r="BF981" s="82"/>
      <c r="BG981" s="82"/>
      <c r="BH981" s="82"/>
      <c r="BI981" s="82"/>
      <c r="BJ981" s="82"/>
      <c r="BK981" s="82"/>
      <c r="BL981" s="82"/>
      <c r="BM981" s="82"/>
      <c r="BN981" s="82"/>
      <c r="BO981" s="82"/>
      <c r="BP981" s="82"/>
      <c r="BQ981" s="82"/>
      <c r="BR981" s="84"/>
      <c r="BS981" s="84"/>
      <c r="BT981" s="84"/>
      <c r="BU981" s="84"/>
      <c r="BV981" s="84"/>
      <c r="BW981" s="84"/>
      <c r="BX981" s="82"/>
      <c r="BY981" s="265"/>
      <c r="BZ981" s="82"/>
      <c r="CA981" s="82"/>
      <c r="CB981" s="82"/>
    </row>
    <row r="982" spans="1:80" ht="15.75" customHeight="1" x14ac:dyDescent="0.2">
      <c r="A982" s="82"/>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c r="AA982" s="82"/>
      <c r="AB982" s="82"/>
      <c r="AC982" s="82"/>
      <c r="AD982" s="82"/>
      <c r="AE982" s="82"/>
      <c r="AF982" s="82"/>
      <c r="AG982" s="82"/>
      <c r="AH982" s="82"/>
      <c r="AI982" s="82"/>
      <c r="AJ982" s="82"/>
      <c r="AK982" s="82"/>
      <c r="AL982" s="82"/>
      <c r="AM982" s="82"/>
      <c r="AN982" s="266"/>
      <c r="AO982" s="266"/>
      <c r="AP982" s="266"/>
      <c r="AQ982" s="266"/>
      <c r="AR982" s="82"/>
      <c r="AS982" s="82"/>
      <c r="AT982" s="82"/>
      <c r="AU982" s="82"/>
      <c r="AV982" s="82"/>
      <c r="AW982" s="82"/>
      <c r="AX982" s="82"/>
      <c r="AY982" s="82"/>
      <c r="AZ982" s="82"/>
      <c r="BA982" s="82"/>
      <c r="BB982" s="82"/>
      <c r="BC982" s="82"/>
      <c r="BD982" s="82"/>
      <c r="BE982" s="82"/>
      <c r="BF982" s="82"/>
      <c r="BG982" s="82"/>
      <c r="BH982" s="82"/>
      <c r="BI982" s="82"/>
      <c r="BJ982" s="82"/>
      <c r="BK982" s="82"/>
      <c r="BL982" s="82"/>
      <c r="BM982" s="82"/>
      <c r="BN982" s="82"/>
      <c r="BO982" s="82"/>
      <c r="BP982" s="82"/>
      <c r="BQ982" s="82"/>
      <c r="BR982" s="84"/>
      <c r="BS982" s="84"/>
      <c r="BT982" s="84"/>
      <c r="BU982" s="84"/>
      <c r="BV982" s="84"/>
      <c r="BW982" s="84"/>
      <c r="BX982" s="82"/>
      <c r="BY982" s="265"/>
      <c r="BZ982" s="82"/>
      <c r="CA982" s="82"/>
      <c r="CB982" s="82"/>
    </row>
    <row r="983" spans="1:80" ht="15.75" customHeight="1" x14ac:dyDescent="0.2">
      <c r="A983" s="82"/>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c r="AA983" s="82"/>
      <c r="AB983" s="82"/>
      <c r="AC983" s="82"/>
      <c r="AD983" s="82"/>
      <c r="AE983" s="82"/>
      <c r="AF983" s="82"/>
      <c r="AG983" s="82"/>
      <c r="AH983" s="82"/>
      <c r="AI983" s="82"/>
      <c r="AJ983" s="82"/>
      <c r="AK983" s="82"/>
      <c r="AL983" s="82"/>
      <c r="AM983" s="82"/>
      <c r="AN983" s="266"/>
      <c r="AO983" s="266"/>
      <c r="AP983" s="266"/>
      <c r="AQ983" s="266"/>
      <c r="AR983" s="82"/>
      <c r="AS983" s="82"/>
      <c r="AT983" s="82"/>
      <c r="AU983" s="82"/>
      <c r="AV983" s="82"/>
      <c r="AW983" s="82"/>
      <c r="AX983" s="82"/>
      <c r="AY983" s="82"/>
      <c r="AZ983" s="82"/>
      <c r="BA983" s="82"/>
      <c r="BB983" s="82"/>
      <c r="BC983" s="82"/>
      <c r="BD983" s="82"/>
      <c r="BE983" s="82"/>
      <c r="BF983" s="82"/>
      <c r="BG983" s="82"/>
      <c r="BH983" s="82"/>
      <c r="BI983" s="82"/>
      <c r="BJ983" s="82"/>
      <c r="BK983" s="82"/>
      <c r="BL983" s="82"/>
      <c r="BM983" s="82"/>
      <c r="BN983" s="82"/>
      <c r="BO983" s="82"/>
      <c r="BP983" s="82"/>
      <c r="BQ983" s="82"/>
      <c r="BR983" s="84"/>
      <c r="BS983" s="84"/>
      <c r="BT983" s="84"/>
      <c r="BU983" s="84"/>
      <c r="BV983" s="84"/>
      <c r="BW983" s="84"/>
      <c r="BX983" s="82"/>
      <c r="BY983" s="265"/>
      <c r="BZ983" s="82"/>
      <c r="CA983" s="82"/>
      <c r="CB983" s="82"/>
    </row>
    <row r="984" spans="1:80" ht="15.75" customHeight="1" x14ac:dyDescent="0.2">
      <c r="A984" s="82"/>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c r="AA984" s="82"/>
      <c r="AB984" s="82"/>
      <c r="AC984" s="82"/>
      <c r="AD984" s="82"/>
      <c r="AE984" s="82"/>
      <c r="AF984" s="82"/>
      <c r="AG984" s="82"/>
      <c r="AH984" s="82"/>
      <c r="AI984" s="82"/>
      <c r="AJ984" s="82"/>
      <c r="AK984" s="82"/>
      <c r="AL984" s="82"/>
      <c r="AM984" s="82"/>
      <c r="AN984" s="266"/>
      <c r="AO984" s="266"/>
      <c r="AP984" s="266"/>
      <c r="AQ984" s="266"/>
      <c r="AR984" s="82"/>
      <c r="AS984" s="82"/>
      <c r="AT984" s="82"/>
      <c r="AU984" s="82"/>
      <c r="AV984" s="82"/>
      <c r="AW984" s="82"/>
      <c r="AX984" s="82"/>
      <c r="AY984" s="82"/>
      <c r="AZ984" s="82"/>
      <c r="BA984" s="82"/>
      <c r="BB984" s="82"/>
      <c r="BC984" s="82"/>
      <c r="BD984" s="82"/>
      <c r="BE984" s="82"/>
      <c r="BF984" s="82"/>
      <c r="BG984" s="82"/>
      <c r="BH984" s="82"/>
      <c r="BI984" s="82"/>
      <c r="BJ984" s="82"/>
      <c r="BK984" s="82"/>
      <c r="BL984" s="82"/>
      <c r="BM984" s="82"/>
      <c r="BN984" s="82"/>
      <c r="BO984" s="82"/>
      <c r="BP984" s="82"/>
      <c r="BQ984" s="82"/>
      <c r="BR984" s="84"/>
      <c r="BS984" s="84"/>
      <c r="BT984" s="84"/>
      <c r="BU984" s="84"/>
      <c r="BV984" s="84"/>
      <c r="BW984" s="84"/>
      <c r="BX984" s="82"/>
      <c r="BY984" s="265"/>
      <c r="BZ984" s="82"/>
      <c r="CA984" s="82"/>
      <c r="CB984" s="82"/>
    </row>
    <row r="985" spans="1:80" ht="15.75" customHeight="1" x14ac:dyDescent="0.2">
      <c r="A985" s="82"/>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c r="AA985" s="82"/>
      <c r="AB985" s="82"/>
      <c r="AC985" s="82"/>
      <c r="AD985" s="82"/>
      <c r="AE985" s="82"/>
      <c r="AF985" s="82"/>
      <c r="AG985" s="82"/>
      <c r="AH985" s="82"/>
      <c r="AI985" s="82"/>
      <c r="AJ985" s="82"/>
      <c r="AK985" s="82"/>
      <c r="AL985" s="82"/>
      <c r="AM985" s="82"/>
      <c r="AN985" s="266"/>
      <c r="AO985" s="266"/>
      <c r="AP985" s="266"/>
      <c r="AQ985" s="266"/>
      <c r="AR985" s="82"/>
      <c r="AS985" s="82"/>
      <c r="AT985" s="82"/>
      <c r="AU985" s="82"/>
      <c r="AV985" s="82"/>
      <c r="AW985" s="82"/>
      <c r="AX985" s="82"/>
      <c r="AY985" s="82"/>
      <c r="AZ985" s="82"/>
      <c r="BA985" s="82"/>
      <c r="BB985" s="82"/>
      <c r="BC985" s="82"/>
      <c r="BD985" s="82"/>
      <c r="BE985" s="82"/>
      <c r="BF985" s="82"/>
      <c r="BG985" s="82"/>
      <c r="BH985" s="82"/>
      <c r="BI985" s="82"/>
      <c r="BJ985" s="82"/>
      <c r="BK985" s="82"/>
      <c r="BL985" s="82"/>
      <c r="BM985" s="82"/>
      <c r="BN985" s="82"/>
      <c r="BO985" s="82"/>
      <c r="BP985" s="82"/>
      <c r="BQ985" s="82"/>
      <c r="BR985" s="84"/>
      <c r="BS985" s="84"/>
      <c r="BT985" s="84"/>
      <c r="BU985" s="84"/>
      <c r="BV985" s="84"/>
      <c r="BW985" s="84"/>
      <c r="BX985" s="82"/>
      <c r="BY985" s="265"/>
      <c r="BZ985" s="82"/>
      <c r="CA985" s="82"/>
      <c r="CB985" s="82"/>
    </row>
    <row r="986" spans="1:80" ht="15.75" customHeight="1" x14ac:dyDescent="0.2">
      <c r="A986" s="82"/>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c r="AG986" s="82"/>
      <c r="AH986" s="82"/>
      <c r="AI986" s="82"/>
      <c r="AJ986" s="82"/>
      <c r="AK986" s="82"/>
      <c r="AL986" s="82"/>
      <c r="AM986" s="82"/>
      <c r="AN986" s="266"/>
      <c r="AO986" s="266"/>
      <c r="AP986" s="266"/>
      <c r="AQ986" s="266"/>
      <c r="AR986" s="82"/>
      <c r="AS986" s="82"/>
      <c r="AT986" s="82"/>
      <c r="AU986" s="82"/>
      <c r="AV986" s="82"/>
      <c r="AW986" s="82"/>
      <c r="AX986" s="82"/>
      <c r="AY986" s="82"/>
      <c r="AZ986" s="82"/>
      <c r="BA986" s="82"/>
      <c r="BB986" s="82"/>
      <c r="BC986" s="82"/>
      <c r="BD986" s="82"/>
      <c r="BE986" s="82"/>
      <c r="BF986" s="82"/>
      <c r="BG986" s="82"/>
      <c r="BH986" s="82"/>
      <c r="BI986" s="82"/>
      <c r="BJ986" s="82"/>
      <c r="BK986" s="82"/>
      <c r="BL986" s="82"/>
      <c r="BM986" s="82"/>
      <c r="BN986" s="82"/>
      <c r="BO986" s="82"/>
      <c r="BP986" s="82"/>
      <c r="BQ986" s="82"/>
      <c r="BR986" s="84"/>
      <c r="BS986" s="84"/>
      <c r="BT986" s="84"/>
      <c r="BU986" s="84"/>
      <c r="BV986" s="84"/>
      <c r="BW986" s="84"/>
      <c r="BX986" s="82"/>
      <c r="BY986" s="265"/>
      <c r="BZ986" s="82"/>
      <c r="CA986" s="82"/>
      <c r="CB986" s="82"/>
    </row>
    <row r="987" spans="1:80" ht="15.75" customHeight="1" x14ac:dyDescent="0.2">
      <c r="A987" s="82"/>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c r="AA987" s="82"/>
      <c r="AB987" s="82"/>
      <c r="AC987" s="82"/>
      <c r="AD987" s="82"/>
      <c r="AE987" s="82"/>
      <c r="AF987" s="82"/>
      <c r="AG987" s="82"/>
      <c r="AH987" s="82"/>
      <c r="AI987" s="82"/>
      <c r="AJ987" s="82"/>
      <c r="AK987" s="82"/>
      <c r="AL987" s="82"/>
      <c r="AM987" s="82"/>
      <c r="AN987" s="266"/>
      <c r="AO987" s="266"/>
      <c r="AP987" s="266"/>
      <c r="AQ987" s="266"/>
      <c r="AR987" s="82"/>
      <c r="AS987" s="82"/>
      <c r="AT987" s="82"/>
      <c r="AU987" s="82"/>
      <c r="AV987" s="82"/>
      <c r="AW987" s="82"/>
      <c r="AX987" s="82"/>
      <c r="AY987" s="82"/>
      <c r="AZ987" s="82"/>
      <c r="BA987" s="82"/>
      <c r="BB987" s="82"/>
      <c r="BC987" s="82"/>
      <c r="BD987" s="82"/>
      <c r="BE987" s="82"/>
      <c r="BF987" s="82"/>
      <c r="BG987" s="82"/>
      <c r="BH987" s="82"/>
      <c r="BI987" s="82"/>
      <c r="BJ987" s="82"/>
      <c r="BK987" s="82"/>
      <c r="BL987" s="82"/>
      <c r="BM987" s="82"/>
      <c r="BN987" s="82"/>
      <c r="BO987" s="82"/>
      <c r="BP987" s="82"/>
      <c r="BQ987" s="82"/>
      <c r="BR987" s="84"/>
      <c r="BS987" s="84"/>
      <c r="BT987" s="84"/>
      <c r="BU987" s="84"/>
      <c r="BV987" s="84"/>
      <c r="BW987" s="84"/>
      <c r="BX987" s="82"/>
      <c r="BY987" s="265"/>
      <c r="BZ987" s="82"/>
      <c r="CA987" s="82"/>
      <c r="CB987" s="82"/>
    </row>
    <row r="988" spans="1:80" ht="15.75" customHeight="1" x14ac:dyDescent="0.2">
      <c r="A988" s="82"/>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c r="AA988" s="82"/>
      <c r="AB988" s="82"/>
      <c r="AC988" s="82"/>
      <c r="AD988" s="82"/>
      <c r="AE988" s="82"/>
      <c r="AF988" s="82"/>
      <c r="AG988" s="82"/>
      <c r="AH988" s="82"/>
      <c r="AI988" s="82"/>
      <c r="AJ988" s="82"/>
      <c r="AK988" s="82"/>
      <c r="AL988" s="82"/>
      <c r="AM988" s="82"/>
      <c r="AN988" s="266"/>
      <c r="AO988" s="266"/>
      <c r="AP988" s="266"/>
      <c r="AQ988" s="266"/>
      <c r="AR988" s="82"/>
      <c r="AS988" s="82"/>
      <c r="AT988" s="82"/>
      <c r="AU988" s="82"/>
      <c r="AV988" s="82"/>
      <c r="AW988" s="82"/>
      <c r="AX988" s="82"/>
      <c r="AY988" s="82"/>
      <c r="AZ988" s="82"/>
      <c r="BA988" s="82"/>
      <c r="BB988" s="82"/>
      <c r="BC988" s="82"/>
      <c r="BD988" s="82"/>
      <c r="BE988" s="82"/>
      <c r="BF988" s="82"/>
      <c r="BG988" s="82"/>
      <c r="BH988" s="82"/>
      <c r="BI988" s="82"/>
      <c r="BJ988" s="82"/>
      <c r="BK988" s="82"/>
      <c r="BL988" s="82"/>
      <c r="BM988" s="82"/>
      <c r="BN988" s="82"/>
      <c r="BO988" s="82"/>
      <c r="BP988" s="82"/>
      <c r="BQ988" s="82"/>
      <c r="BR988" s="84"/>
      <c r="BS988" s="84"/>
      <c r="BT988" s="84"/>
      <c r="BU988" s="84"/>
      <c r="BV988" s="84"/>
      <c r="BW988" s="84"/>
      <c r="BX988" s="82"/>
      <c r="BY988" s="265"/>
      <c r="BZ988" s="82"/>
      <c r="CA988" s="82"/>
      <c r="CB988" s="82"/>
    </row>
    <row r="989" spans="1:80" ht="15.75" customHeight="1" x14ac:dyDescent="0.2">
      <c r="A989" s="82"/>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c r="AA989" s="82"/>
      <c r="AB989" s="82"/>
      <c r="AC989" s="82"/>
      <c r="AD989" s="82"/>
      <c r="AE989" s="82"/>
      <c r="AF989" s="82"/>
      <c r="AG989" s="82"/>
      <c r="AH989" s="82"/>
      <c r="AI989" s="82"/>
      <c r="AJ989" s="82"/>
      <c r="AK989" s="82"/>
      <c r="AL989" s="82"/>
      <c r="AM989" s="82"/>
      <c r="AN989" s="266"/>
      <c r="AO989" s="266"/>
      <c r="AP989" s="266"/>
      <c r="AQ989" s="266"/>
      <c r="AR989" s="82"/>
      <c r="AS989" s="82"/>
      <c r="AT989" s="82"/>
      <c r="AU989" s="82"/>
      <c r="AV989" s="82"/>
      <c r="AW989" s="82"/>
      <c r="AX989" s="82"/>
      <c r="AY989" s="82"/>
      <c r="AZ989" s="82"/>
      <c r="BA989" s="82"/>
      <c r="BB989" s="82"/>
      <c r="BC989" s="82"/>
      <c r="BD989" s="82"/>
      <c r="BE989" s="82"/>
      <c r="BF989" s="82"/>
      <c r="BG989" s="82"/>
      <c r="BH989" s="82"/>
      <c r="BI989" s="82"/>
      <c r="BJ989" s="82"/>
      <c r="BK989" s="82"/>
      <c r="BL989" s="82"/>
      <c r="BM989" s="82"/>
      <c r="BN989" s="82"/>
      <c r="BO989" s="82"/>
      <c r="BP989" s="82"/>
      <c r="BQ989" s="82"/>
      <c r="BR989" s="84"/>
      <c r="BS989" s="84"/>
      <c r="BT989" s="84"/>
      <c r="BU989" s="84"/>
      <c r="BV989" s="84"/>
      <c r="BW989" s="84"/>
      <c r="BX989" s="82"/>
      <c r="BY989" s="265"/>
      <c r="BZ989" s="82"/>
      <c r="CA989" s="82"/>
      <c r="CB989" s="82"/>
    </row>
    <row r="990" spans="1:80" ht="15.75" customHeight="1" x14ac:dyDescent="0.2">
      <c r="A990" s="82"/>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c r="AA990" s="82"/>
      <c r="AB990" s="82"/>
      <c r="AC990" s="82"/>
      <c r="AD990" s="82"/>
      <c r="AE990" s="82"/>
      <c r="AF990" s="82"/>
      <c r="AG990" s="82"/>
      <c r="AH990" s="82"/>
      <c r="AI990" s="82"/>
      <c r="AJ990" s="82"/>
      <c r="AK990" s="82"/>
      <c r="AL990" s="82"/>
      <c r="AM990" s="82"/>
      <c r="AN990" s="266"/>
      <c r="AO990" s="266"/>
      <c r="AP990" s="266"/>
      <c r="AQ990" s="266"/>
      <c r="AR990" s="82"/>
      <c r="AS990" s="82"/>
      <c r="AT990" s="82"/>
      <c r="AU990" s="82"/>
      <c r="AV990" s="82"/>
      <c r="AW990" s="82"/>
      <c r="AX990" s="82"/>
      <c r="AY990" s="82"/>
      <c r="AZ990" s="82"/>
      <c r="BA990" s="82"/>
      <c r="BB990" s="82"/>
      <c r="BC990" s="82"/>
      <c r="BD990" s="82"/>
      <c r="BE990" s="82"/>
      <c r="BF990" s="82"/>
      <c r="BG990" s="82"/>
      <c r="BH990" s="82"/>
      <c r="BI990" s="82"/>
      <c r="BJ990" s="82"/>
      <c r="BK990" s="82"/>
      <c r="BL990" s="82"/>
      <c r="BM990" s="82"/>
      <c r="BN990" s="82"/>
      <c r="BO990" s="82"/>
      <c r="BP990" s="82"/>
      <c r="BQ990" s="82"/>
      <c r="BR990" s="84"/>
      <c r="BS990" s="84"/>
      <c r="BT990" s="84"/>
      <c r="BU990" s="84"/>
      <c r="BV990" s="84"/>
      <c r="BW990" s="84"/>
      <c r="BX990" s="82"/>
      <c r="BY990" s="265"/>
      <c r="BZ990" s="82"/>
      <c r="CA990" s="82"/>
      <c r="CB990" s="82"/>
    </row>
    <row r="991" spans="1:80" ht="15.75" customHeight="1" x14ac:dyDescent="0.2">
      <c r="A991" s="82"/>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c r="AA991" s="82"/>
      <c r="AB991" s="82"/>
      <c r="AC991" s="82"/>
      <c r="AD991" s="82"/>
      <c r="AE991" s="82"/>
      <c r="AF991" s="82"/>
      <c r="AG991" s="82"/>
      <c r="AH991" s="82"/>
      <c r="AI991" s="82"/>
      <c r="AJ991" s="82"/>
      <c r="AK991" s="82"/>
      <c r="AL991" s="82"/>
      <c r="AM991" s="82"/>
      <c r="AN991" s="266"/>
      <c r="AO991" s="266"/>
      <c r="AP991" s="266"/>
      <c r="AQ991" s="266"/>
      <c r="AR991" s="82"/>
      <c r="AS991" s="82"/>
      <c r="AT991" s="82"/>
      <c r="AU991" s="82"/>
      <c r="AV991" s="82"/>
      <c r="AW991" s="82"/>
      <c r="AX991" s="82"/>
      <c r="AY991" s="82"/>
      <c r="AZ991" s="82"/>
      <c r="BA991" s="82"/>
      <c r="BB991" s="82"/>
      <c r="BC991" s="82"/>
      <c r="BD991" s="82"/>
      <c r="BE991" s="82"/>
      <c r="BF991" s="82"/>
      <c r="BG991" s="82"/>
      <c r="BH991" s="82"/>
      <c r="BI991" s="82"/>
      <c r="BJ991" s="82"/>
      <c r="BK991" s="82"/>
      <c r="BL991" s="82"/>
      <c r="BM991" s="82"/>
      <c r="BN991" s="82"/>
      <c r="BO991" s="82"/>
      <c r="BP991" s="82"/>
      <c r="BQ991" s="82"/>
      <c r="BR991" s="84"/>
      <c r="BS991" s="84"/>
      <c r="BT991" s="84"/>
      <c r="BU991" s="84"/>
      <c r="BV991" s="84"/>
      <c r="BW991" s="84"/>
      <c r="BX991" s="82"/>
      <c r="BY991" s="265"/>
      <c r="BZ991" s="82"/>
      <c r="CA991" s="82"/>
      <c r="CB991" s="82"/>
    </row>
    <row r="992" spans="1:80" ht="15.75" customHeight="1" x14ac:dyDescent="0.2">
      <c r="A992" s="82"/>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c r="AA992" s="82"/>
      <c r="AB992" s="82"/>
      <c r="AC992" s="82"/>
      <c r="AD992" s="82"/>
      <c r="AE992" s="82"/>
      <c r="AF992" s="82"/>
      <c r="AG992" s="82"/>
      <c r="AH992" s="82"/>
      <c r="AI992" s="82"/>
      <c r="AJ992" s="82"/>
      <c r="AK992" s="82"/>
      <c r="AL992" s="82"/>
      <c r="AM992" s="82"/>
      <c r="AN992" s="266"/>
      <c r="AO992" s="266"/>
      <c r="AP992" s="266"/>
      <c r="AQ992" s="266"/>
      <c r="AR992" s="82"/>
      <c r="AS992" s="82"/>
      <c r="AT992" s="82"/>
      <c r="AU992" s="82"/>
      <c r="AV992" s="82"/>
      <c r="AW992" s="82"/>
      <c r="AX992" s="82"/>
      <c r="AY992" s="82"/>
      <c r="AZ992" s="82"/>
      <c r="BA992" s="82"/>
      <c r="BB992" s="82"/>
      <c r="BC992" s="82"/>
      <c r="BD992" s="82"/>
      <c r="BE992" s="82"/>
      <c r="BF992" s="82"/>
      <c r="BG992" s="82"/>
      <c r="BH992" s="82"/>
      <c r="BI992" s="82"/>
      <c r="BJ992" s="82"/>
      <c r="BK992" s="82"/>
      <c r="BL992" s="82"/>
      <c r="BM992" s="82"/>
      <c r="BN992" s="82"/>
      <c r="BO992" s="82"/>
      <c r="BP992" s="82"/>
      <c r="BQ992" s="82"/>
      <c r="BR992" s="84"/>
      <c r="BS992" s="84"/>
      <c r="BT992" s="84"/>
      <c r="BU992" s="84"/>
      <c r="BV992" s="84"/>
      <c r="BW992" s="84"/>
      <c r="BX992" s="82"/>
      <c r="BY992" s="265"/>
      <c r="BZ992" s="82"/>
      <c r="CA992" s="82"/>
      <c r="CB992" s="82"/>
    </row>
    <row r="993" spans="1:80" ht="15.75" customHeight="1" x14ac:dyDescent="0.2">
      <c r="A993" s="82"/>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c r="AA993" s="82"/>
      <c r="AB993" s="82"/>
      <c r="AC993" s="82"/>
      <c r="AD993" s="82"/>
      <c r="AE993" s="82"/>
      <c r="AF993" s="82"/>
      <c r="AG993" s="82"/>
      <c r="AH993" s="82"/>
      <c r="AI993" s="82"/>
      <c r="AJ993" s="82"/>
      <c r="AK993" s="82"/>
      <c r="AL993" s="82"/>
      <c r="AM993" s="82"/>
      <c r="AN993" s="266"/>
      <c r="AO993" s="266"/>
      <c r="AP993" s="266"/>
      <c r="AQ993" s="266"/>
      <c r="AR993" s="82"/>
      <c r="AS993" s="82"/>
      <c r="AT993" s="82"/>
      <c r="AU993" s="82"/>
      <c r="AV993" s="82"/>
      <c r="AW993" s="82"/>
      <c r="AX993" s="82"/>
      <c r="AY993" s="82"/>
      <c r="AZ993" s="82"/>
      <c r="BA993" s="82"/>
      <c r="BB993" s="82"/>
      <c r="BC993" s="82"/>
      <c r="BD993" s="82"/>
      <c r="BE993" s="82"/>
      <c r="BF993" s="82"/>
      <c r="BG993" s="82"/>
      <c r="BH993" s="82"/>
      <c r="BI993" s="82"/>
      <c r="BJ993" s="82"/>
      <c r="BK993" s="82"/>
      <c r="BL993" s="82"/>
      <c r="BM993" s="82"/>
      <c r="BN993" s="82"/>
      <c r="BO993" s="82"/>
      <c r="BP993" s="82"/>
      <c r="BQ993" s="82"/>
      <c r="BR993" s="84"/>
      <c r="BS993" s="84"/>
      <c r="BT993" s="84"/>
      <c r="BU993" s="84"/>
      <c r="BV993" s="84"/>
      <c r="BW993" s="84"/>
      <c r="BX993" s="82"/>
      <c r="BY993" s="265"/>
      <c r="BZ993" s="82"/>
      <c r="CA993" s="82"/>
      <c r="CB993" s="82"/>
    </row>
    <row r="994" spans="1:80" ht="15.75" customHeight="1" x14ac:dyDescent="0.2">
      <c r="A994" s="82"/>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c r="AA994" s="82"/>
      <c r="AB994" s="82"/>
      <c r="AC994" s="82"/>
      <c r="AD994" s="82"/>
      <c r="AE994" s="82"/>
      <c r="AF994" s="82"/>
      <c r="AG994" s="82"/>
      <c r="AH994" s="82"/>
      <c r="AI994" s="82"/>
      <c r="AJ994" s="82"/>
      <c r="AK994" s="82"/>
      <c r="AL994" s="82"/>
      <c r="AM994" s="82"/>
      <c r="AN994" s="266"/>
      <c r="AO994" s="266"/>
      <c r="AP994" s="266"/>
      <c r="AQ994" s="266"/>
      <c r="AR994" s="82"/>
      <c r="AS994" s="82"/>
      <c r="AT994" s="82"/>
      <c r="AU994" s="82"/>
      <c r="AV994" s="82"/>
      <c r="AW994" s="82"/>
      <c r="AX994" s="82"/>
      <c r="AY994" s="82"/>
      <c r="AZ994" s="82"/>
      <c r="BA994" s="82"/>
      <c r="BB994" s="82"/>
      <c r="BC994" s="82"/>
      <c r="BD994" s="82"/>
      <c r="BE994" s="82"/>
      <c r="BF994" s="82"/>
      <c r="BG994" s="82"/>
      <c r="BH994" s="82"/>
      <c r="BI994" s="82"/>
      <c r="BJ994" s="82"/>
      <c r="BK994" s="82"/>
      <c r="BL994" s="82"/>
      <c r="BM994" s="82"/>
      <c r="BN994" s="82"/>
      <c r="BO994" s="82"/>
      <c r="BP994" s="82"/>
      <c r="BQ994" s="82"/>
      <c r="BR994" s="84"/>
      <c r="BS994" s="84"/>
      <c r="BT994" s="84"/>
      <c r="BU994" s="84"/>
      <c r="BV994" s="84"/>
      <c r="BW994" s="84"/>
      <c r="BX994" s="82"/>
      <c r="BY994" s="265"/>
      <c r="BZ994" s="82"/>
      <c r="CA994" s="82"/>
      <c r="CB994" s="82"/>
    </row>
    <row r="995" spans="1:80" ht="15.75" customHeight="1" x14ac:dyDescent="0.2">
      <c r="A995" s="82"/>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c r="AA995" s="82"/>
      <c r="AB995" s="82"/>
      <c r="AC995" s="82"/>
      <c r="AD995" s="82"/>
      <c r="AE995" s="82"/>
      <c r="AF995" s="82"/>
      <c r="AG995" s="82"/>
      <c r="AH995" s="82"/>
      <c r="AI995" s="82"/>
      <c r="AJ995" s="82"/>
      <c r="AK995" s="82"/>
      <c r="AL995" s="82"/>
      <c r="AM995" s="82"/>
      <c r="AN995" s="266"/>
      <c r="AO995" s="266"/>
      <c r="AP995" s="266"/>
      <c r="AQ995" s="266"/>
      <c r="AR995" s="82"/>
      <c r="AS995" s="82"/>
      <c r="AT995" s="82"/>
      <c r="AU995" s="82"/>
      <c r="AV995" s="82"/>
      <c r="AW995" s="82"/>
      <c r="AX995" s="82"/>
      <c r="AY995" s="82"/>
      <c r="AZ995" s="82"/>
      <c r="BA995" s="82"/>
      <c r="BB995" s="82"/>
      <c r="BC995" s="82"/>
      <c r="BD995" s="82"/>
      <c r="BE995" s="82"/>
      <c r="BF995" s="82"/>
      <c r="BG995" s="82"/>
      <c r="BH995" s="82"/>
      <c r="BI995" s="82"/>
      <c r="BJ995" s="82"/>
      <c r="BK995" s="82"/>
      <c r="BL995" s="82"/>
      <c r="BM995" s="82"/>
      <c r="BN995" s="82"/>
      <c r="BO995" s="82"/>
      <c r="BP995" s="82"/>
      <c r="BQ995" s="82"/>
      <c r="BR995" s="84"/>
      <c r="BS995" s="84"/>
      <c r="BT995" s="84"/>
      <c r="BU995" s="84"/>
      <c r="BV995" s="84"/>
      <c r="BW995" s="84"/>
      <c r="BX995" s="82"/>
      <c r="BY995" s="265"/>
      <c r="BZ995" s="82"/>
      <c r="CA995" s="82"/>
      <c r="CB995" s="82"/>
    </row>
    <row r="996" spans="1:80" ht="15.75" customHeight="1" x14ac:dyDescent="0.2">
      <c r="A996" s="82"/>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c r="AA996" s="82"/>
      <c r="AB996" s="82"/>
      <c r="AC996" s="82"/>
      <c r="AD996" s="82"/>
      <c r="AE996" s="82"/>
      <c r="AF996" s="82"/>
      <c r="AG996" s="82"/>
      <c r="AH996" s="82"/>
      <c r="AI996" s="82"/>
      <c r="AJ996" s="82"/>
      <c r="AK996" s="82"/>
      <c r="AL996" s="82"/>
      <c r="AM996" s="82"/>
      <c r="AN996" s="266"/>
      <c r="AO996" s="266"/>
      <c r="AP996" s="266"/>
      <c r="AQ996" s="266"/>
      <c r="AR996" s="82"/>
      <c r="AS996" s="82"/>
      <c r="AT996" s="82"/>
      <c r="AU996" s="82"/>
      <c r="AV996" s="82"/>
      <c r="AW996" s="82"/>
      <c r="AX996" s="82"/>
      <c r="AY996" s="82"/>
      <c r="AZ996" s="82"/>
      <c r="BA996" s="82"/>
      <c r="BB996" s="82"/>
      <c r="BC996" s="82"/>
      <c r="BD996" s="82"/>
      <c r="BE996" s="82"/>
      <c r="BF996" s="82"/>
      <c r="BG996" s="82"/>
      <c r="BH996" s="82"/>
      <c r="BI996" s="82"/>
      <c r="BJ996" s="82"/>
      <c r="BK996" s="82"/>
      <c r="BL996" s="82"/>
      <c r="BM996" s="82"/>
      <c r="BN996" s="82"/>
      <c r="BO996" s="82"/>
      <c r="BP996" s="82"/>
      <c r="BQ996" s="82"/>
      <c r="BR996" s="84"/>
      <c r="BS996" s="84"/>
      <c r="BT996" s="84"/>
      <c r="BU996" s="84"/>
      <c r="BV996" s="84"/>
      <c r="BW996" s="84"/>
      <c r="BX996" s="82"/>
      <c r="BY996" s="265"/>
      <c r="BZ996" s="82"/>
      <c r="CA996" s="82"/>
      <c r="CB996" s="82"/>
    </row>
    <row r="997" spans="1:80" ht="15.75" customHeight="1" x14ac:dyDescent="0.2">
      <c r="A997" s="82"/>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c r="AA997" s="82"/>
      <c r="AB997" s="82"/>
      <c r="AC997" s="82"/>
      <c r="AD997" s="82"/>
      <c r="AE997" s="82"/>
      <c r="AF997" s="82"/>
      <c r="AG997" s="82"/>
      <c r="AH997" s="82"/>
      <c r="AI997" s="82"/>
      <c r="AJ997" s="82"/>
      <c r="AK997" s="82"/>
      <c r="AL997" s="82"/>
      <c r="AM997" s="82"/>
      <c r="AN997" s="266"/>
      <c r="AO997" s="266"/>
      <c r="AP997" s="266"/>
      <c r="AQ997" s="266"/>
      <c r="AR997" s="82"/>
      <c r="AS997" s="82"/>
      <c r="AT997" s="82"/>
      <c r="AU997" s="82"/>
      <c r="AV997" s="82"/>
      <c r="AW997" s="82"/>
      <c r="AX997" s="82"/>
      <c r="AY997" s="82"/>
      <c r="AZ997" s="82"/>
      <c r="BA997" s="82"/>
      <c r="BB997" s="82"/>
      <c r="BC997" s="82"/>
      <c r="BD997" s="82"/>
      <c r="BE997" s="82"/>
      <c r="BF997" s="82"/>
      <c r="BG997" s="82"/>
      <c r="BH997" s="82"/>
      <c r="BI997" s="82"/>
      <c r="BJ997" s="82"/>
      <c r="BK997" s="82"/>
      <c r="BL997" s="82"/>
      <c r="BM997" s="82"/>
      <c r="BN997" s="82"/>
      <c r="BO997" s="82"/>
      <c r="BP997" s="82"/>
      <c r="BQ997" s="82"/>
      <c r="BR997" s="84"/>
      <c r="BS997" s="84"/>
      <c r="BT997" s="84"/>
      <c r="BU997" s="84"/>
      <c r="BV997" s="84"/>
      <c r="BW997" s="84"/>
      <c r="BX997" s="82"/>
      <c r="BY997" s="265"/>
      <c r="BZ997" s="82"/>
      <c r="CA997" s="82"/>
      <c r="CB997" s="82"/>
    </row>
    <row r="998" spans="1:80" ht="15.75" customHeight="1" x14ac:dyDescent="0.2">
      <c r="A998" s="82"/>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c r="AA998" s="82"/>
      <c r="AB998" s="82"/>
      <c r="AC998" s="82"/>
      <c r="AD998" s="82"/>
      <c r="AE998" s="82"/>
      <c r="AF998" s="82"/>
      <c r="AG998" s="82"/>
      <c r="AH998" s="82"/>
      <c r="AI998" s="82"/>
      <c r="AJ998" s="82"/>
      <c r="AK998" s="82"/>
      <c r="AL998" s="82"/>
      <c r="AM998" s="82"/>
      <c r="AN998" s="266"/>
      <c r="AO998" s="266"/>
      <c r="AP998" s="266"/>
      <c r="AQ998" s="266"/>
      <c r="AR998" s="82"/>
      <c r="AS998" s="82"/>
      <c r="AT998" s="82"/>
      <c r="AU998" s="82"/>
      <c r="AV998" s="82"/>
      <c r="AW998" s="82"/>
      <c r="AX998" s="82"/>
      <c r="AY998" s="82"/>
      <c r="AZ998" s="82"/>
      <c r="BA998" s="82"/>
      <c r="BB998" s="82"/>
      <c r="BC998" s="82"/>
      <c r="BD998" s="82"/>
      <c r="BE998" s="82"/>
      <c r="BF998" s="82"/>
      <c r="BG998" s="82"/>
      <c r="BH998" s="82"/>
      <c r="BI998" s="82"/>
      <c r="BJ998" s="82"/>
      <c r="BK998" s="82"/>
      <c r="BL998" s="82"/>
      <c r="BM998" s="82"/>
      <c r="BN998" s="82"/>
      <c r="BO998" s="82"/>
      <c r="BP998" s="82"/>
      <c r="BQ998" s="82"/>
      <c r="BR998" s="84"/>
      <c r="BS998" s="84"/>
      <c r="BT998" s="84"/>
      <c r="BU998" s="84"/>
      <c r="BV998" s="84"/>
      <c r="BW998" s="84"/>
      <c r="BX998" s="82"/>
      <c r="BY998" s="265"/>
      <c r="BZ998" s="82"/>
      <c r="CA998" s="82"/>
      <c r="CB998" s="82"/>
    </row>
    <row r="999" spans="1:80" ht="15.75" customHeight="1" x14ac:dyDescent="0.2">
      <c r="A999" s="82"/>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c r="AG999" s="82"/>
      <c r="AH999" s="82"/>
      <c r="AI999" s="82"/>
      <c r="AJ999" s="82"/>
      <c r="AK999" s="82"/>
      <c r="AL999" s="82"/>
      <c r="AM999" s="82"/>
      <c r="AN999" s="266"/>
      <c r="AO999" s="266"/>
      <c r="AP999" s="266"/>
      <c r="AQ999" s="266"/>
      <c r="AR999" s="82"/>
      <c r="AS999" s="82"/>
      <c r="AT999" s="82"/>
      <c r="AU999" s="82"/>
      <c r="AV999" s="82"/>
      <c r="AW999" s="82"/>
      <c r="AX999" s="82"/>
      <c r="AY999" s="82"/>
      <c r="AZ999" s="82"/>
      <c r="BA999" s="82"/>
      <c r="BB999" s="82"/>
      <c r="BC999" s="82"/>
      <c r="BD999" s="82"/>
      <c r="BE999" s="82"/>
      <c r="BF999" s="82"/>
      <c r="BG999" s="82"/>
      <c r="BH999" s="82"/>
      <c r="BI999" s="82"/>
      <c r="BJ999" s="82"/>
      <c r="BK999" s="82"/>
      <c r="BL999" s="82"/>
      <c r="BM999" s="82"/>
      <c r="BN999" s="82"/>
      <c r="BO999" s="82"/>
      <c r="BP999" s="82"/>
      <c r="BQ999" s="82"/>
      <c r="BR999" s="84"/>
      <c r="BS999" s="84"/>
      <c r="BT999" s="84"/>
      <c r="BU999" s="84"/>
      <c r="BV999" s="84"/>
      <c r="BW999" s="84"/>
      <c r="BX999" s="82"/>
      <c r="BY999" s="265"/>
      <c r="BZ999" s="82"/>
      <c r="CA999" s="82"/>
      <c r="CB999" s="82"/>
    </row>
    <row r="1000" spans="1:80" ht="15.75" customHeight="1" x14ac:dyDescent="0.2">
      <c r="A1000" s="82"/>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c r="AA1000" s="82"/>
      <c r="AB1000" s="82"/>
      <c r="AC1000" s="82"/>
      <c r="AD1000" s="82"/>
      <c r="AE1000" s="82"/>
      <c r="AF1000" s="82"/>
      <c r="AG1000" s="82"/>
      <c r="AH1000" s="82"/>
      <c r="AI1000" s="82"/>
      <c r="AJ1000" s="82"/>
      <c r="AK1000" s="82"/>
      <c r="AL1000" s="82"/>
      <c r="AM1000" s="82"/>
      <c r="AN1000" s="266"/>
      <c r="AO1000" s="266"/>
      <c r="AP1000" s="266"/>
      <c r="AQ1000" s="266"/>
      <c r="AR1000" s="82"/>
      <c r="AS1000" s="82"/>
      <c r="AT1000" s="82"/>
      <c r="AU1000" s="82"/>
      <c r="AV1000" s="82"/>
      <c r="AW1000" s="82"/>
      <c r="AX1000" s="82"/>
      <c r="AY1000" s="82"/>
      <c r="AZ1000" s="82"/>
      <c r="BA1000" s="82"/>
      <c r="BB1000" s="82"/>
      <c r="BC1000" s="82"/>
      <c r="BD1000" s="82"/>
      <c r="BE1000" s="82"/>
      <c r="BF1000" s="82"/>
      <c r="BG1000" s="82"/>
      <c r="BH1000" s="82"/>
      <c r="BI1000" s="82"/>
      <c r="BJ1000" s="82"/>
      <c r="BK1000" s="82"/>
      <c r="BL1000" s="82"/>
      <c r="BM1000" s="82"/>
      <c r="BN1000" s="82"/>
      <c r="BO1000" s="82"/>
      <c r="BP1000" s="82"/>
      <c r="BQ1000" s="82"/>
      <c r="BR1000" s="84"/>
      <c r="BS1000" s="84"/>
      <c r="BT1000" s="84"/>
      <c r="BU1000" s="84"/>
      <c r="BV1000" s="84"/>
      <c r="BW1000" s="84"/>
      <c r="BX1000" s="82"/>
      <c r="BY1000" s="265"/>
      <c r="BZ1000" s="82"/>
      <c r="CA1000" s="82"/>
      <c r="CB1000" s="82"/>
    </row>
  </sheetData>
  <mergeCells count="602">
    <mergeCell ref="BR42:BR45"/>
    <mergeCell ref="BS42:BS45"/>
    <mergeCell ref="BW42:BW45"/>
    <mergeCell ref="BX42:BX45"/>
    <mergeCell ref="BY42:BY45"/>
    <mergeCell ref="AQ42:AQ45"/>
    <mergeCell ref="AR42:AR45"/>
    <mergeCell ref="AS42:AS45"/>
    <mergeCell ref="BE42:BE45"/>
    <mergeCell ref="BF42:BF45"/>
    <mergeCell ref="BI42:BI45"/>
    <mergeCell ref="BJ42:BJ45"/>
    <mergeCell ref="BK42:BK45"/>
    <mergeCell ref="AB42:AB45"/>
    <mergeCell ref="AC42:AC45"/>
    <mergeCell ref="AD42:AD45"/>
    <mergeCell ref="AE42:AE45"/>
    <mergeCell ref="AF42:AF45"/>
    <mergeCell ref="AG42:AG45"/>
    <mergeCell ref="AH42:AH45"/>
    <mergeCell ref="BG42:BG45"/>
    <mergeCell ref="BH42:BH45"/>
    <mergeCell ref="AK42:AK45"/>
    <mergeCell ref="AL42:AL45"/>
    <mergeCell ref="AM42:AM45"/>
    <mergeCell ref="AN42:AN45"/>
    <mergeCell ref="AO42:AO45"/>
    <mergeCell ref="AP42:AP45"/>
    <mergeCell ref="AI42:AI45"/>
    <mergeCell ref="AJ42:AJ45"/>
    <mergeCell ref="S42:S45"/>
    <mergeCell ref="T42:T45"/>
    <mergeCell ref="U42:U45"/>
    <mergeCell ref="V42:V45"/>
    <mergeCell ref="W42:W45"/>
    <mergeCell ref="X42:X45"/>
    <mergeCell ref="Y42:Y45"/>
    <mergeCell ref="Z42:Z45"/>
    <mergeCell ref="I42:I45"/>
    <mergeCell ref="BK38:BK41"/>
    <mergeCell ref="BR38:BR41"/>
    <mergeCell ref="BS38:BS41"/>
    <mergeCell ref="AJ38:AJ41"/>
    <mergeCell ref="AK38:AK41"/>
    <mergeCell ref="AL38:AL41"/>
    <mergeCell ref="AM38:AM41"/>
    <mergeCell ref="A42:A45"/>
    <mergeCell ref="B42:B45"/>
    <mergeCell ref="C42:C45"/>
    <mergeCell ref="D42:D45"/>
    <mergeCell ref="E42:E45"/>
    <mergeCell ref="F42:F45"/>
    <mergeCell ref="AA42:AA45"/>
    <mergeCell ref="J42:J45"/>
    <mergeCell ref="K42:K45"/>
    <mergeCell ref="L42:L45"/>
    <mergeCell ref="M42:M45"/>
    <mergeCell ref="N42:N45"/>
    <mergeCell ref="O42:O45"/>
    <mergeCell ref="P42:P45"/>
    <mergeCell ref="Q42:Q45"/>
    <mergeCell ref="R42:R45"/>
    <mergeCell ref="BW38:BW41"/>
    <mergeCell ref="BX38:BX41"/>
    <mergeCell ref="BY38:BY41"/>
    <mergeCell ref="AQ38:AQ41"/>
    <mergeCell ref="AR38:AR41"/>
    <mergeCell ref="AS38:AS41"/>
    <mergeCell ref="BE38:BE41"/>
    <mergeCell ref="BF38:BF41"/>
    <mergeCell ref="BG38:BG41"/>
    <mergeCell ref="BH38:BH41"/>
    <mergeCell ref="AN38:AN41"/>
    <mergeCell ref="AO38:AO41"/>
    <mergeCell ref="AP38:AP41"/>
    <mergeCell ref="BI38:BI41"/>
    <mergeCell ref="BJ38:BJ41"/>
    <mergeCell ref="AI34:AI37"/>
    <mergeCell ref="AJ34:AJ37"/>
    <mergeCell ref="AK34:AK37"/>
    <mergeCell ref="AL34:AL37"/>
    <mergeCell ref="AM34:AM37"/>
    <mergeCell ref="AN34:AN37"/>
    <mergeCell ref="AO34:AO37"/>
    <mergeCell ref="BJ34:BJ37"/>
    <mergeCell ref="BK34:BK37"/>
    <mergeCell ref="AR34:AR37"/>
    <mergeCell ref="AS34:AS37"/>
    <mergeCell ref="BE34:BE37"/>
    <mergeCell ref="BF34:BF37"/>
    <mergeCell ref="BG34:BG37"/>
    <mergeCell ref="BH34:BH37"/>
    <mergeCell ref="AG34:AG37"/>
    <mergeCell ref="AH34:AH37"/>
    <mergeCell ref="Z34:Z37"/>
    <mergeCell ref="AA34:AA37"/>
    <mergeCell ref="AB34:AB37"/>
    <mergeCell ref="AC34:AC37"/>
    <mergeCell ref="AD34:AD37"/>
    <mergeCell ref="AE34:AE37"/>
    <mergeCell ref="AF34:AF37"/>
    <mergeCell ref="BS50:BS53"/>
    <mergeCell ref="BW50:BW53"/>
    <mergeCell ref="BX50:BX53"/>
    <mergeCell ref="BY50:BY53"/>
    <mergeCell ref="BI46:BI49"/>
    <mergeCell ref="BJ46:BJ49"/>
    <mergeCell ref="BK46:BK49"/>
    <mergeCell ref="BS46:BS49"/>
    <mergeCell ref="BW46:BW49"/>
    <mergeCell ref="BX46:BX49"/>
    <mergeCell ref="BY46:BY49"/>
    <mergeCell ref="AJ46:AJ49"/>
    <mergeCell ref="AK46:AK49"/>
    <mergeCell ref="AL46:AL49"/>
    <mergeCell ref="AM46:AM49"/>
    <mergeCell ref="AN46:AN49"/>
    <mergeCell ref="AO46:AO49"/>
    <mergeCell ref="AP46:AP49"/>
    <mergeCell ref="BR46:BR49"/>
    <mergeCell ref="AQ46:AQ49"/>
    <mergeCell ref="BF46:BF49"/>
    <mergeCell ref="BG46:BG49"/>
    <mergeCell ref="BH46:BH49"/>
    <mergeCell ref="BR50:BR53"/>
    <mergeCell ref="AA46:AA49"/>
    <mergeCell ref="AB46:AB49"/>
    <mergeCell ref="AC46:AC49"/>
    <mergeCell ref="AD46:AD49"/>
    <mergeCell ref="AE46:AE49"/>
    <mergeCell ref="AF46:AF49"/>
    <mergeCell ref="AG46:AG49"/>
    <mergeCell ref="AH46:AH49"/>
    <mergeCell ref="AI46:AI49"/>
    <mergeCell ref="A50:A53"/>
    <mergeCell ref="B50:B53"/>
    <mergeCell ref="C50:C53"/>
    <mergeCell ref="D50:D53"/>
    <mergeCell ref="E50:E53"/>
    <mergeCell ref="F50:F53"/>
    <mergeCell ref="AR46:AR49"/>
    <mergeCell ref="AS46:AS49"/>
    <mergeCell ref="BE46:BE49"/>
    <mergeCell ref="O50:O53"/>
    <mergeCell ref="P50:P53"/>
    <mergeCell ref="H50:H53"/>
    <mergeCell ref="I50:I53"/>
    <mergeCell ref="J50:J53"/>
    <mergeCell ref="K50:K53"/>
    <mergeCell ref="L50:L53"/>
    <mergeCell ref="M50:M53"/>
    <mergeCell ref="N50:N53"/>
    <mergeCell ref="G50:G53"/>
    <mergeCell ref="O46:O49"/>
    <mergeCell ref="P46:P49"/>
    <mergeCell ref="Q46:Q49"/>
    <mergeCell ref="R46:R49"/>
    <mergeCell ref="S46:S49"/>
    <mergeCell ref="H46:H49"/>
    <mergeCell ref="I46:I49"/>
    <mergeCell ref="J46:J49"/>
    <mergeCell ref="K46:K49"/>
    <mergeCell ref="AK50:AK53"/>
    <mergeCell ref="AL50:AL53"/>
    <mergeCell ref="AM50:AM53"/>
    <mergeCell ref="AN50:AN53"/>
    <mergeCell ref="AO50:AO53"/>
    <mergeCell ref="AG50:AG53"/>
    <mergeCell ref="AH50:AH53"/>
    <mergeCell ref="BK50:BK53"/>
    <mergeCell ref="AR50:AR53"/>
    <mergeCell ref="AS50:AS53"/>
    <mergeCell ref="BE50:BE53"/>
    <mergeCell ref="BF50:BF53"/>
    <mergeCell ref="BG50:BG53"/>
    <mergeCell ref="BH50:BH53"/>
    <mergeCell ref="BI50:BI53"/>
    <mergeCell ref="BJ50:BJ53"/>
    <mergeCell ref="AP50:AP53"/>
    <mergeCell ref="AQ50:AQ53"/>
    <mergeCell ref="AI50:AI53"/>
    <mergeCell ref="AJ50:AJ53"/>
    <mergeCell ref="AF50:AF53"/>
    <mergeCell ref="X50:X53"/>
    <mergeCell ref="Y50:Y53"/>
    <mergeCell ref="Q50:Q53"/>
    <mergeCell ref="R50:R53"/>
    <mergeCell ref="S50:S53"/>
    <mergeCell ref="T50:T53"/>
    <mergeCell ref="U50:U53"/>
    <mergeCell ref="V50:V53"/>
    <mergeCell ref="W50:W53"/>
    <mergeCell ref="Z50:Z53"/>
    <mergeCell ref="AA50:AA53"/>
    <mergeCell ref="AB50:AB53"/>
    <mergeCell ref="AC50:AC53"/>
    <mergeCell ref="AD50:AD53"/>
    <mergeCell ref="AE50:AE53"/>
    <mergeCell ref="A46:A49"/>
    <mergeCell ref="B46:B49"/>
    <mergeCell ref="C46:C49"/>
    <mergeCell ref="D46:D49"/>
    <mergeCell ref="E46:E49"/>
    <mergeCell ref="F46:F49"/>
    <mergeCell ref="G46:G49"/>
    <mergeCell ref="AI38:AI41"/>
    <mergeCell ref="A38:A41"/>
    <mergeCell ref="B38:B41"/>
    <mergeCell ref="C38:C41"/>
    <mergeCell ref="D38:D41"/>
    <mergeCell ref="E38:E41"/>
    <mergeCell ref="F38:F41"/>
    <mergeCell ref="G38:G41"/>
    <mergeCell ref="AD38:AD41"/>
    <mergeCell ref="AE38:AE41"/>
    <mergeCell ref="T46:T49"/>
    <mergeCell ref="U46:U49"/>
    <mergeCell ref="V46:V49"/>
    <mergeCell ref="W46:W49"/>
    <mergeCell ref="X46:X49"/>
    <mergeCell ref="G42:G45"/>
    <mergeCell ref="H42:H45"/>
    <mergeCell ref="Y46:Y49"/>
    <mergeCell ref="Z46:Z49"/>
    <mergeCell ref="Z38:Z41"/>
    <mergeCell ref="AA38:AA41"/>
    <mergeCell ref="AB38:AB41"/>
    <mergeCell ref="AC38:AC41"/>
    <mergeCell ref="L46:L49"/>
    <mergeCell ref="M46:M49"/>
    <mergeCell ref="N46:N49"/>
    <mergeCell ref="AF38:AF41"/>
    <mergeCell ref="AG38:AG41"/>
    <mergeCell ref="AH38:AH41"/>
    <mergeCell ref="Q38:Q41"/>
    <mergeCell ref="R38:R41"/>
    <mergeCell ref="S38:S41"/>
    <mergeCell ref="T38:T41"/>
    <mergeCell ref="U38:U41"/>
    <mergeCell ref="V38:V41"/>
    <mergeCell ref="W38:W41"/>
    <mergeCell ref="X38:X41"/>
    <mergeCell ref="Y38:Y41"/>
    <mergeCell ref="H38:H41"/>
    <mergeCell ref="I38:I41"/>
    <mergeCell ref="J38:J41"/>
    <mergeCell ref="K38:K41"/>
    <mergeCell ref="L38:L41"/>
    <mergeCell ref="M38:M41"/>
    <mergeCell ref="N38:N41"/>
    <mergeCell ref="O38:O41"/>
    <mergeCell ref="P38:P41"/>
    <mergeCell ref="H30:H33"/>
    <mergeCell ref="I30:I33"/>
    <mergeCell ref="J30:J33"/>
    <mergeCell ref="K30:K33"/>
    <mergeCell ref="L30:L33"/>
    <mergeCell ref="M30:M33"/>
    <mergeCell ref="N30:N33"/>
    <mergeCell ref="P30:P33"/>
    <mergeCell ref="O34:O37"/>
    <mergeCell ref="AP30:AP33"/>
    <mergeCell ref="BR30:BR33"/>
    <mergeCell ref="BR34:BR37"/>
    <mergeCell ref="BS34:BS37"/>
    <mergeCell ref="AP34:AP37"/>
    <mergeCell ref="AQ34:AQ37"/>
    <mergeCell ref="AF30:AF33"/>
    <mergeCell ref="AG30:AG33"/>
    <mergeCell ref="A30:A33"/>
    <mergeCell ref="B30:B33"/>
    <mergeCell ref="C30:C33"/>
    <mergeCell ref="D30:D33"/>
    <mergeCell ref="E30:E33"/>
    <mergeCell ref="F30:F33"/>
    <mergeCell ref="X34:X37"/>
    <mergeCell ref="Y34:Y37"/>
    <mergeCell ref="Q34:Q37"/>
    <mergeCell ref="R34:R37"/>
    <mergeCell ref="S34:S37"/>
    <mergeCell ref="T34:T37"/>
    <mergeCell ref="U34:U37"/>
    <mergeCell ref="V34:V37"/>
    <mergeCell ref="W34:W37"/>
    <mergeCell ref="BI34:BI37"/>
    <mergeCell ref="BW34:BW37"/>
    <mergeCell ref="BX34:BX37"/>
    <mergeCell ref="BY34:BY37"/>
    <mergeCell ref="BI30:BI33"/>
    <mergeCell ref="BJ30:BJ33"/>
    <mergeCell ref="BK30:BK33"/>
    <mergeCell ref="BS30:BS33"/>
    <mergeCell ref="BW30:BW33"/>
    <mergeCell ref="BX30:BX33"/>
    <mergeCell ref="BY30:BY33"/>
    <mergeCell ref="BG30:BG33"/>
    <mergeCell ref="BH30:BH33"/>
    <mergeCell ref="A34:A37"/>
    <mergeCell ref="B34:B37"/>
    <mergeCell ref="C34:C37"/>
    <mergeCell ref="D34:D37"/>
    <mergeCell ref="E34:E37"/>
    <mergeCell ref="F34:F37"/>
    <mergeCell ref="G34:G37"/>
    <mergeCell ref="O30:O33"/>
    <mergeCell ref="AN30:AN33"/>
    <mergeCell ref="AQ30:AQ33"/>
    <mergeCell ref="AR30:AR33"/>
    <mergeCell ref="AS30:AS33"/>
    <mergeCell ref="BE30:BE33"/>
    <mergeCell ref="BF30:BF33"/>
    <mergeCell ref="AH30:AH33"/>
    <mergeCell ref="AI30:AI33"/>
    <mergeCell ref="AJ30:AJ33"/>
    <mergeCell ref="AK30:AK33"/>
    <mergeCell ref="AL30:AL33"/>
    <mergeCell ref="AM30:AM33"/>
    <mergeCell ref="G30:G33"/>
    <mergeCell ref="AO30:AO33"/>
    <mergeCell ref="X30:X33"/>
    <mergeCell ref="AI18:AI21"/>
    <mergeCell ref="A18:A21"/>
    <mergeCell ref="B18:B21"/>
    <mergeCell ref="C18:C21"/>
    <mergeCell ref="D18:D21"/>
    <mergeCell ref="E18:E21"/>
    <mergeCell ref="F18:F21"/>
    <mergeCell ref="G18:G21"/>
    <mergeCell ref="Q30:Q33"/>
    <mergeCell ref="R30:R33"/>
    <mergeCell ref="S30:S33"/>
    <mergeCell ref="T30:T33"/>
    <mergeCell ref="U30:U33"/>
    <mergeCell ref="V30:V33"/>
    <mergeCell ref="P34:P37"/>
    <mergeCell ref="H34:H37"/>
    <mergeCell ref="I34:I37"/>
    <mergeCell ref="J34:J37"/>
    <mergeCell ref="K34:K37"/>
    <mergeCell ref="L34:L37"/>
    <mergeCell ref="M34:M37"/>
    <mergeCell ref="N34:N37"/>
    <mergeCell ref="W30:W33"/>
    <mergeCell ref="AE30:AE33"/>
    <mergeCell ref="Z18:Z21"/>
    <mergeCell ref="AA18:AA21"/>
    <mergeCell ref="AB18:AB21"/>
    <mergeCell ref="AC18:AC21"/>
    <mergeCell ref="AD18:AD21"/>
    <mergeCell ref="AE18:AE21"/>
    <mergeCell ref="Y30:Y33"/>
    <mergeCell ref="Z30:Z33"/>
    <mergeCell ref="AA30:AA33"/>
    <mergeCell ref="AB30:AB33"/>
    <mergeCell ref="AC30:AC33"/>
    <mergeCell ref="AD30:AD33"/>
    <mergeCell ref="H18:H21"/>
    <mergeCell ref="I18:I21"/>
    <mergeCell ref="J18:J21"/>
    <mergeCell ref="K18:K21"/>
    <mergeCell ref="L18:L21"/>
    <mergeCell ref="M18:M21"/>
    <mergeCell ref="AF18:AF21"/>
    <mergeCell ref="AG18:AG21"/>
    <mergeCell ref="AH18:AH21"/>
    <mergeCell ref="T18:T21"/>
    <mergeCell ref="U18:U21"/>
    <mergeCell ref="V18:V21"/>
    <mergeCell ref="W18:W21"/>
    <mergeCell ref="X18:X21"/>
    <mergeCell ref="Y18:Y21"/>
    <mergeCell ref="N18:N21"/>
    <mergeCell ref="O18:O21"/>
    <mergeCell ref="P18:P21"/>
    <mergeCell ref="Q18:Q21"/>
    <mergeCell ref="R18:R21"/>
    <mergeCell ref="S18:S21"/>
    <mergeCell ref="BX18:BX21"/>
    <mergeCell ref="BY18:BY21"/>
    <mergeCell ref="BZ18:CB21"/>
    <mergeCell ref="BI18:BI21"/>
    <mergeCell ref="BJ18:BJ21"/>
    <mergeCell ref="BK18:BK21"/>
    <mergeCell ref="BR18:BR21"/>
    <mergeCell ref="BS18:BS21"/>
    <mergeCell ref="BV18:BV21"/>
    <mergeCell ref="BW18:BW21"/>
    <mergeCell ref="Q14:Q17"/>
    <mergeCell ref="R14:R17"/>
    <mergeCell ref="S14:S17"/>
    <mergeCell ref="T14:T17"/>
    <mergeCell ref="U14:U17"/>
    <mergeCell ref="BS14:BS17"/>
    <mergeCell ref="V14:V17"/>
    <mergeCell ref="AS14:AS17"/>
    <mergeCell ref="BE14:BE17"/>
    <mergeCell ref="AL14:AL17"/>
    <mergeCell ref="W14:W17"/>
    <mergeCell ref="X14:X17"/>
    <mergeCell ref="Y14:Y17"/>
    <mergeCell ref="Z14:Z17"/>
    <mergeCell ref="AA14:AA17"/>
    <mergeCell ref="AB14:AB17"/>
    <mergeCell ref="AC14:AC17"/>
    <mergeCell ref="AD14:AD17"/>
    <mergeCell ref="BF14:BF17"/>
    <mergeCell ref="BG14:BG17"/>
    <mergeCell ref="AR14:AR17"/>
    <mergeCell ref="BT14:BT17"/>
    <mergeCell ref="AJ18:AJ21"/>
    <mergeCell ref="AK18:AK21"/>
    <mergeCell ref="AL18:AL21"/>
    <mergeCell ref="AM18:AM21"/>
    <mergeCell ref="AN18:AN21"/>
    <mergeCell ref="AO18:AO21"/>
    <mergeCell ref="AP18:AP21"/>
    <mergeCell ref="AQ18:AQ21"/>
    <mergeCell ref="AR18:AR21"/>
    <mergeCell ref="N14:N17"/>
    <mergeCell ref="O14:O17"/>
    <mergeCell ref="P14:P17"/>
    <mergeCell ref="A4:G4"/>
    <mergeCell ref="B5:G5"/>
    <mergeCell ref="B6:C6"/>
    <mergeCell ref="D6:E6"/>
    <mergeCell ref="F6:G6"/>
    <mergeCell ref="B7:C7"/>
    <mergeCell ref="D7:E7"/>
    <mergeCell ref="H14:H17"/>
    <mergeCell ref="I14:I17"/>
    <mergeCell ref="J14:J17"/>
    <mergeCell ref="K14:K17"/>
    <mergeCell ref="L14:L17"/>
    <mergeCell ref="M14:M17"/>
    <mergeCell ref="BE13:BF13"/>
    <mergeCell ref="BG13:BH13"/>
    <mergeCell ref="F7:G7"/>
    <mergeCell ref="A9:K9"/>
    <mergeCell ref="A11:AG11"/>
    <mergeCell ref="AK11:AS11"/>
    <mergeCell ref="AT11:BA12"/>
    <mergeCell ref="BE11:BK12"/>
    <mergeCell ref="G14:G17"/>
    <mergeCell ref="L12:N12"/>
    <mergeCell ref="O12:AJ12"/>
    <mergeCell ref="AH13:AJ13"/>
    <mergeCell ref="AN13:AO13"/>
    <mergeCell ref="AP13:AQ13"/>
    <mergeCell ref="AN14:AN17"/>
    <mergeCell ref="AO14:AO17"/>
    <mergeCell ref="AP14:AP17"/>
    <mergeCell ref="AQ14:AQ17"/>
    <mergeCell ref="A14:A17"/>
    <mergeCell ref="B14:B17"/>
    <mergeCell ref="C14:C17"/>
    <mergeCell ref="D14:D17"/>
    <mergeCell ref="E14:E17"/>
    <mergeCell ref="F14:F17"/>
    <mergeCell ref="BR11:BY12"/>
    <mergeCell ref="BZ11:CB13"/>
    <mergeCell ref="BH14:BH17"/>
    <mergeCell ref="BI14:BI17"/>
    <mergeCell ref="BJ14:BJ17"/>
    <mergeCell ref="BK14:BK17"/>
    <mergeCell ref="BR14:BR17"/>
    <mergeCell ref="BL11:BP12"/>
    <mergeCell ref="BU14:BU17"/>
    <mergeCell ref="BV14:BV17"/>
    <mergeCell ref="BW14:BW17"/>
    <mergeCell ref="BX14:BX17"/>
    <mergeCell ref="BY14:BY17"/>
    <mergeCell ref="BZ14:CB17"/>
    <mergeCell ref="BF26:BF29"/>
    <mergeCell ref="BG26:BG29"/>
    <mergeCell ref="BH26:BH29"/>
    <mergeCell ref="AM14:AM17"/>
    <mergeCell ref="AE14:AE17"/>
    <mergeCell ref="AF14:AF17"/>
    <mergeCell ref="AG14:AG17"/>
    <mergeCell ref="AH14:AH17"/>
    <mergeCell ref="AI14:AI17"/>
    <mergeCell ref="AJ14:AJ17"/>
    <mergeCell ref="AK14:AK17"/>
    <mergeCell ref="AS18:AS21"/>
    <mergeCell ref="BE18:BE21"/>
    <mergeCell ref="BF18:BF21"/>
    <mergeCell ref="BG18:BG21"/>
    <mergeCell ref="BH18:BH21"/>
    <mergeCell ref="A26:A29"/>
    <mergeCell ref="B26:B29"/>
    <mergeCell ref="C26:C29"/>
    <mergeCell ref="D26:D29"/>
    <mergeCell ref="E26:E29"/>
    <mergeCell ref="F26:F29"/>
    <mergeCell ref="AR26:AR29"/>
    <mergeCell ref="AS26:AS29"/>
    <mergeCell ref="BE26:BE29"/>
    <mergeCell ref="G26:G29"/>
    <mergeCell ref="AI26:AI29"/>
    <mergeCell ref="AJ26:AJ29"/>
    <mergeCell ref="AK26:AK29"/>
    <mergeCell ref="AL26:AL29"/>
    <mergeCell ref="AM26:AM29"/>
    <mergeCell ref="AF26:AF29"/>
    <mergeCell ref="AG26:AG29"/>
    <mergeCell ref="AH26:AH29"/>
    <mergeCell ref="Q26:Q29"/>
    <mergeCell ref="AO26:AO29"/>
    <mergeCell ref="AP26:AP29"/>
    <mergeCell ref="AQ26:AQ29"/>
    <mergeCell ref="Z26:Z29"/>
    <mergeCell ref="AA26:AA29"/>
    <mergeCell ref="AB26:AB29"/>
    <mergeCell ref="AC26:AC29"/>
    <mergeCell ref="AD26:AD29"/>
    <mergeCell ref="AE26:AE29"/>
    <mergeCell ref="H26:H29"/>
    <mergeCell ref="I26:I29"/>
    <mergeCell ref="J26:J29"/>
    <mergeCell ref="K26:K29"/>
    <mergeCell ref="L26:L29"/>
    <mergeCell ref="M26:M29"/>
    <mergeCell ref="N26:N29"/>
    <mergeCell ref="O26:O29"/>
    <mergeCell ref="R26:R29"/>
    <mergeCell ref="AR22:AR25"/>
    <mergeCell ref="AS22:AS25"/>
    <mergeCell ref="BE22:BE25"/>
    <mergeCell ref="BF22:BF25"/>
    <mergeCell ref="BG22:BG25"/>
    <mergeCell ref="BH22:BH25"/>
    <mergeCell ref="P26:P29"/>
    <mergeCell ref="BY26:BY29"/>
    <mergeCell ref="BZ26:CB29"/>
    <mergeCell ref="BI26:BI29"/>
    <mergeCell ref="BJ26:BJ29"/>
    <mergeCell ref="BK26:BK29"/>
    <mergeCell ref="BR26:BR29"/>
    <mergeCell ref="BS26:BS29"/>
    <mergeCell ref="BW26:BW29"/>
    <mergeCell ref="BX26:BX29"/>
    <mergeCell ref="X26:X29"/>
    <mergeCell ref="Y26:Y29"/>
    <mergeCell ref="S26:S29"/>
    <mergeCell ref="T26:T29"/>
    <mergeCell ref="U26:U29"/>
    <mergeCell ref="V26:V29"/>
    <mergeCell ref="W26:W29"/>
    <mergeCell ref="AN26:AN29"/>
    <mergeCell ref="AM22:AM25"/>
    <mergeCell ref="AF22:AF25"/>
    <mergeCell ref="AG22:AG25"/>
    <mergeCell ref="AH22:AH25"/>
    <mergeCell ref="Q22:Q25"/>
    <mergeCell ref="A22:A25"/>
    <mergeCell ref="B22:B25"/>
    <mergeCell ref="C22:C25"/>
    <mergeCell ref="D22:D25"/>
    <mergeCell ref="E22:E25"/>
    <mergeCell ref="F22:F25"/>
    <mergeCell ref="AB22:AB25"/>
    <mergeCell ref="AC22:AC25"/>
    <mergeCell ref="AD22:AD25"/>
    <mergeCell ref="AE22:AE25"/>
    <mergeCell ref="G22:G25"/>
    <mergeCell ref="AI22:AI25"/>
    <mergeCell ref="AJ22:AJ25"/>
    <mergeCell ref="AK22:AK25"/>
    <mergeCell ref="AL22:AL25"/>
    <mergeCell ref="H22:H25"/>
    <mergeCell ref="I22:I25"/>
    <mergeCell ref="J22:J25"/>
    <mergeCell ref="K22:K25"/>
    <mergeCell ref="L22:L25"/>
    <mergeCell ref="M22:M25"/>
    <mergeCell ref="N22:N25"/>
    <mergeCell ref="O22:O25"/>
    <mergeCell ref="R22:R25"/>
    <mergeCell ref="BW22:BW25"/>
    <mergeCell ref="P22:P25"/>
    <mergeCell ref="BX22:BX25"/>
    <mergeCell ref="BY22:BY25"/>
    <mergeCell ref="BZ22:CB25"/>
    <mergeCell ref="BI22:BI25"/>
    <mergeCell ref="BJ22:BJ25"/>
    <mergeCell ref="BK22:BK25"/>
    <mergeCell ref="BR22:BR25"/>
    <mergeCell ref="BS22:BS25"/>
    <mergeCell ref="BV22:BV25"/>
    <mergeCell ref="X22:X25"/>
    <mergeCell ref="Y22:Y25"/>
    <mergeCell ref="S22:S25"/>
    <mergeCell ref="T22:T25"/>
    <mergeCell ref="U22:U25"/>
    <mergeCell ref="V22:V25"/>
    <mergeCell ref="W22:W25"/>
    <mergeCell ref="AN22:AN25"/>
    <mergeCell ref="AO22:AO25"/>
    <mergeCell ref="AP22:AP25"/>
    <mergeCell ref="AQ22:AQ25"/>
    <mergeCell ref="Z22:Z25"/>
    <mergeCell ref="AA22:AA25"/>
  </mergeCells>
  <conditionalFormatting sqref="AO14:AO53 BF14:BF53">
    <cfRule type="cellIs" dxfId="389" priority="1" operator="equal">
      <formula>"Seguro"</formula>
    </cfRule>
    <cfRule type="cellIs" dxfId="388" priority="2" operator="equal">
      <formula>"Probable"</formula>
    </cfRule>
    <cfRule type="cellIs" dxfId="387" priority="3" operator="equal">
      <formula>"Posible"</formula>
    </cfRule>
    <cfRule type="cellIs" dxfId="386" priority="4" operator="equal">
      <formula>"Improbable"</formula>
    </cfRule>
    <cfRule type="cellIs" dxfId="385" priority="5" operator="equal">
      <formula>"Rara Vez"</formula>
    </cfRule>
    <cfRule type="cellIs" dxfId="384" priority="6" operator="equal">
      <formula>"Muy Alta"</formula>
    </cfRule>
    <cfRule type="cellIs" dxfId="383" priority="7" operator="equal">
      <formula>"Alta"</formula>
    </cfRule>
    <cfRule type="cellIs" dxfId="382" priority="8" operator="equal">
      <formula>"Media"</formula>
    </cfRule>
    <cfRule type="cellIs" dxfId="381" priority="9" operator="equal">
      <formula>"Baja"</formula>
    </cfRule>
    <cfRule type="cellIs" dxfId="380" priority="10" operator="equal">
      <formula>"Muy Baja"</formula>
    </cfRule>
  </conditionalFormatting>
  <conditionalFormatting sqref="AQ14:AQ53 BH14:BH53">
    <cfRule type="cellIs" dxfId="379" priority="11" operator="equal">
      <formula>"Catastrófico"</formula>
    </cfRule>
    <cfRule type="cellIs" dxfId="378" priority="12" operator="equal">
      <formula>"Mayor"</formula>
    </cfRule>
    <cfRule type="cellIs" dxfId="377" priority="13" operator="equal">
      <formula>"Moderado"</formula>
    </cfRule>
    <cfRule type="cellIs" dxfId="376" priority="14" operator="equal">
      <formula>"Menor"</formula>
    </cfRule>
    <cfRule type="cellIs" dxfId="375" priority="15" operator="equal">
      <formula>"Insignificante"</formula>
    </cfRule>
  </conditionalFormatting>
  <conditionalFormatting sqref="AS14">
    <cfRule type="containsText" dxfId="374" priority="16" operator="containsText" text="BAJO">
      <formula>NOT(ISERROR(SEARCH(("BAJO"),(AS14))))</formula>
    </cfRule>
    <cfRule type="containsText" dxfId="373" priority="17" operator="containsText" text="MODERADO">
      <formula>NOT(ISERROR(SEARCH(("MODERADO"),(AS14))))</formula>
    </cfRule>
    <cfRule type="containsText" dxfId="372" priority="18" operator="containsText" text="ALTO">
      <formula>NOT(ISERROR(SEARCH(("ALTO"),(AS14))))</formula>
    </cfRule>
    <cfRule type="containsText" dxfId="371" priority="19" operator="containsText" text="EXTREMO">
      <formula>NOT(ISERROR(SEARCH(("EXTREMO"),(AS14))))</formula>
    </cfRule>
  </conditionalFormatting>
  <conditionalFormatting sqref="AS18">
    <cfRule type="containsText" dxfId="370" priority="20" operator="containsText" text="BAJO">
      <formula>NOT(ISERROR(SEARCH(("BAJO"),(AS18))))</formula>
    </cfRule>
    <cfRule type="containsText" dxfId="369" priority="21" operator="containsText" text="MODERADO">
      <formula>NOT(ISERROR(SEARCH(("MODERADO"),(AS18))))</formula>
    </cfRule>
    <cfRule type="containsText" dxfId="368" priority="22" operator="containsText" text="ALTO">
      <formula>NOT(ISERROR(SEARCH(("ALTO"),(AS18))))</formula>
    </cfRule>
    <cfRule type="containsText" dxfId="367" priority="23" operator="containsText" text="EXTREMO">
      <formula>NOT(ISERROR(SEARCH(("EXTREMO"),(AS18))))</formula>
    </cfRule>
  </conditionalFormatting>
  <conditionalFormatting sqref="AS22">
    <cfRule type="containsText" dxfId="366" priority="24" operator="containsText" text="BAJO">
      <formula>NOT(ISERROR(SEARCH(("BAJO"),(AS22))))</formula>
    </cfRule>
    <cfRule type="containsText" dxfId="365" priority="25" operator="containsText" text="MODERADO">
      <formula>NOT(ISERROR(SEARCH(("MODERADO"),(AS22))))</formula>
    </cfRule>
    <cfRule type="containsText" dxfId="364" priority="26" operator="containsText" text="ALTO">
      <formula>NOT(ISERROR(SEARCH(("ALTO"),(AS22))))</formula>
    </cfRule>
    <cfRule type="containsText" dxfId="363" priority="27" operator="containsText" text="EXTREMO">
      <formula>NOT(ISERROR(SEARCH(("EXTREMO"),(AS22))))</formula>
    </cfRule>
  </conditionalFormatting>
  <conditionalFormatting sqref="AS26">
    <cfRule type="containsText" dxfId="362" priority="28" operator="containsText" text="BAJO">
      <formula>NOT(ISERROR(SEARCH(("BAJO"),(AS26))))</formula>
    </cfRule>
    <cfRule type="containsText" dxfId="361" priority="29" operator="containsText" text="MODERADO">
      <formula>NOT(ISERROR(SEARCH(("MODERADO"),(AS26))))</formula>
    </cfRule>
    <cfRule type="containsText" dxfId="360" priority="30" operator="containsText" text="ALTO">
      <formula>NOT(ISERROR(SEARCH(("ALTO"),(AS26))))</formula>
    </cfRule>
    <cfRule type="containsText" dxfId="359" priority="31" operator="containsText" text="EXTREMO">
      <formula>NOT(ISERROR(SEARCH(("EXTREMO"),(AS26))))</formula>
    </cfRule>
  </conditionalFormatting>
  <conditionalFormatting sqref="AS30">
    <cfRule type="containsText" dxfId="358" priority="32" operator="containsText" text="BAJO">
      <formula>NOT(ISERROR(SEARCH(("BAJO"),(AS30))))</formula>
    </cfRule>
    <cfRule type="containsText" dxfId="357" priority="33" operator="containsText" text="MODERADO">
      <formula>NOT(ISERROR(SEARCH(("MODERADO"),(AS30))))</formula>
    </cfRule>
    <cfRule type="containsText" dxfId="356" priority="34" operator="containsText" text="ALTO">
      <formula>NOT(ISERROR(SEARCH(("ALTO"),(AS30))))</formula>
    </cfRule>
    <cfRule type="containsText" dxfId="355" priority="35" operator="containsText" text="EXTREMO">
      <formula>NOT(ISERROR(SEARCH(("EXTREMO"),(AS30))))</formula>
    </cfRule>
  </conditionalFormatting>
  <conditionalFormatting sqref="AS34">
    <cfRule type="containsText" dxfId="354" priority="36" operator="containsText" text="BAJO">
      <formula>NOT(ISERROR(SEARCH(("BAJO"),(AS34))))</formula>
    </cfRule>
    <cfRule type="containsText" dxfId="353" priority="37" operator="containsText" text="MODERADO">
      <formula>NOT(ISERROR(SEARCH(("MODERADO"),(AS34))))</formula>
    </cfRule>
    <cfRule type="containsText" dxfId="352" priority="38" operator="containsText" text="ALTO">
      <formula>NOT(ISERROR(SEARCH(("ALTO"),(AS34))))</formula>
    </cfRule>
    <cfRule type="containsText" dxfId="351" priority="39" operator="containsText" text="EXTREMO">
      <formula>NOT(ISERROR(SEARCH(("EXTREMO"),(AS34))))</formula>
    </cfRule>
  </conditionalFormatting>
  <conditionalFormatting sqref="AS38">
    <cfRule type="containsText" dxfId="350" priority="40" operator="containsText" text="BAJO">
      <formula>NOT(ISERROR(SEARCH(("BAJO"),(AS38))))</formula>
    </cfRule>
    <cfRule type="containsText" dxfId="349" priority="41" operator="containsText" text="MODERADO">
      <formula>NOT(ISERROR(SEARCH(("MODERADO"),(AS38))))</formula>
    </cfRule>
    <cfRule type="containsText" dxfId="348" priority="42" operator="containsText" text="ALTO">
      <formula>NOT(ISERROR(SEARCH(("ALTO"),(AS38))))</formula>
    </cfRule>
    <cfRule type="containsText" dxfId="347" priority="43" operator="containsText" text="EXTREMO">
      <formula>NOT(ISERROR(SEARCH(("EXTREMO"),(AS38))))</formula>
    </cfRule>
  </conditionalFormatting>
  <conditionalFormatting sqref="AS42">
    <cfRule type="containsText" dxfId="346" priority="44" operator="containsText" text="BAJO">
      <formula>NOT(ISERROR(SEARCH(("BAJO"),(AS42))))</formula>
    </cfRule>
    <cfRule type="containsText" dxfId="345" priority="45" operator="containsText" text="MODERADO">
      <formula>NOT(ISERROR(SEARCH(("MODERADO"),(AS42))))</formula>
    </cfRule>
    <cfRule type="containsText" dxfId="344" priority="46" operator="containsText" text="ALTO">
      <formula>NOT(ISERROR(SEARCH(("ALTO"),(AS42))))</formula>
    </cfRule>
    <cfRule type="containsText" dxfId="343" priority="47" operator="containsText" text="EXTREMO">
      <formula>NOT(ISERROR(SEARCH(("EXTREMO"),(AS42))))</formula>
    </cfRule>
  </conditionalFormatting>
  <conditionalFormatting sqref="AS46">
    <cfRule type="containsText" dxfId="342" priority="48" operator="containsText" text="BAJO">
      <formula>NOT(ISERROR(SEARCH(("BAJO"),(AS46))))</formula>
    </cfRule>
    <cfRule type="containsText" dxfId="341" priority="49" operator="containsText" text="MODERADO">
      <formula>NOT(ISERROR(SEARCH(("MODERADO"),(AS46))))</formula>
    </cfRule>
    <cfRule type="containsText" dxfId="340" priority="50" operator="containsText" text="ALTO">
      <formula>NOT(ISERROR(SEARCH(("ALTO"),(AS46))))</formula>
    </cfRule>
    <cfRule type="containsText" dxfId="339" priority="51" operator="containsText" text="EXTREMO">
      <formula>NOT(ISERROR(SEARCH(("EXTREMO"),(AS46))))</formula>
    </cfRule>
  </conditionalFormatting>
  <conditionalFormatting sqref="AS50">
    <cfRule type="containsText" dxfId="338" priority="52" operator="containsText" text="BAJO">
      <formula>NOT(ISERROR(SEARCH(("BAJO"),(AS50))))</formula>
    </cfRule>
    <cfRule type="containsText" dxfId="337" priority="53" operator="containsText" text="MODERADO">
      <formula>NOT(ISERROR(SEARCH(("MODERADO"),(AS50))))</formula>
    </cfRule>
    <cfRule type="containsText" dxfId="336" priority="54" operator="containsText" text="ALTO">
      <formula>NOT(ISERROR(SEARCH(("ALTO"),(AS50))))</formula>
    </cfRule>
    <cfRule type="containsText" dxfId="335" priority="55" operator="containsText" text="EXTREMO">
      <formula>NOT(ISERROR(SEARCH(("EXTREMO"),(AS50))))</formula>
    </cfRule>
  </conditionalFormatting>
  <conditionalFormatting sqref="BJ14 BJ18 BJ22 BJ30 BJ34 BJ38 BJ42 BJ46 BJ50">
    <cfRule type="containsText" dxfId="334" priority="56" operator="containsText" text="BAJO">
      <formula>NOT(ISERROR(SEARCH(("BAJO"),(BJ14))))</formula>
    </cfRule>
    <cfRule type="containsText" dxfId="333" priority="57" operator="containsText" text="MODERADO">
      <formula>NOT(ISERROR(SEARCH(("MODERADO"),(BJ14))))</formula>
    </cfRule>
    <cfRule type="containsText" dxfId="332" priority="58" operator="containsText" text="ALTO">
      <formula>NOT(ISERROR(SEARCH(("ALTO"),(BJ14))))</formula>
    </cfRule>
    <cfRule type="containsText" dxfId="331" priority="59" operator="containsText" text="EXTREMO">
      <formula>NOT(ISERROR(SEARCH(("EXTREMO"),(BJ14))))</formula>
    </cfRule>
  </conditionalFormatting>
  <conditionalFormatting sqref="BJ26">
    <cfRule type="containsText" dxfId="330" priority="60" operator="containsText" text="BAJO">
      <formula>NOT(ISERROR(SEARCH(("BAJO"),(BJ26))))</formula>
    </cfRule>
    <cfRule type="containsText" dxfId="329" priority="61" operator="containsText" text="MODERADO">
      <formula>NOT(ISERROR(SEARCH(("MODERADO"),(BJ26))))</formula>
    </cfRule>
    <cfRule type="containsText" dxfId="328" priority="62" operator="containsText" text="ALTO">
      <formula>NOT(ISERROR(SEARCH(("ALTO"),(BJ26))))</formula>
    </cfRule>
    <cfRule type="containsText" dxfId="327" priority="63" operator="containsText" text="EXTREMO">
      <formula>NOT(ISERROR(SEARCH(("EXTREMO"),(BJ26))))</formula>
    </cfRule>
  </conditionalFormatting>
  <conditionalFormatting sqref="BK14">
    <cfRule type="containsText" dxfId="326" priority="64" operator="containsText" text="RIESGO BAJO">
      <formula>NOT(ISERROR(SEARCH(("RIESGO BAJO"),(BK14))))</formula>
    </cfRule>
    <cfRule type="containsText" dxfId="325" priority="65" operator="containsText" text="RIESGO MODERADO">
      <formula>NOT(ISERROR(SEARCH(("RIESGO MODERADO"),(BK14))))</formula>
    </cfRule>
    <cfRule type="containsText" dxfId="324" priority="66" operator="containsText" text="RIESGO ALTO">
      <formula>NOT(ISERROR(SEARCH(("RIESGO ALTO"),(BK14))))</formula>
    </cfRule>
    <cfRule type="containsText" dxfId="323" priority="67" operator="containsText" text="RIESGO EXTREMO">
      <formula>NOT(ISERROR(SEARCH(("RIESGO EXTREMO"),(BK14))))</formula>
    </cfRule>
  </conditionalFormatting>
  <conditionalFormatting sqref="BK18">
    <cfRule type="containsText" dxfId="322" priority="68" operator="containsText" text="RIESGO BAJO">
      <formula>NOT(ISERROR(SEARCH(("RIESGO BAJO"),(BK18))))</formula>
    </cfRule>
    <cfRule type="containsText" dxfId="321" priority="69" operator="containsText" text="RIESGO MODERADO">
      <formula>NOT(ISERROR(SEARCH(("RIESGO MODERADO"),(BK18))))</formula>
    </cfRule>
    <cfRule type="containsText" dxfId="320" priority="70" operator="containsText" text="RIESGO ALTO">
      <formula>NOT(ISERROR(SEARCH(("RIESGO ALTO"),(BK18))))</formula>
    </cfRule>
    <cfRule type="containsText" dxfId="319" priority="71" operator="containsText" text="RIESGO EXTREMO">
      <formula>NOT(ISERROR(SEARCH(("RIESGO EXTREMO"),(BK18))))</formula>
    </cfRule>
  </conditionalFormatting>
  <conditionalFormatting sqref="BK22">
    <cfRule type="containsText" dxfId="318" priority="72" operator="containsText" text="RIESGO BAJO">
      <formula>NOT(ISERROR(SEARCH(("RIESGO BAJO"),(BK22))))</formula>
    </cfRule>
    <cfRule type="containsText" dxfId="317" priority="73" operator="containsText" text="RIESGO MODERADO">
      <formula>NOT(ISERROR(SEARCH(("RIESGO MODERADO"),(BK22))))</formula>
    </cfRule>
    <cfRule type="containsText" dxfId="316" priority="74" operator="containsText" text="RIESGO ALTO">
      <formula>NOT(ISERROR(SEARCH(("RIESGO ALTO"),(BK22))))</formula>
    </cfRule>
    <cfRule type="containsText" dxfId="315" priority="75" operator="containsText" text="RIESGO EXTREMO">
      <formula>NOT(ISERROR(SEARCH(("RIESGO EXTREMO"),(BK22))))</formula>
    </cfRule>
  </conditionalFormatting>
  <conditionalFormatting sqref="BK26">
    <cfRule type="containsText" dxfId="314" priority="76" operator="containsText" text="RIESGO BAJO">
      <formula>NOT(ISERROR(SEARCH(("RIESGO BAJO"),(BK26))))</formula>
    </cfRule>
    <cfRule type="containsText" dxfId="313" priority="77" operator="containsText" text="RIESGO MODERADO">
      <formula>NOT(ISERROR(SEARCH(("RIESGO MODERADO"),(BK26))))</formula>
    </cfRule>
    <cfRule type="containsText" dxfId="312" priority="78" operator="containsText" text="RIESGO ALTO">
      <formula>NOT(ISERROR(SEARCH(("RIESGO ALTO"),(BK26))))</formula>
    </cfRule>
    <cfRule type="containsText" dxfId="311" priority="79" operator="containsText" text="RIESGO EXTREMO">
      <formula>NOT(ISERROR(SEARCH(("RIESGO EXTREMO"),(BK26))))</formula>
    </cfRule>
  </conditionalFormatting>
  <conditionalFormatting sqref="BK30">
    <cfRule type="containsText" dxfId="310" priority="80" operator="containsText" text="RIESGO BAJO">
      <formula>NOT(ISERROR(SEARCH(("RIESGO BAJO"),(BK30))))</formula>
    </cfRule>
    <cfRule type="containsText" dxfId="309" priority="81" operator="containsText" text="RIESGO MODERADO">
      <formula>NOT(ISERROR(SEARCH(("RIESGO MODERADO"),(BK30))))</formula>
    </cfRule>
    <cfRule type="containsText" dxfId="308" priority="82" operator="containsText" text="RIESGO ALTO">
      <formula>NOT(ISERROR(SEARCH(("RIESGO ALTO"),(BK30))))</formula>
    </cfRule>
    <cfRule type="containsText" dxfId="307" priority="83" operator="containsText" text="RIESGO EXTREMO">
      <formula>NOT(ISERROR(SEARCH(("RIESGO EXTREMO"),(BK30))))</formula>
    </cfRule>
  </conditionalFormatting>
  <conditionalFormatting sqref="BK34">
    <cfRule type="containsText" dxfId="306" priority="84" operator="containsText" text="RIESGO BAJO">
      <formula>NOT(ISERROR(SEARCH(("RIESGO BAJO"),(BK34))))</formula>
    </cfRule>
    <cfRule type="containsText" dxfId="305" priority="85" operator="containsText" text="RIESGO MODERADO">
      <formula>NOT(ISERROR(SEARCH(("RIESGO MODERADO"),(BK34))))</formula>
    </cfRule>
    <cfRule type="containsText" dxfId="304" priority="86" operator="containsText" text="RIESGO ALTO">
      <formula>NOT(ISERROR(SEARCH(("RIESGO ALTO"),(BK34))))</formula>
    </cfRule>
    <cfRule type="containsText" dxfId="303" priority="87" operator="containsText" text="RIESGO EXTREMO">
      <formula>NOT(ISERROR(SEARCH(("RIESGO EXTREMO"),(BK34))))</formula>
    </cfRule>
  </conditionalFormatting>
  <conditionalFormatting sqref="BK38">
    <cfRule type="containsText" dxfId="302" priority="88" operator="containsText" text="RIESGO BAJO">
      <formula>NOT(ISERROR(SEARCH(("RIESGO BAJO"),(BK38))))</formula>
    </cfRule>
    <cfRule type="containsText" dxfId="301" priority="89" operator="containsText" text="RIESGO MODERADO">
      <formula>NOT(ISERROR(SEARCH(("RIESGO MODERADO"),(BK38))))</formula>
    </cfRule>
    <cfRule type="containsText" dxfId="300" priority="90" operator="containsText" text="RIESGO ALTO">
      <formula>NOT(ISERROR(SEARCH(("RIESGO ALTO"),(BK38))))</formula>
    </cfRule>
    <cfRule type="containsText" dxfId="299" priority="91" operator="containsText" text="RIESGO EXTREMO">
      <formula>NOT(ISERROR(SEARCH(("RIESGO EXTREMO"),(BK38))))</formula>
    </cfRule>
  </conditionalFormatting>
  <conditionalFormatting sqref="BK42">
    <cfRule type="containsText" dxfId="298" priority="92" operator="containsText" text="RIESGO BAJO">
      <formula>NOT(ISERROR(SEARCH(("RIESGO BAJO"),(BK42))))</formula>
    </cfRule>
    <cfRule type="containsText" dxfId="297" priority="93" operator="containsText" text="RIESGO MODERADO">
      <formula>NOT(ISERROR(SEARCH(("RIESGO MODERADO"),(BK42))))</formula>
    </cfRule>
    <cfRule type="containsText" dxfId="296" priority="94" operator="containsText" text="RIESGO ALTO">
      <formula>NOT(ISERROR(SEARCH(("RIESGO ALTO"),(BK42))))</formula>
    </cfRule>
    <cfRule type="containsText" dxfId="295" priority="95" operator="containsText" text="RIESGO EXTREMO">
      <formula>NOT(ISERROR(SEARCH(("RIESGO EXTREMO"),(BK42))))</formula>
    </cfRule>
  </conditionalFormatting>
  <conditionalFormatting sqref="BK46">
    <cfRule type="containsText" dxfId="294" priority="96" operator="containsText" text="RIESGO BAJO">
      <formula>NOT(ISERROR(SEARCH(("RIESGO BAJO"),(BK46))))</formula>
    </cfRule>
    <cfRule type="containsText" dxfId="293" priority="97" operator="containsText" text="RIESGO MODERADO">
      <formula>NOT(ISERROR(SEARCH(("RIESGO MODERADO"),(BK46))))</formula>
    </cfRule>
    <cfRule type="containsText" dxfId="292" priority="98" operator="containsText" text="RIESGO ALTO">
      <formula>NOT(ISERROR(SEARCH(("RIESGO ALTO"),(BK46))))</formula>
    </cfRule>
    <cfRule type="containsText" dxfId="291" priority="99" operator="containsText" text="RIESGO EXTREMO">
      <formula>NOT(ISERROR(SEARCH(("RIESGO EXTREMO"),(BK46))))</formula>
    </cfRule>
  </conditionalFormatting>
  <conditionalFormatting sqref="BK50">
    <cfRule type="containsText" dxfId="290" priority="100" operator="containsText" text="RIESGO BAJO">
      <formula>NOT(ISERROR(SEARCH(("RIESGO BAJO"),(BK50))))</formula>
    </cfRule>
    <cfRule type="containsText" dxfId="289" priority="101" operator="containsText" text="RIESGO MODERADO">
      <formula>NOT(ISERROR(SEARCH(("RIESGO MODERADO"),(BK50))))</formula>
    </cfRule>
    <cfRule type="containsText" dxfId="288" priority="102" operator="containsText" text="RIESGO ALTO">
      <formula>NOT(ISERROR(SEARCH(("RIESGO ALTO"),(BK50))))</formula>
    </cfRule>
    <cfRule type="containsText" dxfId="287" priority="103" operator="containsText" text="RIESGO EXTREMO">
      <formula>NOT(ISERROR(SEARCH(("RIESGO EXTREMO"),(BK50))))</formula>
    </cfRule>
  </conditionalFormatting>
  <dataValidations count="1">
    <dataValidation type="list" allowBlank="1" showErrorMessage="1" sqref="F14 F18 F22 F26 F30 F34 F38 F42 F46 F50" xr:uid="{00000000-0002-0000-0400-000000000000}">
      <formula1>INDIRECT(E14)</formula1>
    </dataValidation>
  </dataValidations>
  <hyperlinks>
    <hyperlink ref="BU14" r:id="rId1" xr:uid="{6C697264-41F9-4CE4-8D2A-B6E87BBB403B}"/>
    <hyperlink ref="BU18" r:id="rId2" xr:uid="{8178AEC1-83A5-4009-8914-6D1A44F804E3}"/>
    <hyperlink ref="BU22" r:id="rId3" xr:uid="{1FE72FAA-815E-44B1-8805-54B3025133CD}"/>
    <hyperlink ref="BU26" r:id="rId4" xr:uid="{E46A780E-D807-4168-9A4C-FE5F327FC2CC}"/>
  </hyperlinks>
  <pageMargins left="0.7" right="0.7" top="0.75" bottom="0.75" header="0" footer="0"/>
  <pageSetup paperSize="9" orientation="portrait"/>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6A17-D9F3-4C91-833C-D7CE6798A143}">
  <dimension ref="A1:CD256"/>
  <sheetViews>
    <sheetView showGridLines="0" topLeftCell="K15" zoomScale="75" zoomScaleNormal="54" workbookViewId="0">
      <selection activeCell="K21" sqref="K21:AU24"/>
    </sheetView>
  </sheetViews>
  <sheetFormatPr baseColWidth="10" defaultColWidth="12.83203125" defaultRowHeight="15" customHeight="1" x14ac:dyDescent="0.2"/>
  <cols>
    <col min="1" max="1" width="10.5" style="81" customWidth="1"/>
    <col min="2" max="2" width="42.5" style="81" hidden="1" customWidth="1"/>
    <col min="3" max="3" width="20.1640625" style="81" hidden="1" customWidth="1"/>
    <col min="4" max="4" width="19.83203125" style="81" hidden="1" customWidth="1"/>
    <col min="5" max="5" width="24.1640625" style="81" customWidth="1"/>
    <col min="6" max="6" width="42.83203125" style="81" customWidth="1"/>
    <col min="7" max="9" width="16.83203125" style="81" hidden="1" customWidth="1"/>
    <col min="10" max="10" width="19.33203125" style="81" hidden="1" customWidth="1"/>
    <col min="11" max="11" width="37.1640625" style="81" customWidth="1"/>
    <col min="12" max="12" width="63.83203125" style="81" hidden="1" customWidth="1"/>
    <col min="13" max="15" width="19.83203125" style="81" hidden="1" customWidth="1"/>
    <col min="16" max="37" width="14.5" style="81" hidden="1" customWidth="1"/>
    <col min="38" max="38" width="19.1640625" style="81" hidden="1" customWidth="1"/>
    <col min="39" max="39" width="33.6640625" style="81" hidden="1" customWidth="1"/>
    <col min="40" max="40" width="14.5" style="81" hidden="1" customWidth="1"/>
    <col min="41" max="41" width="13.33203125" style="81" hidden="1" customWidth="1"/>
    <col min="42" max="44" width="16.33203125" style="81" hidden="1" customWidth="1"/>
    <col min="45" max="45" width="24.1640625" style="81" hidden="1" customWidth="1"/>
    <col min="46" max="46" width="14.1640625" style="81" hidden="1" customWidth="1"/>
    <col min="47" max="47" width="63.83203125" style="81" customWidth="1"/>
    <col min="48" max="48" width="31.83203125" style="81" customWidth="1"/>
    <col min="49" max="49" width="41.1640625" style="81" customWidth="1"/>
    <col min="50" max="50" width="18.1640625" style="81" customWidth="1"/>
    <col min="51" max="51" width="17.5" style="81" customWidth="1"/>
    <col min="52" max="52" width="17.1640625" style="81" customWidth="1"/>
    <col min="53" max="53" width="17.6640625" style="81" customWidth="1"/>
    <col min="54" max="54" width="14.33203125" style="81" customWidth="1"/>
    <col min="55" max="55" width="15.1640625" style="81" customWidth="1"/>
    <col min="56" max="57" width="11.6640625" style="81" customWidth="1"/>
    <col min="58" max="58" width="4.33203125" style="81" customWidth="1"/>
    <col min="59" max="59" width="13.1640625" style="81" customWidth="1"/>
    <col min="60" max="60" width="4.6640625" style="81" customWidth="1"/>
    <col min="61" max="63" width="13.1640625" style="81" customWidth="1"/>
    <col min="64" max="64" width="18.33203125" style="81" customWidth="1"/>
    <col min="65" max="69" width="36.1640625" style="81" customWidth="1"/>
    <col min="70" max="70" width="4.1640625" style="81" customWidth="1"/>
    <col min="71" max="71" width="63.1640625" style="81" customWidth="1"/>
    <col min="72" max="72" width="44.33203125" style="81" customWidth="1"/>
    <col min="73" max="74" width="63.1640625" style="81" customWidth="1"/>
    <col min="75" max="77" width="63.1640625" style="81" hidden="1" customWidth="1"/>
    <col min="78" max="78" width="63.1640625" style="81" customWidth="1"/>
    <col min="79" max="79" width="4.1640625" style="81" customWidth="1"/>
    <col min="80" max="16384" width="12.83203125" style="81"/>
  </cols>
  <sheetData>
    <row r="1" spans="1:81" x14ac:dyDescent="0.2">
      <c r="A1" s="222"/>
      <c r="B1" s="227"/>
      <c r="C1" s="226"/>
      <c r="D1" s="226"/>
      <c r="E1" s="226"/>
      <c r="F1" s="226"/>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3"/>
      <c r="BT1" s="223"/>
      <c r="BU1" s="223"/>
      <c r="BV1" s="223"/>
      <c r="BW1" s="223"/>
      <c r="BX1" s="223"/>
      <c r="BY1" s="222"/>
      <c r="BZ1" s="222"/>
      <c r="CA1" s="82"/>
      <c r="CB1" s="82"/>
      <c r="CC1" s="82"/>
    </row>
    <row r="2" spans="1:81" ht="13.5" customHeight="1"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3"/>
      <c r="BT2" s="223"/>
      <c r="BU2" s="223"/>
      <c r="BV2" s="223"/>
      <c r="BW2" s="223"/>
      <c r="BX2" s="223"/>
      <c r="BY2" s="222"/>
      <c r="BZ2" s="222"/>
      <c r="CA2" s="82"/>
      <c r="CB2" s="82"/>
      <c r="CC2" s="82"/>
    </row>
    <row r="3" spans="1:81" ht="13.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3"/>
      <c r="BT3" s="223"/>
      <c r="BU3" s="223"/>
      <c r="BV3" s="223"/>
      <c r="BW3" s="223"/>
      <c r="BX3" s="223"/>
      <c r="BY3" s="222"/>
      <c r="BZ3" s="222"/>
      <c r="CA3" s="82"/>
      <c r="CB3" s="82"/>
      <c r="CC3" s="82"/>
    </row>
    <row r="4" spans="1:81" ht="27" customHeight="1" x14ac:dyDescent="0.2">
      <c r="A4" s="222"/>
      <c r="B4" s="222"/>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3"/>
      <c r="BT4" s="223"/>
      <c r="BU4" s="223"/>
      <c r="BV4" s="223"/>
      <c r="BW4" s="223"/>
      <c r="BX4" s="223"/>
      <c r="BY4" s="222"/>
      <c r="BZ4" s="222"/>
      <c r="CA4" s="82"/>
      <c r="CB4" s="82"/>
      <c r="CC4" s="82"/>
    </row>
    <row r="5" spans="1:81" ht="27" customHeight="1" x14ac:dyDescent="0.2">
      <c r="A5" s="222"/>
      <c r="B5" s="611" t="s">
        <v>0</v>
      </c>
      <c r="C5" s="612"/>
      <c r="D5" s="612"/>
      <c r="E5" s="612"/>
      <c r="F5" s="612"/>
      <c r="G5" s="612"/>
      <c r="H5" s="613"/>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3"/>
      <c r="BT5" s="223"/>
      <c r="BU5" s="223"/>
      <c r="BV5" s="223"/>
      <c r="BW5" s="223"/>
      <c r="BX5" s="223"/>
      <c r="BY5" s="222"/>
      <c r="BZ5" s="222"/>
      <c r="CA5" s="82"/>
      <c r="CB5" s="82"/>
      <c r="CC5" s="82"/>
    </row>
    <row r="6" spans="1:81" ht="27" customHeight="1" x14ac:dyDescent="0.2">
      <c r="A6" s="222"/>
      <c r="B6" s="225" t="s">
        <v>1</v>
      </c>
      <c r="C6" s="614" t="s">
        <v>2</v>
      </c>
      <c r="D6" s="612"/>
      <c r="E6" s="612"/>
      <c r="F6" s="612"/>
      <c r="G6" s="612"/>
      <c r="H6" s="613"/>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3"/>
      <c r="BT6" s="223"/>
      <c r="BU6" s="223"/>
      <c r="BV6" s="223"/>
      <c r="BW6" s="223"/>
      <c r="BX6" s="223"/>
      <c r="BY6" s="222"/>
      <c r="BZ6" s="222"/>
      <c r="CA6" s="82"/>
      <c r="CB6" s="82"/>
      <c r="CC6" s="82"/>
    </row>
    <row r="7" spans="1:81" ht="27" customHeight="1" x14ac:dyDescent="0.2">
      <c r="A7" s="222"/>
      <c r="B7" s="225" t="s">
        <v>3</v>
      </c>
      <c r="C7" s="614" t="s">
        <v>4</v>
      </c>
      <c r="D7" s="612"/>
      <c r="E7" s="612"/>
      <c r="F7" s="612"/>
      <c r="G7" s="612"/>
      <c r="H7" s="613"/>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3"/>
      <c r="BT7" s="223"/>
      <c r="BU7" s="223"/>
      <c r="BV7" s="223"/>
      <c r="BW7" s="223"/>
      <c r="BX7" s="223"/>
      <c r="BY7" s="222"/>
      <c r="BZ7" s="222"/>
      <c r="CA7" s="82"/>
      <c r="CB7" s="82"/>
      <c r="CC7" s="82"/>
    </row>
    <row r="8" spans="1:81" ht="27" customHeight="1" x14ac:dyDescent="0.2">
      <c r="A8" s="222"/>
      <c r="B8" s="225" t="s">
        <v>5</v>
      </c>
      <c r="C8" s="611" t="s">
        <v>6</v>
      </c>
      <c r="D8" s="613"/>
      <c r="E8" s="611" t="s">
        <v>7</v>
      </c>
      <c r="F8" s="613"/>
      <c r="G8" s="611" t="s">
        <v>8</v>
      </c>
      <c r="H8" s="613"/>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3"/>
      <c r="BT8" s="223"/>
      <c r="BU8" s="223"/>
      <c r="BV8" s="223"/>
      <c r="BW8" s="223"/>
      <c r="BX8" s="223"/>
      <c r="BY8" s="222"/>
      <c r="BZ8" s="222"/>
      <c r="CA8" s="82"/>
      <c r="CB8" s="82"/>
      <c r="CC8" s="82"/>
    </row>
    <row r="9" spans="1:81" ht="27" customHeight="1" x14ac:dyDescent="0.2">
      <c r="A9" s="222"/>
      <c r="B9" s="224">
        <f>[7]Presentación!C11</f>
        <v>45818</v>
      </c>
      <c r="C9" s="614" t="str">
        <f>[7]Presentación!D11</f>
        <v>PI02-FOR01</v>
      </c>
      <c r="D9" s="613"/>
      <c r="E9" s="614">
        <f>[7]Presentación!F11</f>
        <v>1</v>
      </c>
      <c r="F9" s="613"/>
      <c r="G9" s="614" t="str">
        <f>[7]Presentación!H11</f>
        <v>1 de 1</v>
      </c>
      <c r="H9" s="613"/>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3"/>
      <c r="BT9" s="223"/>
      <c r="BU9" s="223"/>
      <c r="BV9" s="223"/>
      <c r="BW9" s="223"/>
      <c r="BX9" s="223"/>
      <c r="BY9" s="222"/>
      <c r="BZ9" s="222"/>
      <c r="CA9" s="82"/>
      <c r="CB9" s="82"/>
      <c r="CC9" s="82"/>
    </row>
    <row r="10" spans="1:81" ht="16" thickBot="1" x14ac:dyDescent="0.25">
      <c r="A10" s="90"/>
      <c r="B10" s="221"/>
      <c r="C10" s="220"/>
      <c r="D10" s="220"/>
      <c r="E10" s="22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220"/>
      <c r="AP10" s="90"/>
      <c r="AQ10" s="90"/>
      <c r="AR10" s="90"/>
      <c r="AS10" s="90"/>
      <c r="AT10" s="90"/>
      <c r="AU10" s="90"/>
      <c r="AV10" s="155"/>
      <c r="AW10" s="90"/>
      <c r="AX10" s="90"/>
      <c r="AY10" s="90"/>
      <c r="AZ10" s="90"/>
      <c r="BA10" s="90"/>
      <c r="BB10" s="90"/>
      <c r="BC10" s="220"/>
      <c r="BD10" s="220"/>
      <c r="BE10" s="220"/>
      <c r="BF10" s="90"/>
      <c r="BG10" s="90"/>
      <c r="BH10" s="90"/>
      <c r="BI10" s="90"/>
      <c r="BJ10" s="90"/>
      <c r="BK10" s="90"/>
      <c r="BL10" s="217"/>
      <c r="BM10" s="219"/>
      <c r="BN10" s="90"/>
      <c r="BO10" s="90"/>
      <c r="BP10" s="90"/>
      <c r="BQ10" s="90"/>
      <c r="BR10" s="90"/>
      <c r="BS10" s="217"/>
      <c r="BT10" s="217"/>
      <c r="BU10" s="217"/>
      <c r="BV10" s="217"/>
      <c r="BW10" s="217"/>
      <c r="BX10" s="217"/>
      <c r="BY10" s="90"/>
      <c r="BZ10" s="90"/>
      <c r="CA10" s="82"/>
      <c r="CB10" s="82"/>
      <c r="CC10" s="82"/>
    </row>
    <row r="11" spans="1:81" ht="63" thickBot="1" x14ac:dyDescent="0.25">
      <c r="A11" s="218"/>
      <c r="B11" s="615" t="s">
        <v>12</v>
      </c>
      <c r="C11" s="601"/>
      <c r="D11" s="601"/>
      <c r="E11" s="601"/>
      <c r="F11" s="601"/>
      <c r="G11" s="601"/>
      <c r="H11" s="601"/>
      <c r="I11" s="601"/>
      <c r="J11" s="601"/>
      <c r="K11" s="601"/>
      <c r="L11" s="603"/>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107"/>
      <c r="BD11" s="90"/>
      <c r="BE11" s="90"/>
      <c r="BF11" s="90"/>
      <c r="BG11" s="90"/>
      <c r="BH11" s="90"/>
      <c r="BI11" s="90"/>
      <c r="BJ11" s="90"/>
      <c r="BK11" s="90"/>
      <c r="BL11" s="90"/>
      <c r="BM11" s="90"/>
      <c r="BN11" s="90"/>
      <c r="BO11" s="90"/>
      <c r="BP11" s="90"/>
      <c r="BQ11" s="90"/>
      <c r="BR11" s="90"/>
      <c r="BS11" s="217"/>
      <c r="BT11" s="217"/>
      <c r="BU11" s="217"/>
      <c r="BV11" s="217"/>
      <c r="BW11" s="217"/>
      <c r="BX11" s="217"/>
      <c r="BY11" s="90"/>
      <c r="BZ11" s="90"/>
      <c r="CA11" s="82"/>
      <c r="CB11" s="82"/>
      <c r="CC11" s="82"/>
    </row>
    <row r="12" spans="1:81" ht="16" thickBot="1" x14ac:dyDescent="0.25">
      <c r="A12" s="215"/>
      <c r="B12" s="215"/>
      <c r="C12" s="215"/>
      <c r="D12" s="215"/>
      <c r="E12" s="215"/>
      <c r="F12" s="215"/>
      <c r="G12" s="216"/>
      <c r="H12" s="216"/>
      <c r="I12" s="216"/>
      <c r="J12" s="216"/>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N12" s="215"/>
      <c r="BO12" s="215"/>
      <c r="BP12" s="215"/>
      <c r="BQ12" s="215"/>
      <c r="BR12" s="215"/>
      <c r="BS12" s="215"/>
      <c r="BT12" s="215"/>
      <c r="BU12" s="215"/>
      <c r="BV12" s="215"/>
      <c r="BW12" s="215"/>
      <c r="BX12" s="215"/>
      <c r="BY12" s="215"/>
      <c r="BZ12" s="215"/>
      <c r="CA12" s="82"/>
      <c r="CB12" s="82"/>
      <c r="CC12" s="82"/>
    </row>
    <row r="13" spans="1:81" ht="56.25" customHeight="1" thickBot="1" x14ac:dyDescent="0.25">
      <c r="A13" s="616" t="s">
        <v>13</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207"/>
      <c r="AJ13" s="207"/>
      <c r="AK13" s="207"/>
      <c r="AL13" s="606" t="s">
        <v>14</v>
      </c>
      <c r="AM13" s="601"/>
      <c r="AN13" s="601"/>
      <c r="AO13" s="601"/>
      <c r="AP13" s="601"/>
      <c r="AQ13" s="601"/>
      <c r="AR13" s="601"/>
      <c r="AS13" s="601"/>
      <c r="AT13" s="603"/>
      <c r="AU13" s="607" t="s">
        <v>15</v>
      </c>
      <c r="AV13" s="584"/>
      <c r="AW13" s="584"/>
      <c r="AX13" s="584"/>
      <c r="AY13" s="584"/>
      <c r="AZ13" s="584"/>
      <c r="BA13" s="584"/>
      <c r="BB13" s="597"/>
      <c r="BC13" s="214"/>
      <c r="BD13" s="214"/>
      <c r="BE13" s="213"/>
      <c r="BF13" s="609" t="s">
        <v>16</v>
      </c>
      <c r="BG13" s="584"/>
      <c r="BH13" s="584"/>
      <c r="BI13" s="584"/>
      <c r="BJ13" s="584"/>
      <c r="BK13" s="584"/>
      <c r="BL13" s="587"/>
      <c r="BM13" s="583" t="s">
        <v>17</v>
      </c>
      <c r="BN13" s="584"/>
      <c r="BO13" s="584"/>
      <c r="BP13" s="584"/>
      <c r="BQ13" s="584"/>
      <c r="BR13" s="207"/>
      <c r="BS13" s="586" t="s">
        <v>320</v>
      </c>
      <c r="BT13" s="584"/>
      <c r="BU13" s="584"/>
      <c r="BV13" s="584"/>
      <c r="BW13" s="584"/>
      <c r="BX13" s="584"/>
      <c r="BY13" s="584"/>
      <c r="BZ13" s="587"/>
      <c r="CA13" s="590" t="s">
        <v>252</v>
      </c>
      <c r="CB13" s="551"/>
      <c r="CC13" s="552"/>
    </row>
    <row r="14" spans="1:81" ht="56.25" customHeight="1" thickBot="1" x14ac:dyDescent="0.25">
      <c r="A14" s="212"/>
      <c r="B14" s="212"/>
      <c r="C14" s="212"/>
      <c r="D14" s="212"/>
      <c r="E14" s="212"/>
      <c r="F14" s="212"/>
      <c r="G14" s="212"/>
      <c r="H14" s="212"/>
      <c r="I14" s="212"/>
      <c r="J14" s="212"/>
      <c r="K14" s="212"/>
      <c r="L14" s="212"/>
      <c r="M14" s="600" t="s">
        <v>18</v>
      </c>
      <c r="N14" s="601"/>
      <c r="O14" s="601"/>
      <c r="P14" s="602" t="s">
        <v>19</v>
      </c>
      <c r="Q14" s="601"/>
      <c r="R14" s="601"/>
      <c r="S14" s="601"/>
      <c r="T14" s="601"/>
      <c r="U14" s="601"/>
      <c r="V14" s="601"/>
      <c r="W14" s="601"/>
      <c r="X14" s="601"/>
      <c r="Y14" s="601"/>
      <c r="Z14" s="601"/>
      <c r="AA14" s="601"/>
      <c r="AB14" s="601"/>
      <c r="AC14" s="601"/>
      <c r="AD14" s="601"/>
      <c r="AE14" s="601"/>
      <c r="AF14" s="601"/>
      <c r="AG14" s="601"/>
      <c r="AH14" s="601"/>
      <c r="AI14" s="601"/>
      <c r="AJ14" s="601"/>
      <c r="AK14" s="603"/>
      <c r="AL14" s="210"/>
      <c r="AM14" s="210"/>
      <c r="AN14" s="210"/>
      <c r="AO14" s="210"/>
      <c r="AP14" s="210"/>
      <c r="AQ14" s="211"/>
      <c r="AR14" s="211"/>
      <c r="AS14" s="210"/>
      <c r="AT14" s="210"/>
      <c r="AU14" s="588"/>
      <c r="AV14" s="588"/>
      <c r="AW14" s="588"/>
      <c r="AX14" s="588"/>
      <c r="AY14" s="588"/>
      <c r="AZ14" s="588"/>
      <c r="BA14" s="588"/>
      <c r="BB14" s="608"/>
      <c r="BC14" s="209"/>
      <c r="BD14" s="209"/>
      <c r="BE14" s="208"/>
      <c r="BF14" s="548"/>
      <c r="BG14" s="585"/>
      <c r="BH14" s="585"/>
      <c r="BI14" s="585"/>
      <c r="BJ14" s="585"/>
      <c r="BK14" s="585"/>
      <c r="BL14" s="610"/>
      <c r="BM14" s="548"/>
      <c r="BN14" s="585"/>
      <c r="BO14" s="585"/>
      <c r="BP14" s="585"/>
      <c r="BQ14" s="585"/>
      <c r="BR14" s="207"/>
      <c r="BS14" s="549"/>
      <c r="BT14" s="588"/>
      <c r="BU14" s="588"/>
      <c r="BV14" s="588"/>
      <c r="BW14" s="588"/>
      <c r="BX14" s="588"/>
      <c r="BY14" s="588"/>
      <c r="BZ14" s="589"/>
      <c r="CA14" s="553"/>
      <c r="CB14" s="554"/>
      <c r="CC14" s="555"/>
    </row>
    <row r="15" spans="1:81" ht="93" customHeight="1" x14ac:dyDescent="0.2">
      <c r="A15" s="206" t="s">
        <v>20</v>
      </c>
      <c r="B15" s="205" t="s">
        <v>21</v>
      </c>
      <c r="C15" s="205" t="s">
        <v>22</v>
      </c>
      <c r="D15" s="205" t="s">
        <v>23</v>
      </c>
      <c r="E15" s="205" t="s">
        <v>24</v>
      </c>
      <c r="F15" s="205" t="s">
        <v>25</v>
      </c>
      <c r="G15" s="205" t="s">
        <v>26</v>
      </c>
      <c r="H15" s="205" t="s">
        <v>27</v>
      </c>
      <c r="I15" s="205" t="s">
        <v>28</v>
      </c>
      <c r="J15" s="205" t="s">
        <v>29</v>
      </c>
      <c r="K15" s="205" t="s">
        <v>30</v>
      </c>
      <c r="L15" s="205" t="s">
        <v>31</v>
      </c>
      <c r="M15" s="194" t="s">
        <v>32</v>
      </c>
      <c r="N15" s="193" t="s">
        <v>33</v>
      </c>
      <c r="O15" s="193" t="s">
        <v>34</v>
      </c>
      <c r="P15" s="192" t="s">
        <v>35</v>
      </c>
      <c r="Q15" s="192" t="s">
        <v>36</v>
      </c>
      <c r="R15" s="192" t="s">
        <v>37</v>
      </c>
      <c r="S15" s="192" t="s">
        <v>38</v>
      </c>
      <c r="T15" s="192" t="s">
        <v>39</v>
      </c>
      <c r="U15" s="192" t="s">
        <v>40</v>
      </c>
      <c r="V15" s="192" t="s">
        <v>41</v>
      </c>
      <c r="W15" s="192" t="s">
        <v>42</v>
      </c>
      <c r="X15" s="192" t="s">
        <v>43</v>
      </c>
      <c r="Y15" s="192" t="s">
        <v>44</v>
      </c>
      <c r="Z15" s="192" t="s">
        <v>45</v>
      </c>
      <c r="AA15" s="192" t="s">
        <v>46</v>
      </c>
      <c r="AB15" s="192" t="s">
        <v>47</v>
      </c>
      <c r="AC15" s="192" t="s">
        <v>48</v>
      </c>
      <c r="AD15" s="192" t="s">
        <v>49</v>
      </c>
      <c r="AE15" s="192" t="s">
        <v>50</v>
      </c>
      <c r="AF15" s="192" t="s">
        <v>51</v>
      </c>
      <c r="AG15" s="192" t="s">
        <v>52</v>
      </c>
      <c r="AH15" s="192" t="s">
        <v>53</v>
      </c>
      <c r="AI15" s="604" t="s">
        <v>54</v>
      </c>
      <c r="AJ15" s="584"/>
      <c r="AK15" s="597"/>
      <c r="AL15" s="202" t="s">
        <v>55</v>
      </c>
      <c r="AM15" s="202" t="s">
        <v>56</v>
      </c>
      <c r="AN15" s="202" t="s">
        <v>57</v>
      </c>
      <c r="AO15" s="605" t="s">
        <v>58</v>
      </c>
      <c r="AP15" s="597"/>
      <c r="AQ15" s="605" t="s">
        <v>59</v>
      </c>
      <c r="AR15" s="597"/>
      <c r="AS15" s="202" t="s">
        <v>60</v>
      </c>
      <c r="AT15" s="202" t="s">
        <v>251</v>
      </c>
      <c r="AU15" s="204" t="s">
        <v>62</v>
      </c>
      <c r="AV15" s="203" t="s">
        <v>63</v>
      </c>
      <c r="AW15" s="203" t="s">
        <v>64</v>
      </c>
      <c r="AX15" s="203" t="s">
        <v>65</v>
      </c>
      <c r="AY15" s="203" t="s">
        <v>66</v>
      </c>
      <c r="AZ15" s="203" t="s">
        <v>67</v>
      </c>
      <c r="BA15" s="203" t="s">
        <v>68</v>
      </c>
      <c r="BB15" s="203" t="s">
        <v>69</v>
      </c>
      <c r="BC15" s="187" t="s">
        <v>70</v>
      </c>
      <c r="BD15" s="187" t="s">
        <v>71</v>
      </c>
      <c r="BE15" s="186" t="s">
        <v>72</v>
      </c>
      <c r="BF15" s="596" t="s">
        <v>58</v>
      </c>
      <c r="BG15" s="597"/>
      <c r="BH15" s="598" t="s">
        <v>59</v>
      </c>
      <c r="BI15" s="597"/>
      <c r="BJ15" s="202" t="s">
        <v>73</v>
      </c>
      <c r="BK15" s="316" t="s">
        <v>394</v>
      </c>
      <c r="BL15" s="201" t="s">
        <v>75</v>
      </c>
      <c r="BM15" s="200" t="s">
        <v>76</v>
      </c>
      <c r="BN15" s="199" t="s">
        <v>77</v>
      </c>
      <c r="BO15" s="199" t="s">
        <v>78</v>
      </c>
      <c r="BP15" s="199" t="s">
        <v>79</v>
      </c>
      <c r="BQ15" s="198" t="s">
        <v>80</v>
      </c>
      <c r="BR15" s="177"/>
      <c r="BS15" s="197" t="s">
        <v>319</v>
      </c>
      <c r="BT15" s="197" t="s">
        <v>248</v>
      </c>
      <c r="BU15" s="197" t="s">
        <v>318</v>
      </c>
      <c r="BV15" s="197" t="s">
        <v>317</v>
      </c>
      <c r="BW15" s="197" t="s">
        <v>316</v>
      </c>
      <c r="BX15" s="197" t="s">
        <v>244</v>
      </c>
      <c r="BY15" s="197" t="s">
        <v>315</v>
      </c>
      <c r="BZ15" s="197" t="s">
        <v>314</v>
      </c>
      <c r="CA15" s="553"/>
      <c r="CB15" s="554"/>
      <c r="CC15" s="555"/>
    </row>
    <row r="16" spans="1:81" ht="12.75" customHeight="1" thickBot="1" x14ac:dyDescent="0.25">
      <c r="A16" s="196"/>
      <c r="B16" s="195"/>
      <c r="C16" s="195"/>
      <c r="D16" s="195"/>
      <c r="E16" s="195"/>
      <c r="F16" s="195"/>
      <c r="G16" s="195"/>
      <c r="H16" s="195"/>
      <c r="I16" s="195"/>
      <c r="J16" s="195"/>
      <c r="K16" s="195"/>
      <c r="L16" s="195"/>
      <c r="M16" s="194"/>
      <c r="N16" s="193"/>
      <c r="O16" s="193"/>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82"/>
      <c r="AM16" s="182"/>
      <c r="AN16" s="182"/>
      <c r="AO16" s="191"/>
      <c r="AP16" s="190"/>
      <c r="AQ16" s="191"/>
      <c r="AR16" s="190"/>
      <c r="AS16" s="182"/>
      <c r="AT16" s="182"/>
      <c r="AU16" s="189"/>
      <c r="AV16" s="188"/>
      <c r="AW16" s="188"/>
      <c r="AX16" s="188"/>
      <c r="AY16" s="188"/>
      <c r="AZ16" s="188"/>
      <c r="BA16" s="188"/>
      <c r="BB16" s="188"/>
      <c r="BC16" s="187"/>
      <c r="BD16" s="187"/>
      <c r="BE16" s="186"/>
      <c r="BF16" s="185"/>
      <c r="BG16" s="183"/>
      <c r="BH16" s="184"/>
      <c r="BI16" s="183"/>
      <c r="BJ16" s="182"/>
      <c r="BK16" s="182"/>
      <c r="BL16" s="181"/>
      <c r="BM16" s="180"/>
      <c r="BN16" s="179"/>
      <c r="BO16" s="179"/>
      <c r="BP16" s="179"/>
      <c r="BQ16" s="178"/>
      <c r="BR16" s="177"/>
      <c r="BS16" s="176"/>
      <c r="BT16" s="176"/>
      <c r="BU16" s="176"/>
      <c r="BV16" s="176"/>
      <c r="BW16" s="176"/>
      <c r="BX16" s="176"/>
      <c r="BY16" s="175"/>
      <c r="BZ16" s="175"/>
      <c r="CA16" s="556"/>
      <c r="CB16" s="557"/>
      <c r="CC16" s="558"/>
    </row>
    <row r="17" spans="1:82" ht="117.75" hidden="1" customHeight="1" x14ac:dyDescent="0.2">
      <c r="A17" s="569">
        <v>1</v>
      </c>
      <c r="B17" s="572" t="s">
        <v>137</v>
      </c>
      <c r="C17" s="573" t="s">
        <v>138</v>
      </c>
      <c r="D17" s="573" t="s">
        <v>139</v>
      </c>
      <c r="E17" s="573" t="s">
        <v>230</v>
      </c>
      <c r="F17" s="543" t="s">
        <v>187</v>
      </c>
      <c r="G17" s="543" t="s">
        <v>188</v>
      </c>
      <c r="H17" s="543" t="s">
        <v>393</v>
      </c>
      <c r="I17" s="543" t="s">
        <v>392</v>
      </c>
      <c r="J17" s="543" t="s">
        <v>391</v>
      </c>
      <c r="K17" s="565" t="str">
        <f>CONCATENATE(H17," ",I17," ",J17)</f>
        <v>Probabilidad de afectación operacional por la no ejecución del plan de adquisiciones del proceso debido a la
falta de gestión a la solicitud presupuestal  y que el personal del área carece de las competencias necesarias</v>
      </c>
      <c r="L17" s="543" t="s">
        <v>192</v>
      </c>
      <c r="M17" s="543" t="s">
        <v>224</v>
      </c>
      <c r="N17" s="543" t="s">
        <v>239</v>
      </c>
      <c r="O17" s="543" t="s">
        <v>224</v>
      </c>
      <c r="P17" s="543"/>
      <c r="Q17" s="543"/>
      <c r="R17" s="543"/>
      <c r="S17" s="543"/>
      <c r="T17" s="543"/>
      <c r="U17" s="543"/>
      <c r="V17" s="543"/>
      <c r="W17" s="543"/>
      <c r="X17" s="543"/>
      <c r="Y17" s="543"/>
      <c r="Z17" s="543"/>
      <c r="AA17" s="543"/>
      <c r="AB17" s="543"/>
      <c r="AC17" s="543"/>
      <c r="AD17" s="543"/>
      <c r="AE17" s="543"/>
      <c r="AF17" s="543"/>
      <c r="AG17" s="543"/>
      <c r="AH17" s="543"/>
      <c r="AI17" s="566">
        <f>COUNTIF(P17:AH20,"Si")</f>
        <v>0</v>
      </c>
      <c r="AJ17" s="568">
        <f>IF((COUNTIF(O17:AH20,"Si"))&lt;=0,0,(IF((COUNTIF(O17:AH20,"Si"))&lt;=5,3,(IF(COUNTIF(O17:AH20,"Si")&lt;=11,4,5)))))</f>
        <v>0</v>
      </c>
      <c r="AK17" s="568">
        <f>IF((COUNTIF(O17:AH20,"Si"))&lt;=0,0,(IF((COUNTIF(O17:AH20,"Si"))&lt;=5,"MODERADO",(IF(COUNTIF(O17:AH20,"Si")&lt;=11,"ALTO","EXTREMO")))))</f>
        <v>0</v>
      </c>
      <c r="AL17" s="566">
        <v>12</v>
      </c>
      <c r="AM17" s="566"/>
      <c r="AN17" s="566" t="str">
        <f>IF(AM17="Rara vez",1,(IF(AM17="Improbable",2,(IF(AM17="Posible",3,IF(AM17="Probable",4,IF(AM17="Seguro",5,"Revisar")))))))</f>
        <v>Revisar</v>
      </c>
      <c r="AO17" s="567">
        <f>IF(E17="Corrupción",AN17,IF(AL17&lt;=2,1,IF(AL17&lt;=24,2,IF(AL17&lt;=500,3,IF(AL17&lt;=5000,4,IF(AL17&gt;5000,5,"Revisar"))))))</f>
        <v>2</v>
      </c>
      <c r="AP17" s="567" t="str">
        <f>IF(E17="Corrupción",(IF(AO17=1,"Rara Vez",IF(AO17=2,"Improbable",IF(AO17=3,"Posible",IF(AO17=4,"Probable",IF(AO17=5,"Seguro","Revisar")))))),IF(AO17=1,"Muy Baja",IF(AO17=2,"Baja",IF(AO17=3,"Media",IF(AO17=4,"Alta","Muy Alta")))))</f>
        <v>Baja</v>
      </c>
      <c r="AQ17" s="567">
        <f>IF(E17="Corrupción",AJ17,(ROUND(((VLOOKUP(M17,[7]Datos!$B$25:$C$29,2,FALSE)*[7]Datos!$B$32)+(VLOOKUP(N17,[7]Datos!$B$25:$C$29,2,FALSE)*[7]Datos!$C$32)+(VLOOKUP(O17,[7]Datos!$B$25:$C$29,2,FALSE)*[7]Datos!$D$32))*5,0)))</f>
        <v>2</v>
      </c>
      <c r="AR17" s="567" t="str">
        <f>IF(AQ17=1,"Insignificante",IF(AQ17=2,"Menor",IF(AQ17=3,"Moderado",IF(AQ17=4,"Mayor","Catastrófico"))))</f>
        <v>Menor</v>
      </c>
      <c r="AS17" s="574" t="e">
        <f ca="1">_xludf.NUMBERVALUE(CONCATENATE(AO17,AQ17),"##")</f>
        <v>#NAME?</v>
      </c>
      <c r="AT17" s="575" t="e">
        <f ca="1">VLOOKUP(AS17,[7]Datos!$I$37:$J$61,2,FALSE)</f>
        <v>#NAME?</v>
      </c>
      <c r="AU17" s="315" t="s">
        <v>390</v>
      </c>
      <c r="AV17" s="109" t="s">
        <v>144</v>
      </c>
      <c r="AW17" s="109" t="s">
        <v>389</v>
      </c>
      <c r="AX17" s="108" t="s">
        <v>81</v>
      </c>
      <c r="AY17" s="108" t="s">
        <v>82</v>
      </c>
      <c r="AZ17" s="108" t="s">
        <v>87</v>
      </c>
      <c r="BA17" s="108" t="s">
        <v>105</v>
      </c>
      <c r="BB17" s="105" t="s">
        <v>84</v>
      </c>
      <c r="BC17" s="107">
        <f>IF(AX17=[7]Datos!$C$63,[7]Datos!$C$73,IF(AX17=[7]Datos!$C$64,[7]Datos!$C$74,IF(AX17=[7]Datos!$C$65,[7]Datos!$C$75,"Revisar")))+IF(AY17=[7]Datos!$D$63,[7]Datos!$D$73,IF(AY17=[7]Datos!$D$64,[7]Datos!$D$74,"Revisar"))+IF(AZ17=[7]Datos!$E$63,[7]Datos!$E$73,IF(AZ17=[7]Datos!$E$64,[7]Datos!$E$74,"Revisar"))+IF(BB17=[7]Datos!$G$63,[7]Datos!$G$73,IF(BB17=[7]Datos!$G$64,[7]Datos!$G$74,IF(BB17=[7]Datos!$G$65,[7]Datos!$G$75,"Revisar")))</f>
        <v>0.5</v>
      </c>
      <c r="BD17" s="107">
        <f>IF(AX17=[7]Datos!$C$65,BC17,0)</f>
        <v>0</v>
      </c>
      <c r="BE17" s="107">
        <f>IF(OR(AX17=[7]Datos!$C$63,AX17=[7]Datos!$C$64),BC17,0)</f>
        <v>0.5</v>
      </c>
      <c r="BF17" s="559">
        <f>IF(ROUND(AO17-SUM(BE17:BE20),0)&lt;=0,1,ROUND(AO17-SUM(BE17:BE20),0))</f>
        <v>1</v>
      </c>
      <c r="BG17" s="567" t="str">
        <f>IF(E17="Corrupción",(IF(BF17=1,"Rara Vez",IF(BF17=2,"Improbable",IF(BF17=3,"Posible",IF(BF17=4,"Probable","Seguro"))))),IF(BF17=1,"Muy Baja",IF(BF17=2,"Baja",IF(BF17=3,"Media",IF(BF17=4,"Alta","Muy Alta")))))</f>
        <v>Muy Baja</v>
      </c>
      <c r="BH17" s="559">
        <f>ROUND(AQ17-SUM(BD17:BD20),0)</f>
        <v>2</v>
      </c>
      <c r="BI17" s="559" t="str">
        <f>IF(BH17=1,"Insignificante",IF(BH17=2,"Menor",IF(BH17=3,"Moderado",IF(BH17=4,"Mayor","Catastrófico"))))</f>
        <v>Menor</v>
      </c>
      <c r="BJ17" s="560" t="e">
        <f ca="1">_xludf.NUMBERVALUE(CONCATENATE(BF17,BH17),"##")</f>
        <v>#NAME?</v>
      </c>
      <c r="BK17" s="561" t="e">
        <f ca="1">+VLOOKUP(BJ17,[7]Datos!$I$37:$J$65,2,FALSE)</f>
        <v>#NAME?</v>
      </c>
      <c r="BL17" s="562" t="s">
        <v>220</v>
      </c>
      <c r="BM17" s="245"/>
      <c r="BN17" s="244"/>
      <c r="BO17" s="244"/>
      <c r="BP17" s="244"/>
      <c r="BQ17" s="243"/>
      <c r="BR17" s="90"/>
      <c r="BS17" s="676" t="s">
        <v>388</v>
      </c>
      <c r="BT17" s="563" t="s">
        <v>87</v>
      </c>
      <c r="BU17" s="312" t="s">
        <v>387</v>
      </c>
      <c r="BV17" s="314" t="s">
        <v>377</v>
      </c>
      <c r="BW17" s="313" t="s">
        <v>207</v>
      </c>
      <c r="BX17" s="563" t="s">
        <v>87</v>
      </c>
      <c r="BY17" s="563" t="s">
        <v>207</v>
      </c>
      <c r="BZ17" s="636" t="s">
        <v>373</v>
      </c>
      <c r="CA17" s="622" t="s">
        <v>386</v>
      </c>
      <c r="CB17" s="612"/>
      <c r="CC17" s="613"/>
    </row>
    <row r="18" spans="1:82" ht="114" hidden="1" customHeight="1" x14ac:dyDescent="0.2">
      <c r="A18" s="570"/>
      <c r="B18" s="544"/>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104" t="s">
        <v>385</v>
      </c>
      <c r="AV18" s="101" t="s">
        <v>144</v>
      </c>
      <c r="AW18" s="101" t="s">
        <v>384</v>
      </c>
      <c r="AX18" s="100" t="s">
        <v>81</v>
      </c>
      <c r="AY18" s="100" t="s">
        <v>82</v>
      </c>
      <c r="AZ18" s="100" t="s">
        <v>83</v>
      </c>
      <c r="BA18" s="100" t="s">
        <v>383</v>
      </c>
      <c r="BB18" s="99" t="s">
        <v>84</v>
      </c>
      <c r="BC18" s="98">
        <f>IF(AX18=[7]Datos!$C$63,[7]Datos!$C$73,IF(AX18=[7]Datos!$C$64,[7]Datos!$C$74,IF(AX18=[7]Datos!$C$65,[7]Datos!$C$75,"Revisar")))+IF(AY18=[7]Datos!$D$63,[7]Datos!$D$73,IF(AY18=[7]Datos!$D$64,[7]Datos!$D$74,"Revisar"))+IF(AZ18=[7]Datos!$E$63,[7]Datos!$E$73,IF(AZ18=[7]Datos!$E$64,[7]Datos!$E$74,"Revisar"))+IF(BB18=[7]Datos!$G$63,[7]Datos!$G$73,IF(BB18=[7]Datos!$G$64,[7]Datos!$G$74,IF(BB18=[7]Datos!$G$65,[7]Datos!$G$75,"Revisar")))</f>
        <v>0.65</v>
      </c>
      <c r="BD18" s="98">
        <f>IF(AX18=[7]Datos!$C$65,BC18,0)</f>
        <v>0</v>
      </c>
      <c r="BE18" s="98">
        <f>IF(OR(AX18=[7]Datos!$C$63,AX18=[7]Datos!$C$64),BC18,0)</f>
        <v>0.65</v>
      </c>
      <c r="BF18" s="544"/>
      <c r="BG18" s="544"/>
      <c r="BH18" s="544"/>
      <c r="BI18" s="544"/>
      <c r="BJ18" s="544"/>
      <c r="BK18" s="544"/>
      <c r="BL18" s="544"/>
      <c r="BM18" s="118"/>
      <c r="BN18" s="117"/>
      <c r="BO18" s="117"/>
      <c r="BP18" s="117"/>
      <c r="BQ18" s="116"/>
      <c r="BR18" s="82"/>
      <c r="BS18" s="541"/>
      <c r="BT18" s="541"/>
      <c r="BU18" s="312" t="s">
        <v>382</v>
      </c>
      <c r="BV18" s="313" t="s">
        <v>381</v>
      </c>
      <c r="BW18" s="313" t="s">
        <v>207</v>
      </c>
      <c r="BX18" s="541"/>
      <c r="BY18" s="541"/>
      <c r="BZ18" s="548"/>
      <c r="CA18" s="622" t="s">
        <v>201</v>
      </c>
      <c r="CB18" s="612"/>
      <c r="CC18" s="613"/>
    </row>
    <row r="19" spans="1:82" ht="210" hidden="1" customHeight="1" x14ac:dyDescent="0.2">
      <c r="A19" s="570"/>
      <c r="B19" s="544"/>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104" t="s">
        <v>380</v>
      </c>
      <c r="AV19" s="101" t="s">
        <v>144</v>
      </c>
      <c r="AW19" s="101" t="s">
        <v>379</v>
      </c>
      <c r="AX19" s="100" t="s">
        <v>88</v>
      </c>
      <c r="AY19" s="100" t="s">
        <v>82</v>
      </c>
      <c r="AZ19" s="100" t="s">
        <v>83</v>
      </c>
      <c r="BA19" s="100" t="s">
        <v>146</v>
      </c>
      <c r="BB19" s="99" t="s">
        <v>84</v>
      </c>
      <c r="BC19" s="98">
        <f>IF(AX19=[7]Datos!$C$63,[7]Datos!$C$73,IF(AX19=[7]Datos!$C$64,[7]Datos!$C$74,IF(AX19=[7]Datos!$C$65,[7]Datos!$C$75,"Revisar")))+IF(AY19=[7]Datos!$D$63,[7]Datos!$D$73,IF(AY19=[7]Datos!$D$64,[7]Datos!$D$74,"Revisar"))+IF(AZ19=[7]Datos!$E$63,[7]Datos!$E$73,IF(AZ19=[7]Datos!$E$64,[7]Datos!$E$74,"Revisar"))+IF(BB19=[7]Datos!$G$63,[7]Datos!$G$73,IF(BB19=[7]Datos!$G$64,[7]Datos!$G$74,IF(BB19=[7]Datos!$G$65,[7]Datos!$G$75,"Revisar")))</f>
        <v>0.5</v>
      </c>
      <c r="BD19" s="98">
        <f>IF(AX19=[7]Datos!$C$65,BC19,0)</f>
        <v>0.5</v>
      </c>
      <c r="BE19" s="98">
        <f>IF(OR(AX19=[7]Datos!$C$63,AX19=[7]Datos!$C$64),BC19,0)</f>
        <v>0</v>
      </c>
      <c r="BF19" s="544"/>
      <c r="BG19" s="544"/>
      <c r="BH19" s="544"/>
      <c r="BI19" s="544"/>
      <c r="BJ19" s="544"/>
      <c r="BK19" s="544"/>
      <c r="BL19" s="544"/>
      <c r="BM19" s="114"/>
      <c r="BN19" s="114"/>
      <c r="BO19" s="114"/>
      <c r="BP19" s="114"/>
      <c r="BQ19" s="113"/>
      <c r="BR19" s="82"/>
      <c r="BS19" s="541"/>
      <c r="BT19" s="541"/>
      <c r="BU19" s="312" t="s">
        <v>378</v>
      </c>
      <c r="BV19" s="314" t="s">
        <v>377</v>
      </c>
      <c r="BW19" s="313" t="s">
        <v>207</v>
      </c>
      <c r="BX19" s="541"/>
      <c r="BY19" s="541"/>
      <c r="BZ19" s="548"/>
      <c r="CA19" s="622" t="s">
        <v>201</v>
      </c>
      <c r="CB19" s="612"/>
      <c r="CC19" s="613"/>
    </row>
    <row r="20" spans="1:82" ht="43.5" hidden="1" customHeight="1" x14ac:dyDescent="0.2">
      <c r="A20" s="571"/>
      <c r="B20" s="545"/>
      <c r="C20" s="545"/>
      <c r="D20" s="545"/>
      <c r="E20" s="545"/>
      <c r="F20" s="545"/>
      <c r="G20" s="545"/>
      <c r="H20" s="545"/>
      <c r="I20" s="545"/>
      <c r="J20" s="545"/>
      <c r="K20" s="545"/>
      <c r="L20" s="545"/>
      <c r="M20" s="545"/>
      <c r="N20" s="545"/>
      <c r="O20" s="545"/>
      <c r="P20" s="545"/>
      <c r="Q20" s="545"/>
      <c r="R20" s="545"/>
      <c r="S20" s="545"/>
      <c r="T20" s="545"/>
      <c r="U20" s="545"/>
      <c r="V20" s="545"/>
      <c r="W20" s="545"/>
      <c r="X20" s="545"/>
      <c r="Y20" s="545"/>
      <c r="Z20" s="545"/>
      <c r="AA20" s="545"/>
      <c r="AB20" s="545"/>
      <c r="AC20" s="545"/>
      <c r="AD20" s="545"/>
      <c r="AE20" s="545"/>
      <c r="AF20" s="545"/>
      <c r="AG20" s="545"/>
      <c r="AH20" s="545"/>
      <c r="AI20" s="545"/>
      <c r="AJ20" s="545"/>
      <c r="AK20" s="545"/>
      <c r="AL20" s="545"/>
      <c r="AM20" s="545"/>
      <c r="AN20" s="545"/>
      <c r="AO20" s="545"/>
      <c r="AP20" s="545"/>
      <c r="AQ20" s="545"/>
      <c r="AR20" s="545"/>
      <c r="AS20" s="545"/>
      <c r="AT20" s="545"/>
      <c r="AU20" s="96"/>
      <c r="AV20" s="95"/>
      <c r="AW20" s="95"/>
      <c r="AX20" s="94"/>
      <c r="AY20" s="94"/>
      <c r="AZ20" s="94"/>
      <c r="BA20" s="94"/>
      <c r="BB20" s="93"/>
      <c r="BC20" s="92" t="e">
        <f>IF(AX20=[7]Datos!$C$63,[7]Datos!$C$73,IF(AX20=[7]Datos!$C$64,[7]Datos!$C$74,IF(AX20=[7]Datos!$C$65,[7]Datos!$C$75,"Revisar")))+IF(AY20=[7]Datos!$D$63,[7]Datos!$D$73,IF(AY20=[7]Datos!$D$64,[7]Datos!$D$74,"Revisar"))+IF(AZ20=[7]Datos!$E$63,[7]Datos!$E$73,IF(AZ20=[7]Datos!$E$64,[7]Datos!$E$74,"Revisar"))+IF(BB20=[7]Datos!$G$63,[7]Datos!$G$73,IF(BB20=[7]Datos!$G$64,[7]Datos!$G$74,IF(BB20=[7]Datos!$G$65,[7]Datos!$G$75,"Revisar")))</f>
        <v>#VALUE!</v>
      </c>
      <c r="BD20" s="92">
        <f>IF(AX20=[7]Datos!$C$65,BC20,0)</f>
        <v>0</v>
      </c>
      <c r="BE20" s="92">
        <f>IF(OR(AX20=[7]Datos!$C$63,AX20=[7]Datos!$C$64),BC20,0)</f>
        <v>0</v>
      </c>
      <c r="BF20" s="545"/>
      <c r="BG20" s="545"/>
      <c r="BH20" s="545"/>
      <c r="BI20" s="545"/>
      <c r="BJ20" s="545"/>
      <c r="BK20" s="545"/>
      <c r="BL20" s="545"/>
      <c r="BM20" s="112"/>
      <c r="BN20" s="112"/>
      <c r="BO20" s="112"/>
      <c r="BP20" s="112"/>
      <c r="BQ20" s="111"/>
      <c r="BR20" s="82"/>
      <c r="BS20" s="542"/>
      <c r="BT20" s="542"/>
      <c r="BU20" s="89"/>
      <c r="BV20" s="86"/>
      <c r="BW20" s="86"/>
      <c r="BX20" s="542"/>
      <c r="BY20" s="542"/>
      <c r="BZ20" s="549"/>
      <c r="CA20" s="627"/>
      <c r="CB20" s="612"/>
      <c r="CC20" s="613"/>
    </row>
    <row r="21" spans="1:82" ht="177" customHeight="1" thickBot="1" x14ac:dyDescent="0.25">
      <c r="A21" s="569">
        <v>2</v>
      </c>
      <c r="B21" s="572" t="s">
        <v>137</v>
      </c>
      <c r="C21" s="573" t="s">
        <v>138</v>
      </c>
      <c r="D21" s="573" t="s">
        <v>139</v>
      </c>
      <c r="E21" s="573" t="s">
        <v>92</v>
      </c>
      <c r="F21" s="543" t="s">
        <v>93</v>
      </c>
      <c r="G21" s="543" t="s">
        <v>94</v>
      </c>
      <c r="H21" s="543" t="s">
        <v>140</v>
      </c>
      <c r="I21" s="543" t="s">
        <v>141</v>
      </c>
      <c r="J21" s="543" t="s">
        <v>142</v>
      </c>
      <c r="K21" s="565" t="str">
        <f>CONCATENATE(H21," ",I21," ",J21)</f>
        <v>Posibilidad de recibir o solicitar dadivas o beneficios a nombre propio o de terceros para favorecer intereses particulares por la utilización inapropiada de la información de la entidad debido a la no suscripción de los acuerdos de confidencialidad y de la aceptación formal de las políticas de seguridad, que controlen el acceso a la información conforme a las funciones y responsabilidades del personal</v>
      </c>
      <c r="L21" s="543" t="s">
        <v>98</v>
      </c>
      <c r="M21" s="543"/>
      <c r="N21" s="543"/>
      <c r="O21" s="543"/>
      <c r="P21" s="543" t="s">
        <v>99</v>
      </c>
      <c r="Q21" s="543" t="s">
        <v>100</v>
      </c>
      <c r="R21" s="543" t="s">
        <v>99</v>
      </c>
      <c r="S21" s="543" t="s">
        <v>99</v>
      </c>
      <c r="T21" s="543" t="s">
        <v>100</v>
      </c>
      <c r="U21" s="543" t="s">
        <v>99</v>
      </c>
      <c r="V21" s="543" t="s">
        <v>99</v>
      </c>
      <c r="W21" s="543" t="s">
        <v>99</v>
      </c>
      <c r="X21" s="543" t="s">
        <v>99</v>
      </c>
      <c r="Y21" s="543" t="s">
        <v>100</v>
      </c>
      <c r="Z21" s="543" t="s">
        <v>99</v>
      </c>
      <c r="AA21" s="543" t="s">
        <v>100</v>
      </c>
      <c r="AB21" s="543" t="s">
        <v>99</v>
      </c>
      <c r="AC21" s="543" t="s">
        <v>99</v>
      </c>
      <c r="AD21" s="543" t="s">
        <v>100</v>
      </c>
      <c r="AE21" s="543" t="s">
        <v>99</v>
      </c>
      <c r="AF21" s="543" t="s">
        <v>99</v>
      </c>
      <c r="AG21" s="543" t="s">
        <v>99</v>
      </c>
      <c r="AH21" s="543" t="s">
        <v>99</v>
      </c>
      <c r="AI21" s="566">
        <f>COUNTIF(P21:AH24,"Si")</f>
        <v>5</v>
      </c>
      <c r="AJ21" s="568">
        <f>IF((COUNTIF(O21:AH24,"Si"))&lt;=0,0,(IF((COUNTIF(O21:AH24,"Si"))&lt;=5,3,(IF(COUNTIF(O21:AH24,"Si")&lt;=11,4,5)))))</f>
        <v>3</v>
      </c>
      <c r="AK21" s="568" t="str">
        <f>IF((COUNTIF(O21:AH24,"Si"))&lt;=0,0,(IF((COUNTIF(O21:AH24,"Si"))&lt;=5,"MODERADO",(IF(COUNTIF(O21:AH24,"Si")&lt;=11,"ALTO","EXTREMO")))))</f>
        <v>MODERADO</v>
      </c>
      <c r="AL21" s="566"/>
      <c r="AM21" s="566" t="s">
        <v>114</v>
      </c>
      <c r="AN21" s="566">
        <f>IF(AM21="Rara vez",1,(IF(AM21="Improbable",2,(IF(AM21="Posible",3,IF(AM21="Probable",4,IF(AM21="Seguro",5,"Revisar")))))))</f>
        <v>2</v>
      </c>
      <c r="AO21" s="567">
        <f>IF(E21="Corrupción",AN21,IF(AL21&lt;=2,1,IF(AL21&lt;=24,2,IF(AL21&lt;=500,3,IF(AL21&lt;=5000,4,IF(AL21&gt;5000,5,"Revisar"))))))</f>
        <v>2</v>
      </c>
      <c r="AP21" s="567" t="str">
        <f>IF(E21="Corrupción",(IF(AO21=1,"Rara Vez",IF(AO21=2,"Improbable",IF(AO21=3,"Posible",IF(AO21=4,"Probable",IF(AO21=5,"Seguro","Revisar")))))),IF(AO21=1,"Muy Baja",IF(AO21=2,"Baja",IF(AO21=3,"Media",IF(AO21=4,"Alta","Muy Alta")))))</f>
        <v>Improbable</v>
      </c>
      <c r="AQ21" s="567">
        <f>IF(E21="Corrupción",AJ21,(ROUND(((VLOOKUP(M21,[7]Datos!$B$25:$C$29,2,FALSE)*[7]Datos!$B$32)+(VLOOKUP(N21,[7]Datos!$B$25:$C$29,2,FALSE)*[7]Datos!$C$32)+(VLOOKUP(O21,[7]Datos!$B$25:$C$29,2,FALSE)*[7]Datos!$D$32))*5,0)))</f>
        <v>3</v>
      </c>
      <c r="AR21" s="567" t="str">
        <f>IF(AQ21=1,"Insignificante",IF(AQ21=2,"Menor",IF(AQ21=3,"Moderado",IF(AQ21=4,"Mayor","Catastrófico"))))</f>
        <v>Moderado</v>
      </c>
      <c r="AS21" s="574" t="e">
        <f ca="1">_xludf.NUMBERVALUE(CONCATENATE(AO21,AQ21),"##")</f>
        <v>#NAME?</v>
      </c>
      <c r="AT21" s="575" t="e">
        <f ca="1">VLOOKUP(AS21,[7]Datos!$I$37:$J$61,2,FALSE)</f>
        <v>#NAME?</v>
      </c>
      <c r="AU21" s="110" t="s">
        <v>143</v>
      </c>
      <c r="AV21" s="109" t="s">
        <v>144</v>
      </c>
      <c r="AW21" s="109" t="s">
        <v>145</v>
      </c>
      <c r="AX21" s="108" t="s">
        <v>81</v>
      </c>
      <c r="AY21" s="108" t="s">
        <v>82</v>
      </c>
      <c r="AZ21" s="108" t="s">
        <v>83</v>
      </c>
      <c r="BA21" s="108" t="s">
        <v>146</v>
      </c>
      <c r="BB21" s="105" t="s">
        <v>84</v>
      </c>
      <c r="BC21" s="107">
        <f>IF(AX21=[7]Datos!$C$63,[7]Datos!$C$73,IF(AX21=[7]Datos!$C$64,[7]Datos!$C$74,IF(AX21=[7]Datos!$C$65,[7]Datos!$C$75,"Revisar")))+IF(AY21=[7]Datos!$D$63,[7]Datos!$D$73,IF(AY21=[7]Datos!$D$64,[7]Datos!$D$74,"Revisar"))+IF(AZ21=[7]Datos!$E$63,[7]Datos!$E$73,IF(AZ21=[7]Datos!$E$64,[7]Datos!$E$74,"Revisar"))+IF(BB21=[7]Datos!$G$63,[7]Datos!$G$73,IF(BB21=[7]Datos!$G$64,[7]Datos!$G$74,IF(BB21=[7]Datos!$G$65,[7]Datos!$G$75,"Revisar")))</f>
        <v>0.65</v>
      </c>
      <c r="BD21" s="107">
        <f>IF(AX21=[7]Datos!$C$65,BC21,0)</f>
        <v>0</v>
      </c>
      <c r="BE21" s="107">
        <f>IF(OR(AX21=[7]Datos!$C$63,AX21=[7]Datos!$C$64),BC21,0)</f>
        <v>0.65</v>
      </c>
      <c r="BF21" s="559">
        <f>IF(ROUND(AO21-SUM(BE21:BE24),0)&lt;=0,1,ROUND(AO21-SUM(BE21:BE24),0))</f>
        <v>1</v>
      </c>
      <c r="BG21" s="567" t="str">
        <f>IF(E21="Corrupción",(IF(BF21=1,"Rara Vez",IF(BF21=2,"Improbable",IF(BF21=3,"Posible",IF(BF21=4,"Probable","Seguro"))))),IF(BF21=1,"Muy Baja",IF(BF21=2,"Baja",IF(BF21=3,"Media",IF(BF21=4,"Alta","Muy Alta")))))</f>
        <v>Rara Vez</v>
      </c>
      <c r="BH21" s="559">
        <f>ROUND(AQ21-SUM(BD21:BD24),0)</f>
        <v>3</v>
      </c>
      <c r="BI21" s="559" t="str">
        <f>IF(BH21=1,"Insignificante",IF(BH21=2,"Menor",IF(BH21=3,"Moderado",IF(BH21=4,"Mayor","Catastrófico"))))</f>
        <v>Moderado</v>
      </c>
      <c r="BJ21" s="560" t="e">
        <f ca="1">_xludf.NUMBERVALUE(CONCATENATE(BF21,BH21),"##")</f>
        <v>#NAME?</v>
      </c>
      <c r="BK21" s="561" t="e">
        <f ca="1">+VLOOKUP(BJ21,[7]Datos!$I$37:$J$65,2,FALSE)</f>
        <v>#NAME?</v>
      </c>
      <c r="BL21" s="562" t="s">
        <v>85</v>
      </c>
      <c r="BM21" s="245"/>
      <c r="BN21" s="244"/>
      <c r="BO21" s="247"/>
      <c r="BP21" s="247"/>
      <c r="BQ21" s="243"/>
      <c r="BR21" s="90"/>
      <c r="BS21" s="676" t="s">
        <v>376</v>
      </c>
      <c r="BT21" s="563" t="s">
        <v>87</v>
      </c>
      <c r="BU21" s="312" t="s">
        <v>375</v>
      </c>
      <c r="BV21" s="89" t="s">
        <v>374</v>
      </c>
      <c r="BW21" s="89" t="s">
        <v>207</v>
      </c>
      <c r="BX21" s="563" t="s">
        <v>87</v>
      </c>
      <c r="BY21" s="563" t="s">
        <v>207</v>
      </c>
      <c r="BZ21" s="636" t="s">
        <v>373</v>
      </c>
      <c r="CA21" s="622" t="s">
        <v>201</v>
      </c>
      <c r="CB21" s="612"/>
      <c r="CC21" s="613"/>
    </row>
    <row r="22" spans="1:82" ht="129" customHeight="1" thickBot="1" x14ac:dyDescent="0.25">
      <c r="A22" s="570"/>
      <c r="B22" s="544"/>
      <c r="C22" s="544"/>
      <c r="D22" s="544"/>
      <c r="E22" s="544"/>
      <c r="F22" s="544"/>
      <c r="G22" s="544"/>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104" t="s">
        <v>150</v>
      </c>
      <c r="AV22" s="101" t="s">
        <v>144</v>
      </c>
      <c r="AW22" s="101" t="s">
        <v>151</v>
      </c>
      <c r="AX22" s="100" t="s">
        <v>81</v>
      </c>
      <c r="AY22" s="100" t="s">
        <v>82</v>
      </c>
      <c r="AZ22" s="100" t="s">
        <v>83</v>
      </c>
      <c r="BA22" s="100" t="s">
        <v>152</v>
      </c>
      <c r="BB22" s="99" t="s">
        <v>84</v>
      </c>
      <c r="BC22" s="98">
        <f>IF(AX22=[7]Datos!$C$63,[7]Datos!$C$73,IF(AX22=[7]Datos!$C$64,[7]Datos!$C$74,IF(AX22=[7]Datos!$C$65,[7]Datos!$C$75,"Revisar")))+IF(AY22=[7]Datos!$D$63,[7]Datos!$D$73,IF(AY22=[7]Datos!$D$64,[7]Datos!$D$74,"Revisar"))+IF(AZ22=[7]Datos!$E$63,[7]Datos!$E$73,IF(AZ22=[7]Datos!$E$64,[7]Datos!$E$74,"Revisar"))+IF(BB22=[7]Datos!$G$63,[7]Datos!$G$73,IF(BB22=[7]Datos!$G$64,[7]Datos!$G$74,IF(BB22=[7]Datos!$G$65,[7]Datos!$G$75,"Revisar")))</f>
        <v>0.65</v>
      </c>
      <c r="BD22" s="98">
        <f>IF(AX22=[7]Datos!$C$65,BC22,0)</f>
        <v>0</v>
      </c>
      <c r="BE22" s="98">
        <f>IF(OR(AX22=[7]Datos!$C$63,AX22=[7]Datos!$C$64),BC22,0)</f>
        <v>0.65</v>
      </c>
      <c r="BF22" s="544"/>
      <c r="BG22" s="544"/>
      <c r="BH22" s="544"/>
      <c r="BI22" s="544"/>
      <c r="BJ22" s="544"/>
      <c r="BK22" s="544"/>
      <c r="BL22" s="544"/>
      <c r="BM22" s="118"/>
      <c r="BN22" s="117"/>
      <c r="BO22" s="117"/>
      <c r="BP22" s="117"/>
      <c r="BQ22" s="116"/>
      <c r="BR22" s="82"/>
      <c r="BS22" s="541"/>
      <c r="BT22" s="541"/>
      <c r="BU22" s="312" t="s">
        <v>372</v>
      </c>
      <c r="BV22" s="88" t="s">
        <v>371</v>
      </c>
      <c r="BW22" s="89" t="s">
        <v>207</v>
      </c>
      <c r="BX22" s="541"/>
      <c r="BY22" s="541"/>
      <c r="BZ22" s="548"/>
      <c r="CA22" s="622" t="s">
        <v>201</v>
      </c>
      <c r="CB22" s="612"/>
      <c r="CC22" s="613"/>
      <c r="CD22" s="81" t="s">
        <v>181</v>
      </c>
    </row>
    <row r="23" spans="1:82" ht="152.25" customHeight="1" x14ac:dyDescent="0.2">
      <c r="A23" s="570"/>
      <c r="B23" s="544"/>
      <c r="C23" s="544"/>
      <c r="D23" s="544"/>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544"/>
      <c r="AU23" s="104" t="s">
        <v>153</v>
      </c>
      <c r="AV23" s="101" t="s">
        <v>154</v>
      </c>
      <c r="AW23" s="101" t="s">
        <v>155</v>
      </c>
      <c r="AX23" s="100" t="s">
        <v>81</v>
      </c>
      <c r="AY23" s="100" t="s">
        <v>82</v>
      </c>
      <c r="AZ23" s="100" t="s">
        <v>83</v>
      </c>
      <c r="BA23" s="100" t="s">
        <v>146</v>
      </c>
      <c r="BB23" s="99" t="s">
        <v>84</v>
      </c>
      <c r="BC23" s="98">
        <f>IF(AX23=[7]Datos!$C$63,[7]Datos!$C$73,IF(AX23=[7]Datos!$C$64,[7]Datos!$C$74,IF(AX23=[7]Datos!$C$65,[7]Datos!$C$75,"Revisar")))+IF(AY23=[7]Datos!$D$63,[7]Datos!$D$73,IF(AY23=[7]Datos!$D$64,[7]Datos!$D$74,"Revisar"))+IF(AZ23=[7]Datos!$E$63,[7]Datos!$E$73,IF(AZ23=[7]Datos!$E$64,[7]Datos!$E$74,"Revisar"))+IF(BB23=[7]Datos!$G$63,[7]Datos!$G$73,IF(BB23=[7]Datos!$G$64,[7]Datos!$G$74,IF(BB23=[7]Datos!$G$65,[7]Datos!$G$75,"Revisar")))</f>
        <v>0.65</v>
      </c>
      <c r="BD23" s="98">
        <f>IF(AX23=[7]Datos!$C$65,BC23,0)</f>
        <v>0</v>
      </c>
      <c r="BE23" s="98">
        <f>IF(OR(AX23=[7]Datos!$C$63,AX23=[7]Datos!$C$64),BC23,0)</f>
        <v>0.65</v>
      </c>
      <c r="BF23" s="544"/>
      <c r="BG23" s="544"/>
      <c r="BH23" s="544"/>
      <c r="BI23" s="544"/>
      <c r="BJ23" s="544"/>
      <c r="BK23" s="544"/>
      <c r="BL23" s="544"/>
      <c r="BM23" s="114"/>
      <c r="BN23" s="114"/>
      <c r="BO23" s="114"/>
      <c r="BP23" s="114"/>
      <c r="BQ23" s="113"/>
      <c r="BR23" s="82"/>
      <c r="BS23" s="541"/>
      <c r="BT23" s="541"/>
      <c r="BU23" s="312" t="s">
        <v>370</v>
      </c>
      <c r="BV23" s="88" t="s">
        <v>369</v>
      </c>
      <c r="BW23" s="89" t="s">
        <v>207</v>
      </c>
      <c r="BX23" s="541"/>
      <c r="BY23" s="541"/>
      <c r="BZ23" s="548"/>
      <c r="CA23" s="622" t="s">
        <v>201</v>
      </c>
      <c r="CB23" s="612"/>
      <c r="CC23" s="613"/>
      <c r="CD23" s="81" t="s">
        <v>182</v>
      </c>
    </row>
    <row r="24" spans="1:82" ht="43.5" customHeight="1" thickBot="1" x14ac:dyDescent="0.25">
      <c r="A24" s="571"/>
      <c r="B24" s="545"/>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5"/>
      <c r="AN24" s="545"/>
      <c r="AO24" s="545"/>
      <c r="AP24" s="545"/>
      <c r="AQ24" s="545"/>
      <c r="AR24" s="545"/>
      <c r="AS24" s="545"/>
      <c r="AT24" s="545"/>
      <c r="AU24" s="96"/>
      <c r="AV24" s="95"/>
      <c r="AW24" s="95"/>
      <c r="AX24" s="94"/>
      <c r="AY24" s="94"/>
      <c r="AZ24" s="94"/>
      <c r="BA24" s="94"/>
      <c r="BB24" s="93"/>
      <c r="BC24" s="92" t="e">
        <f>IF(AX24=[7]Datos!$C$63,[7]Datos!$C$73,IF(AX24=[7]Datos!$C$64,[7]Datos!$C$74,IF(AX24=[7]Datos!$C$65,[7]Datos!$C$75,"Revisar")))+IF(AY24=[7]Datos!$D$63,[7]Datos!$D$73,IF(AY24=[7]Datos!$D$64,[7]Datos!$D$74,"Revisar"))+IF(AZ24=[7]Datos!$E$63,[7]Datos!$E$73,IF(AZ24=[7]Datos!$E$64,[7]Datos!$E$74,"Revisar"))+IF(BB24=[7]Datos!$G$63,[7]Datos!$G$73,IF(BB24=[7]Datos!$G$64,[7]Datos!$G$74,IF(BB24=[7]Datos!$G$65,[7]Datos!$G$75,"Revisar")))</f>
        <v>#VALUE!</v>
      </c>
      <c r="BD24" s="92">
        <f>IF(AX24=[7]Datos!$C$65,BC24,0)</f>
        <v>0</v>
      </c>
      <c r="BE24" s="92">
        <f>IF(OR(AX24=[7]Datos!$C$63,AX24=[7]Datos!$C$64),BC24,0)</f>
        <v>0</v>
      </c>
      <c r="BF24" s="545"/>
      <c r="BG24" s="545"/>
      <c r="BH24" s="545"/>
      <c r="BI24" s="545"/>
      <c r="BJ24" s="545"/>
      <c r="BK24" s="545"/>
      <c r="BL24" s="545"/>
      <c r="BM24" s="112"/>
      <c r="BN24" s="112"/>
      <c r="BO24" s="112"/>
      <c r="BP24" s="112"/>
      <c r="BQ24" s="111"/>
      <c r="BR24" s="82"/>
      <c r="BS24" s="542"/>
      <c r="BT24" s="542"/>
      <c r="BU24" s="86"/>
      <c r="BV24" s="86"/>
      <c r="BW24" s="86"/>
      <c r="BX24" s="542"/>
      <c r="BY24" s="542"/>
      <c r="BZ24" s="549"/>
      <c r="CA24" s="627"/>
      <c r="CB24" s="612"/>
      <c r="CC24" s="613"/>
    </row>
    <row r="25" spans="1:82" ht="127.5" customHeight="1" x14ac:dyDescent="0.2">
      <c r="A25" s="569">
        <v>3</v>
      </c>
      <c r="B25" s="572" t="s">
        <v>137</v>
      </c>
      <c r="C25" s="573" t="s">
        <v>138</v>
      </c>
      <c r="D25" s="573" t="s">
        <v>139</v>
      </c>
      <c r="E25" s="573" t="s">
        <v>92</v>
      </c>
      <c r="F25" s="543" t="s">
        <v>93</v>
      </c>
      <c r="G25" s="543" t="s">
        <v>156</v>
      </c>
      <c r="H25" s="543" t="s">
        <v>157</v>
      </c>
      <c r="I25" s="543" t="s">
        <v>158</v>
      </c>
      <c r="J25" s="543" t="s">
        <v>159</v>
      </c>
      <c r="K25" s="565" t="str">
        <f>CONCATENATE(H25," ",I25," ",J25)</f>
        <v>Posibilidad de incurrir en gastos de bienes y servicios tecnológicos que no se necesiten en la entidad para beneficio propio o de terceros por presiones indebidas o conflictos de interés debido a falta de ética por parte del servidor público o contratista responsable de gestionar el proceso de adquisición tecnológica</v>
      </c>
      <c r="L25" s="543" t="s">
        <v>98</v>
      </c>
      <c r="M25" s="543"/>
      <c r="N25" s="543"/>
      <c r="O25" s="543"/>
      <c r="P25" s="543" t="s">
        <v>99</v>
      </c>
      <c r="Q25" s="543" t="s">
        <v>99</v>
      </c>
      <c r="R25" s="543" t="s">
        <v>99</v>
      </c>
      <c r="S25" s="543" t="s">
        <v>99</v>
      </c>
      <c r="T25" s="543" t="s">
        <v>100</v>
      </c>
      <c r="U25" s="543" t="s">
        <v>100</v>
      </c>
      <c r="V25" s="543" t="s">
        <v>99</v>
      </c>
      <c r="W25" s="543" t="s">
        <v>99</v>
      </c>
      <c r="X25" s="543" t="s">
        <v>99</v>
      </c>
      <c r="Y25" s="543" t="s">
        <v>99</v>
      </c>
      <c r="Z25" s="543" t="s">
        <v>100</v>
      </c>
      <c r="AA25" s="543" t="s">
        <v>100</v>
      </c>
      <c r="AB25" s="543" t="s">
        <v>99</v>
      </c>
      <c r="AC25" s="543" t="s">
        <v>99</v>
      </c>
      <c r="AD25" s="543" t="s">
        <v>99</v>
      </c>
      <c r="AE25" s="543" t="s">
        <v>99</v>
      </c>
      <c r="AF25" s="543" t="s">
        <v>99</v>
      </c>
      <c r="AG25" s="543" t="s">
        <v>99</v>
      </c>
      <c r="AH25" s="543" t="s">
        <v>99</v>
      </c>
      <c r="AI25" s="566">
        <f>COUNTIF(P25:AH28,"Si")</f>
        <v>4</v>
      </c>
      <c r="AJ25" s="568">
        <f>IF((COUNTIF(O25:AH28,"Si"))&lt;=0,0,(IF((COUNTIF(O25:AH28,"Si"))&lt;=5,3,(IF(COUNTIF(O25:AH28,"Si")&lt;=11,4,5)))))</f>
        <v>3</v>
      </c>
      <c r="AK25" s="568" t="str">
        <f>IF((COUNTIF(O25:AH28,"Si"))&lt;=0,0,(IF((COUNTIF(O25:AH28,"Si"))&lt;=5,"MODERADO",(IF(COUNTIF(O25:AH28,"Si")&lt;=11,"ALTO","EXTREMO")))))</f>
        <v>MODERADO</v>
      </c>
      <c r="AL25" s="566"/>
      <c r="AM25" s="566" t="s">
        <v>114</v>
      </c>
      <c r="AN25" s="566">
        <f>IF(AM25="Rara vez",1,(IF(AM25="Improbable",2,(IF(AM25="Posible",3,IF(AM25="Probable",4,IF(AM25="Seguro",5,"Revisar")))))))</f>
        <v>2</v>
      </c>
      <c r="AO25" s="567">
        <f>IF(E25="Corrupción",AN25,IF(AL25&lt;=2,1,IF(AL25&lt;=24,2,IF(AL25&lt;=500,3,IF(AL25&lt;=5000,4,IF(AL25&gt;5000,5,"Revisar"))))))</f>
        <v>2</v>
      </c>
      <c r="AP25" s="567" t="str">
        <f>IF(E25="Corrupción",(IF(AO25=1,"Rara Vez",IF(AO25=2,"Improbable",IF(AO25=3,"Posible",IF(AO25=4,"Probable",IF(AO25=5,"Seguro","Revisar")))))),IF(AO25=1,"Muy Baja",IF(AO25=2,"Baja",IF(AO25=3,"Media",IF(AO25=4,"Alta","Muy Alta")))))</f>
        <v>Improbable</v>
      </c>
      <c r="AQ25" s="567">
        <f>IF(E25="Corrupción",AJ25,(ROUND(((VLOOKUP(M25,[7]Datos!$B$25:$C$29,2,FALSE)*[7]Datos!$B$32)+(VLOOKUP(N25,[7]Datos!$B$25:$C$29,2,FALSE)*[7]Datos!$C$32)+(VLOOKUP(O25,[7]Datos!$B$25:$C$29,2,FALSE)*[7]Datos!$D$32))*5,0)))</f>
        <v>3</v>
      </c>
      <c r="AR25" s="567" t="str">
        <f>IF(AQ25=1,"Insignificante",IF(AQ25=2,"Menor",IF(AQ25=3,"Moderado",IF(AQ25=4,"Mayor","Catastrófico"))))</f>
        <v>Moderado</v>
      </c>
      <c r="AS25" s="574" t="e">
        <f ca="1">_xludf.NUMBERVALUE(CONCATENATE(AO25,AQ25),"##")</f>
        <v>#NAME?</v>
      </c>
      <c r="AT25" s="575" t="e">
        <f ca="1">VLOOKUP(AS25,[7]Datos!$I$37:$J$61,2,FALSE)</f>
        <v>#NAME?</v>
      </c>
      <c r="AU25" s="110" t="s">
        <v>160</v>
      </c>
      <c r="AV25" s="109" t="s">
        <v>144</v>
      </c>
      <c r="AW25" s="109" t="s">
        <v>161</v>
      </c>
      <c r="AX25" s="108" t="s">
        <v>81</v>
      </c>
      <c r="AY25" s="108" t="s">
        <v>82</v>
      </c>
      <c r="AZ25" s="108" t="s">
        <v>83</v>
      </c>
      <c r="BA25" s="108" t="s">
        <v>121</v>
      </c>
      <c r="BB25" s="105" t="s">
        <v>84</v>
      </c>
      <c r="BC25" s="107">
        <f>IF(AX25=[7]Datos!$C$63,[7]Datos!$C$73,IF(AX25=[7]Datos!$C$64,[7]Datos!$C$74,IF(AX25=[7]Datos!$C$65,[7]Datos!$C$75,"Revisar")))+IF(AY25=[7]Datos!$D$63,[7]Datos!$D$73,IF(AY25=[7]Datos!$D$64,[7]Datos!$D$74,"Revisar"))+IF(AZ25=[7]Datos!$E$63,[7]Datos!$E$73,IF(AZ25=[7]Datos!$E$64,[7]Datos!$E$74,"Revisar"))+IF(BB25=[7]Datos!$G$63,[7]Datos!$G$73,IF(BB25=[7]Datos!$G$64,[7]Datos!$G$74,IF(BB25=[7]Datos!$G$65,[7]Datos!$G$75,"Revisar")))</f>
        <v>0.65</v>
      </c>
      <c r="BD25" s="107">
        <f>IF(AX25=[7]Datos!$C$65,BC25,0)</f>
        <v>0</v>
      </c>
      <c r="BE25" s="107">
        <f>IF(OR(AX25=[7]Datos!$C$63,AX25=[7]Datos!$C$64),BC25,0)</f>
        <v>0.65</v>
      </c>
      <c r="BF25" s="559">
        <f>IF(ROUND(AO25-SUM(BE25:BE28),0)&lt;=0,1,ROUND(AO25-SUM(BE25:BE28),0))</f>
        <v>1</v>
      </c>
      <c r="BG25" s="567" t="str">
        <f>IF(E25="Corrupción",(IF(BF25=1,"Rara Vez",IF(BF25=2,"Improbable",IF(BF25=3,"Posible",IF(BF25=4,"Probable","Seguro"))))),IF(BF25=1,"Muy Baja",IF(BF25=2,"Baja",IF(BF25=3,"Media",IF(BF25=4,"Alta","Muy Alta")))))</f>
        <v>Rara Vez</v>
      </c>
      <c r="BH25" s="559">
        <f>ROUND(AQ25-SUM(BD25:BD28),0)</f>
        <v>3</v>
      </c>
      <c r="BI25" s="559" t="str">
        <f>IF(BH25=1,"Insignificante",IF(BH25=2,"Menor",IF(BH25=3,"Moderado",IF(BH25=4,"Mayor","Catastrófico"))))</f>
        <v>Moderado</v>
      </c>
      <c r="BJ25" s="560" t="e">
        <f ca="1">_xludf.NUMBERVALUE(CONCATENATE(BF25,BH25),"##")</f>
        <v>#NAME?</v>
      </c>
      <c r="BK25" s="561" t="e">
        <f ca="1">+VLOOKUP(BJ25,[7]Datos!$I$37:$J$65,2,FALSE)</f>
        <v>#NAME?</v>
      </c>
      <c r="BL25" s="562" t="s">
        <v>85</v>
      </c>
      <c r="BM25" s="245"/>
      <c r="BN25" s="244"/>
      <c r="BO25" s="247"/>
      <c r="BP25" s="247"/>
      <c r="BQ25" s="243"/>
      <c r="BR25" s="90"/>
      <c r="BS25" s="676" t="s">
        <v>368</v>
      </c>
      <c r="BT25" s="563" t="s">
        <v>87</v>
      </c>
      <c r="BU25" s="312" t="s">
        <v>367</v>
      </c>
      <c r="BV25" s="89" t="s">
        <v>366</v>
      </c>
      <c r="BW25" s="89" t="s">
        <v>207</v>
      </c>
      <c r="BX25" s="563" t="s">
        <v>87</v>
      </c>
      <c r="BY25" s="563" t="s">
        <v>207</v>
      </c>
      <c r="BZ25" s="636" t="s">
        <v>365</v>
      </c>
      <c r="CA25" s="622" t="s">
        <v>201</v>
      </c>
      <c r="CB25" s="612"/>
      <c r="CC25" s="613"/>
      <c r="CD25" s="81" t="s">
        <v>183</v>
      </c>
    </row>
    <row r="26" spans="1:82" ht="15" customHeight="1" x14ac:dyDescent="0.2">
      <c r="A26" s="570"/>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104"/>
      <c r="AV26" s="101"/>
      <c r="AW26" s="101"/>
      <c r="AX26" s="100"/>
      <c r="AY26" s="100"/>
      <c r="AZ26" s="100"/>
      <c r="BA26" s="100"/>
      <c r="BB26" s="99"/>
      <c r="BC26" s="98" t="e">
        <f>IF(AX26=[7]Datos!$C$63,[7]Datos!$C$73,IF(AX26=[7]Datos!$C$64,[7]Datos!$C$74,IF(AX26=[7]Datos!$C$65,[7]Datos!$C$75,"Revisar")))+IF(AY26=[7]Datos!$D$63,[7]Datos!$D$73,IF(AY26=[7]Datos!$D$64,[7]Datos!$D$74,"Revisar"))+IF(AZ26=[7]Datos!$E$63,[7]Datos!$E$73,IF(AZ26=[7]Datos!$E$64,[7]Datos!$E$74,"Revisar"))+IF(BB26=[7]Datos!$G$63,[7]Datos!$G$73,IF(BB26=[7]Datos!$G$64,[7]Datos!$G$74,IF(BB26=[7]Datos!$G$65,[7]Datos!$G$75,"Revisar")))</f>
        <v>#VALUE!</v>
      </c>
      <c r="BD26" s="98">
        <f>IF(AX26=[7]Datos!$C$65,BC26,0)</f>
        <v>0</v>
      </c>
      <c r="BE26" s="98">
        <f>IF(OR(AX26=[7]Datos!$C$63,AX26=[7]Datos!$C$64),BC26,0)</f>
        <v>0</v>
      </c>
      <c r="BF26" s="544"/>
      <c r="BG26" s="544"/>
      <c r="BH26" s="544"/>
      <c r="BI26" s="544"/>
      <c r="BJ26" s="544"/>
      <c r="BK26" s="544"/>
      <c r="BL26" s="544"/>
      <c r="BM26" s="118"/>
      <c r="BN26" s="117"/>
      <c r="BO26" s="117"/>
      <c r="BP26" s="117"/>
      <c r="BQ26" s="116"/>
      <c r="BR26" s="82"/>
      <c r="BS26" s="541"/>
      <c r="BT26" s="541"/>
      <c r="BU26" s="88"/>
      <c r="BV26" s="88"/>
      <c r="BW26" s="88"/>
      <c r="BX26" s="541"/>
      <c r="BY26" s="541"/>
      <c r="BZ26" s="548"/>
      <c r="CA26" s="637"/>
      <c r="CB26" s="551"/>
      <c r="CC26" s="552"/>
      <c r="CD26" s="81" t="s">
        <v>184</v>
      </c>
    </row>
    <row r="27" spans="1:82" ht="43.5" customHeight="1" x14ac:dyDescent="0.2">
      <c r="A27" s="570"/>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102"/>
      <c r="AV27" s="101"/>
      <c r="AW27" s="101"/>
      <c r="AX27" s="100"/>
      <c r="AY27" s="100"/>
      <c r="AZ27" s="100"/>
      <c r="BA27" s="100"/>
      <c r="BB27" s="99"/>
      <c r="BC27" s="98" t="e">
        <f>IF(AX27=[7]Datos!$C$63,[7]Datos!$C$73,IF(AX27=[7]Datos!$C$64,[7]Datos!$C$74,IF(AX27=[7]Datos!$C$65,[7]Datos!$C$75,"Revisar")))+IF(AY27=[7]Datos!$D$63,[7]Datos!$D$73,IF(AY27=[7]Datos!$D$64,[7]Datos!$D$74,"Revisar"))+IF(AZ27=[7]Datos!$E$63,[7]Datos!$E$73,IF(AZ27=[7]Datos!$E$64,[7]Datos!$E$74,"Revisar"))+IF(BB27=[7]Datos!$G$63,[7]Datos!$G$73,IF(BB27=[7]Datos!$G$64,[7]Datos!$G$74,IF(BB27=[7]Datos!$G$65,[7]Datos!$G$75,"Revisar")))</f>
        <v>#VALUE!</v>
      </c>
      <c r="BD27" s="98">
        <f>IF(AX27=[7]Datos!$C$65,BC27,0)</f>
        <v>0</v>
      </c>
      <c r="BE27" s="98">
        <f>IF(OR(AX27=[7]Datos!$C$63,AX27=[7]Datos!$C$64),BC27,0)</f>
        <v>0</v>
      </c>
      <c r="BF27" s="544"/>
      <c r="BG27" s="544"/>
      <c r="BH27" s="544"/>
      <c r="BI27" s="544"/>
      <c r="BJ27" s="544"/>
      <c r="BK27" s="544"/>
      <c r="BL27" s="544"/>
      <c r="BM27" s="114"/>
      <c r="BN27" s="114"/>
      <c r="BO27" s="114"/>
      <c r="BP27" s="114"/>
      <c r="BQ27" s="113"/>
      <c r="BR27" s="82"/>
      <c r="BS27" s="541"/>
      <c r="BT27" s="541"/>
      <c r="BU27" s="87"/>
      <c r="BV27" s="87"/>
      <c r="BW27" s="87"/>
      <c r="BX27" s="541"/>
      <c r="BY27" s="541"/>
      <c r="BZ27" s="548"/>
      <c r="CA27" s="556"/>
      <c r="CB27" s="557"/>
      <c r="CC27" s="558"/>
    </row>
    <row r="28" spans="1:82" ht="43.5" customHeight="1" thickBot="1" x14ac:dyDescent="0.25">
      <c r="A28" s="571"/>
      <c r="B28" s="545"/>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96"/>
      <c r="AV28" s="95"/>
      <c r="AW28" s="95"/>
      <c r="AX28" s="94"/>
      <c r="AY28" s="94"/>
      <c r="AZ28" s="94"/>
      <c r="BA28" s="94"/>
      <c r="BB28" s="93"/>
      <c r="BC28" s="92" t="e">
        <f>IF(AX28=[7]Datos!$C$63,[7]Datos!$C$73,IF(AX28=[7]Datos!$C$64,[7]Datos!$C$74,IF(AX28=[7]Datos!$C$65,[7]Datos!$C$75,"Revisar")))+IF(AY28=[7]Datos!$D$63,[7]Datos!$D$73,IF(AY28=[7]Datos!$D$64,[7]Datos!$D$74,"Revisar"))+IF(AZ28=[7]Datos!$E$63,[7]Datos!$E$73,IF(AZ28=[7]Datos!$E$64,[7]Datos!$E$74,"Revisar"))+IF(BB28=[7]Datos!$G$63,[7]Datos!$G$73,IF(BB28=[7]Datos!$G$64,[7]Datos!$G$74,IF(BB28=[7]Datos!$G$65,[7]Datos!$G$75,"Revisar")))</f>
        <v>#VALUE!</v>
      </c>
      <c r="BD28" s="92">
        <f>IF(AX28=[7]Datos!$C$65,BC28,0)</f>
        <v>0</v>
      </c>
      <c r="BE28" s="92">
        <f>IF(OR(AX28=[7]Datos!$C$63,AX28=[7]Datos!$C$64),BC28,0)</f>
        <v>0</v>
      </c>
      <c r="BF28" s="545"/>
      <c r="BG28" s="545"/>
      <c r="BH28" s="545"/>
      <c r="BI28" s="545"/>
      <c r="BJ28" s="545"/>
      <c r="BK28" s="545"/>
      <c r="BL28" s="545"/>
      <c r="BM28" s="112"/>
      <c r="BN28" s="112"/>
      <c r="BO28" s="112"/>
      <c r="BP28" s="112"/>
      <c r="BQ28" s="111"/>
      <c r="BR28" s="82"/>
      <c r="BS28" s="542"/>
      <c r="BT28" s="542"/>
      <c r="BU28" s="86"/>
      <c r="BV28" s="86"/>
      <c r="BW28" s="86"/>
      <c r="BX28" s="542"/>
      <c r="BY28" s="542"/>
      <c r="BZ28" s="549"/>
      <c r="CA28" s="627"/>
      <c r="CB28" s="612"/>
      <c r="CC28" s="613"/>
    </row>
    <row r="29" spans="1:82" ht="15" hidden="1" customHeight="1" x14ac:dyDescent="0.2">
      <c r="A29" s="569"/>
      <c r="B29" s="572"/>
      <c r="C29" s="573"/>
      <c r="D29" s="573"/>
      <c r="E29" s="573"/>
      <c r="F29" s="543"/>
      <c r="G29" s="543"/>
      <c r="H29" s="543"/>
      <c r="I29" s="543"/>
      <c r="J29" s="543"/>
      <c r="K29" s="565" t="str">
        <f>CONCATENATE(H29," ",I29," ",J29)</f>
        <v xml:space="preserve">  </v>
      </c>
      <c r="L29" s="543"/>
      <c r="M29" s="543"/>
      <c r="N29" s="543"/>
      <c r="O29" s="543"/>
      <c r="P29" s="543"/>
      <c r="Q29" s="543"/>
      <c r="R29" s="543"/>
      <c r="S29" s="543"/>
      <c r="T29" s="543"/>
      <c r="U29" s="543"/>
      <c r="V29" s="543"/>
      <c r="W29" s="543"/>
      <c r="X29" s="543"/>
      <c r="Y29" s="543"/>
      <c r="Z29" s="543"/>
      <c r="AA29" s="543"/>
      <c r="AB29" s="543"/>
      <c r="AC29" s="543"/>
      <c r="AD29" s="543"/>
      <c r="AE29" s="543"/>
      <c r="AF29" s="543"/>
      <c r="AG29" s="543"/>
      <c r="AH29" s="543"/>
      <c r="AI29" s="566">
        <f>COUNTIF(P29:AH32,"Si")</f>
        <v>0</v>
      </c>
      <c r="AJ29" s="568">
        <f>IF((COUNTIF(O29:AH32,"Si"))&lt;=0,0,(IF((COUNTIF(O29:AH32,"Si"))&lt;=5,3,(IF(COUNTIF(O29:AH32,"Si")&lt;=11,4,5)))))</f>
        <v>0</v>
      </c>
      <c r="AK29" s="568">
        <f>IF((COUNTIF(O29:AH32,"Si"))&lt;=0,0,(IF((COUNTIF(O29:AH32,"Si"))&lt;=5,"MODERADO",(IF(COUNTIF(O29:AH32,"Si")&lt;=11,"ALTO","EXTREMO")))))</f>
        <v>0</v>
      </c>
      <c r="AL29" s="566"/>
      <c r="AM29" s="566"/>
      <c r="AN29" s="566" t="str">
        <f>IF(AM29="Rara vez",1,(IF(AM29="Improbable",2,(IF(AM29="Posible",3,IF(AM29="Probable",4,IF(AM29="Seguro",5,"Revisar")))))))</f>
        <v>Revisar</v>
      </c>
      <c r="AO29" s="567">
        <f>IF(E29="Corrupción",AN29,IF(AL29&lt;=2,1,IF(AL29&lt;=24,2,IF(AL29&lt;=500,3,IF(AL29&lt;=5000,4,IF(AL29&gt;5000,5,"Revisar"))))))</f>
        <v>1</v>
      </c>
      <c r="AP29" s="567" t="str">
        <f>IF(E29="Corrupción",(IF(AO29=1,"Rara Vez",IF(AO29=2,"Improbable",IF(AO29=3,"Posible",IF(AO29=4,"Probable",IF(AO29=5,"Seguro","Revisar")))))),IF(AO29=1,"Muy Baja",IF(AO29=2,"Baja",IF(AO29=3,"Media",IF(AO29=4,"Alta","Muy Alta")))))</f>
        <v>Muy Baja</v>
      </c>
      <c r="AQ29" s="567" t="e">
        <f>IF(E29="Corrupción",AJ29,(ROUND(((VLOOKUP(M29,[7]Datos!$B$25:$C$29,2,FALSE)*[7]Datos!$B$32)+(VLOOKUP(N29,[7]Datos!$B$25:$C$29,2,FALSE)*[7]Datos!$C$32)+(VLOOKUP(O29,[7]Datos!$B$25:$C$29,2,FALSE)*[7]Datos!$D$32))*5,0)))</f>
        <v>#N/A</v>
      </c>
      <c r="AR29" s="567" t="e">
        <f>IF(AQ29=1,"Insignificante",IF(AQ29=2,"Menor",IF(AQ29=3,"Moderado",IF(AQ29=4,"Mayor","Catastrófico"))))</f>
        <v>#N/A</v>
      </c>
      <c r="AS29" s="574" t="e">
        <f ca="1">_xludf.NUMBERVALUE(CONCATENATE(AO29,AQ29),"##")</f>
        <v>#NAME?</v>
      </c>
      <c r="AT29" s="575" t="e">
        <f ca="1">VLOOKUP(AS29,[7]Datos!$I$37:$J$61,2,FALSE)</f>
        <v>#NAME?</v>
      </c>
      <c r="AU29" s="110"/>
      <c r="AV29" s="109"/>
      <c r="AW29" s="109"/>
      <c r="AX29" s="108"/>
      <c r="AY29" s="108"/>
      <c r="AZ29" s="108"/>
      <c r="BA29" s="108"/>
      <c r="BB29" s="105"/>
      <c r="BC29" s="107" t="e">
        <f>IF(AX29=[7]Datos!$C$63,[7]Datos!$C$73,IF(AX29=[7]Datos!$C$64,[7]Datos!$C$74,IF(AX29=[7]Datos!$C$65,[7]Datos!$C$75,"Revisar")))+IF(AY29=[7]Datos!$D$63,[7]Datos!$D$73,IF(AY29=[7]Datos!$D$64,[7]Datos!$D$74,"Revisar"))+IF(AZ29=[7]Datos!$E$63,[7]Datos!$E$73,IF(AZ29=[7]Datos!$E$64,[7]Datos!$E$74,"Revisar"))+IF(BB29=[7]Datos!$G$63,[7]Datos!$G$73,IF(BB29=[7]Datos!$G$64,[7]Datos!$G$74,IF(BB29=[7]Datos!$G$65,[7]Datos!$G$75,"Revisar")))</f>
        <v>#VALUE!</v>
      </c>
      <c r="BD29" s="107">
        <f>IF(AX29=[7]Datos!$C$65,BC29,0)</f>
        <v>0</v>
      </c>
      <c r="BE29" s="107">
        <f>IF(OR(AX29=[7]Datos!$C$63,AX29=[7]Datos!$C$64),BC29,0)</f>
        <v>0</v>
      </c>
      <c r="BF29" s="559">
        <f>IF(ROUND(AO29-SUM(BE29:BE32),0)&lt;=0,1,ROUND(AO29-SUM(BE29:BE32),0))</f>
        <v>1</v>
      </c>
      <c r="BG29" s="567" t="str">
        <f>IF(E29="Corrupción",(IF(BF29=1,"Rara Vez",IF(BF29=2,"Improbable",IF(BF29=3,"Posible",IF(BF29=4,"Probable","Seguro"))))),IF(BF29=1,"Muy Baja",IF(BF29=2,"Baja",IF(BF29=3,"Media",IF(BF29=4,"Alta","Muy Alta")))))</f>
        <v>Muy Baja</v>
      </c>
      <c r="BH29" s="559" t="e">
        <f>ROUND(AQ29-SUM(BD29:BD32),0)</f>
        <v>#N/A</v>
      </c>
      <c r="BI29" s="559" t="e">
        <f>IF(BH29=1,"Insignificante",IF(BH29=2,"Menor",IF(BH29=3,"Moderado",IF(BH29=4,"Mayor","Catastrófico"))))</f>
        <v>#N/A</v>
      </c>
      <c r="BJ29" s="560" t="e">
        <f ca="1">_xludf.NUMBERVALUE(CONCATENATE(BF29,BH29),"##")</f>
        <v>#NAME?</v>
      </c>
      <c r="BK29" s="561" t="e">
        <f ca="1">+VLOOKUP(BJ29,[7]Datos!$I$37:$J$65,2,FALSE)</f>
        <v>#NAME?</v>
      </c>
      <c r="BL29" s="562"/>
      <c r="BM29" s="106"/>
      <c r="BN29" s="105"/>
      <c r="BO29" s="105"/>
      <c r="BP29" s="105"/>
      <c r="BQ29" s="89"/>
      <c r="BR29" s="90"/>
      <c r="BS29" s="563"/>
      <c r="BT29" s="563"/>
      <c r="BU29" s="89"/>
      <c r="BV29" s="89"/>
      <c r="BW29" s="89"/>
      <c r="BX29" s="563"/>
      <c r="BY29" s="563"/>
      <c r="BZ29" s="563"/>
      <c r="CA29" s="82"/>
      <c r="CB29" s="82"/>
      <c r="CC29" s="82"/>
    </row>
    <row r="30" spans="1:82" ht="15" hidden="1" customHeight="1" x14ac:dyDescent="0.2">
      <c r="A30" s="570"/>
      <c r="B30" s="544"/>
      <c r="C30" s="544"/>
      <c r="D30" s="544"/>
      <c r="E30" s="544"/>
      <c r="F30" s="544"/>
      <c r="G30" s="544"/>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104"/>
      <c r="AV30" s="101"/>
      <c r="AW30" s="101"/>
      <c r="AX30" s="100"/>
      <c r="AY30" s="100"/>
      <c r="AZ30" s="100"/>
      <c r="BA30" s="100"/>
      <c r="BB30" s="99"/>
      <c r="BC30" s="98" t="e">
        <f>IF(AX30=[7]Datos!$C$63,[7]Datos!$C$73,IF(AX30=[7]Datos!$C$64,[7]Datos!$C$74,IF(AX30=[7]Datos!$C$65,[7]Datos!$C$75,"Revisar")))+IF(AY30=[7]Datos!$D$63,[7]Datos!$D$73,IF(AY30=[7]Datos!$D$64,[7]Datos!$D$74,"Revisar"))+IF(AZ30=[7]Datos!$E$63,[7]Datos!$E$73,IF(AZ30=[7]Datos!$E$64,[7]Datos!$E$74,"Revisar"))+IF(BB30=[7]Datos!$G$63,[7]Datos!$G$73,IF(BB30=[7]Datos!$G$64,[7]Datos!$G$74,IF(BB30=[7]Datos!$G$65,[7]Datos!$G$75,"Revisar")))</f>
        <v>#VALUE!</v>
      </c>
      <c r="BD30" s="98">
        <f>IF(AX30=[7]Datos!$C$65,BC30,0)</f>
        <v>0</v>
      </c>
      <c r="BE30" s="98">
        <f>IF(OR(AX30=[7]Datos!$C$63,AX30=[7]Datos!$C$64),BC30,0)</f>
        <v>0</v>
      </c>
      <c r="BF30" s="544"/>
      <c r="BG30" s="544"/>
      <c r="BH30" s="544"/>
      <c r="BI30" s="544"/>
      <c r="BJ30" s="544"/>
      <c r="BK30" s="544"/>
      <c r="BL30" s="544"/>
      <c r="BM30" s="103"/>
      <c r="BN30" s="99"/>
      <c r="BO30" s="99"/>
      <c r="BP30" s="99"/>
      <c r="BQ30" s="88"/>
      <c r="BR30" s="82"/>
      <c r="BS30" s="541"/>
      <c r="BT30" s="541"/>
      <c r="BU30" s="88"/>
      <c r="BV30" s="88"/>
      <c r="BW30" s="88"/>
      <c r="BX30" s="541"/>
      <c r="BY30" s="541"/>
      <c r="BZ30" s="541"/>
      <c r="CA30" s="82"/>
      <c r="CB30" s="82"/>
      <c r="CC30" s="82"/>
    </row>
    <row r="31" spans="1:82" ht="43.5" hidden="1" customHeight="1" x14ac:dyDescent="0.2">
      <c r="A31" s="570"/>
      <c r="B31" s="544"/>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102"/>
      <c r="AV31" s="101"/>
      <c r="AW31" s="101"/>
      <c r="AX31" s="100"/>
      <c r="AY31" s="100"/>
      <c r="AZ31" s="100"/>
      <c r="BA31" s="100"/>
      <c r="BB31" s="99"/>
      <c r="BC31" s="98" t="e">
        <f>IF(AX31=[7]Datos!$C$63,[7]Datos!$C$73,IF(AX31=[7]Datos!$C$64,[7]Datos!$C$74,IF(AX31=[7]Datos!$C$65,[7]Datos!$C$75,"Revisar")))+IF(AY31=[7]Datos!$D$63,[7]Datos!$D$73,IF(AY31=[7]Datos!$D$64,[7]Datos!$D$74,"Revisar"))+IF(AZ31=[7]Datos!$E$63,[7]Datos!$E$73,IF(AZ31=[7]Datos!$E$64,[7]Datos!$E$74,"Revisar"))+IF(BB31=[7]Datos!$G$63,[7]Datos!$G$73,IF(BB31=[7]Datos!$G$64,[7]Datos!$G$74,IF(BB31=[7]Datos!$G$65,[7]Datos!$G$75,"Revisar")))</f>
        <v>#VALUE!</v>
      </c>
      <c r="BD31" s="98">
        <f>IF(AX31=[7]Datos!$C$65,BC31,0)</f>
        <v>0</v>
      </c>
      <c r="BE31" s="98">
        <f>IF(OR(AX31=[7]Datos!$C$63,AX31=[7]Datos!$C$64),BC31,0)</f>
        <v>0</v>
      </c>
      <c r="BF31" s="544"/>
      <c r="BG31" s="544"/>
      <c r="BH31" s="544"/>
      <c r="BI31" s="544"/>
      <c r="BJ31" s="544"/>
      <c r="BK31" s="544"/>
      <c r="BL31" s="544"/>
      <c r="BM31" s="97"/>
      <c r="BN31" s="97"/>
      <c r="BO31" s="97"/>
      <c r="BP31" s="97"/>
      <c r="BQ31" s="87"/>
      <c r="BR31" s="82"/>
      <c r="BS31" s="541"/>
      <c r="BT31" s="541"/>
      <c r="BU31" s="87"/>
      <c r="BV31" s="87"/>
      <c r="BW31" s="87"/>
      <c r="BX31" s="541"/>
      <c r="BY31" s="541"/>
      <c r="BZ31" s="541"/>
      <c r="CA31" s="82"/>
      <c r="CB31" s="82"/>
      <c r="CC31" s="82"/>
    </row>
    <row r="32" spans="1:82" ht="43.5" hidden="1" customHeight="1" x14ac:dyDescent="0.2">
      <c r="A32" s="571"/>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96"/>
      <c r="AV32" s="95"/>
      <c r="AW32" s="95"/>
      <c r="AX32" s="94"/>
      <c r="AY32" s="94"/>
      <c r="AZ32" s="94"/>
      <c r="BA32" s="94"/>
      <c r="BB32" s="93"/>
      <c r="BC32" s="92" t="e">
        <f>IF(AX32=[7]Datos!$C$63,[7]Datos!$C$73,IF(AX32=[7]Datos!$C$64,[7]Datos!$C$74,IF(AX32=[7]Datos!$C$65,[7]Datos!$C$75,"Revisar")))+IF(AY32=[7]Datos!$D$63,[7]Datos!$D$73,IF(AY32=[7]Datos!$D$64,[7]Datos!$D$74,"Revisar"))+IF(AZ32=[7]Datos!$E$63,[7]Datos!$E$73,IF(AZ32=[7]Datos!$E$64,[7]Datos!$E$74,"Revisar"))+IF(BB32=[7]Datos!$G$63,[7]Datos!$G$73,IF(BB32=[7]Datos!$G$64,[7]Datos!$G$74,IF(BB32=[7]Datos!$G$65,[7]Datos!$G$75,"Revisar")))</f>
        <v>#VALUE!</v>
      </c>
      <c r="BD32" s="92">
        <f>IF(AX32=[7]Datos!$C$65,BC32,0)</f>
        <v>0</v>
      </c>
      <c r="BE32" s="92">
        <f>IF(OR(AX32=[7]Datos!$C$63,AX32=[7]Datos!$C$64),BC32,0)</f>
        <v>0</v>
      </c>
      <c r="BF32" s="545"/>
      <c r="BG32" s="545"/>
      <c r="BH32" s="545"/>
      <c r="BI32" s="545"/>
      <c r="BJ32" s="545"/>
      <c r="BK32" s="545"/>
      <c r="BL32" s="545"/>
      <c r="BM32" s="91"/>
      <c r="BN32" s="91"/>
      <c r="BO32" s="91"/>
      <c r="BP32" s="91"/>
      <c r="BQ32" s="86"/>
      <c r="BR32" s="82"/>
      <c r="BS32" s="542"/>
      <c r="BT32" s="542"/>
      <c r="BU32" s="86"/>
      <c r="BV32" s="86"/>
      <c r="BW32" s="86"/>
      <c r="BX32" s="542"/>
      <c r="BY32" s="542"/>
      <c r="BZ32" s="542"/>
      <c r="CA32" s="82"/>
      <c r="CB32" s="82"/>
      <c r="CC32" s="82"/>
    </row>
    <row r="33" spans="1:81" ht="15" hidden="1" customHeight="1" x14ac:dyDescent="0.2">
      <c r="A33" s="569"/>
      <c r="B33" s="572"/>
      <c r="C33" s="573"/>
      <c r="D33" s="573"/>
      <c r="E33" s="573"/>
      <c r="F33" s="543"/>
      <c r="G33" s="543"/>
      <c r="H33" s="543"/>
      <c r="I33" s="543"/>
      <c r="J33" s="543"/>
      <c r="K33" s="565" t="str">
        <f>CONCATENATE(H33," ",I33," ",J33)</f>
        <v xml:space="preserve">  </v>
      </c>
      <c r="L33" s="543"/>
      <c r="M33" s="543"/>
      <c r="N33" s="543"/>
      <c r="O33" s="543"/>
      <c r="P33" s="543"/>
      <c r="Q33" s="543"/>
      <c r="R33" s="543"/>
      <c r="S33" s="543"/>
      <c r="T33" s="543"/>
      <c r="U33" s="543"/>
      <c r="V33" s="543"/>
      <c r="W33" s="543"/>
      <c r="X33" s="543"/>
      <c r="Y33" s="543"/>
      <c r="Z33" s="543"/>
      <c r="AA33" s="543"/>
      <c r="AB33" s="543"/>
      <c r="AC33" s="543"/>
      <c r="AD33" s="543"/>
      <c r="AE33" s="543"/>
      <c r="AF33" s="543"/>
      <c r="AG33" s="543"/>
      <c r="AH33" s="543"/>
      <c r="AI33" s="566">
        <f>COUNTIF(P33:AH36,"Si")</f>
        <v>0</v>
      </c>
      <c r="AJ33" s="568">
        <f>IF((COUNTIF(O33:AH36,"Si"))&lt;=0,0,(IF((COUNTIF(O33:AH36,"Si"))&lt;=5,3,(IF(COUNTIF(O33:AH36,"Si")&lt;=11,4,5)))))</f>
        <v>0</v>
      </c>
      <c r="AK33" s="568">
        <f>IF((COUNTIF(O33:AH36,"Si"))&lt;=0,0,(IF((COUNTIF(O33:AH36,"Si"))&lt;=5,"MODERADO",(IF(COUNTIF(O33:AH36,"Si")&lt;=11,"ALTO","EXTREMO")))))</f>
        <v>0</v>
      </c>
      <c r="AL33" s="566"/>
      <c r="AM33" s="566"/>
      <c r="AN33" s="566" t="str">
        <f>IF(AM33="Rara vez",1,(IF(AM33="Improbable",2,(IF(AM33="Posible",3,IF(AM33="Probable",4,IF(AM33="Seguro",5,"Revisar")))))))</f>
        <v>Revisar</v>
      </c>
      <c r="AO33" s="567">
        <f>IF(E33="Corrupción",AN33,IF(AL33&lt;=2,1,IF(AL33&lt;=24,2,IF(AL33&lt;=500,3,IF(AL33&lt;=5000,4,IF(AL33&gt;5000,5,"Revisar"))))))</f>
        <v>1</v>
      </c>
      <c r="AP33" s="567" t="str">
        <f>IF(E33="Corrupción",(IF(AO33=1,"Rara Vez",IF(AO33=2,"Improbable",IF(AO33=3,"Posible",IF(AO33=4,"Probable",IF(AO33=5,"Seguro","Revisar")))))),IF(AO33=1,"Muy Baja",IF(AO33=2,"Baja",IF(AO33=3,"Media",IF(AO33=4,"Alta","Muy Alta")))))</f>
        <v>Muy Baja</v>
      </c>
      <c r="AQ33" s="567" t="e">
        <f>IF(E33="Corrupción",AJ33,(ROUND(((VLOOKUP(M33,[7]Datos!$B$25:$C$29,2,FALSE)*[7]Datos!$B$32)+(VLOOKUP(N33,[7]Datos!$B$25:$C$29,2,FALSE)*[7]Datos!$C$32)+(VLOOKUP(O33,[7]Datos!$B$25:$C$29,2,FALSE)*[7]Datos!$D$32))*5,0)))</f>
        <v>#N/A</v>
      </c>
      <c r="AR33" s="567" t="e">
        <f>IF(AQ33=1,"Insignificante",IF(AQ33=2,"Menor",IF(AQ33=3,"Moderado",IF(AQ33=4,"Mayor","Catastrófico"))))</f>
        <v>#N/A</v>
      </c>
      <c r="AS33" s="574" t="e">
        <f ca="1">_xludf.NUMBERVALUE(CONCATENATE(AO33,AQ33),"##")</f>
        <v>#NAME?</v>
      </c>
      <c r="AT33" s="575" t="e">
        <f ca="1">VLOOKUP(AS33,[7]Datos!$I$37:$J$61,2,FALSE)</f>
        <v>#NAME?</v>
      </c>
      <c r="AU33" s="110"/>
      <c r="AV33" s="109"/>
      <c r="AW33" s="109"/>
      <c r="AX33" s="108"/>
      <c r="AY33" s="108"/>
      <c r="AZ33" s="108"/>
      <c r="BA33" s="108"/>
      <c r="BB33" s="105"/>
      <c r="BC33" s="107" t="e">
        <f>IF(AX33=[7]Datos!$C$63,[7]Datos!$C$73,IF(AX33=[7]Datos!$C$64,[7]Datos!$C$74,IF(AX33=[7]Datos!$C$65,[7]Datos!$C$75,"Revisar")))+IF(AY33=[7]Datos!$D$63,[7]Datos!$D$73,IF(AY33=[7]Datos!$D$64,[7]Datos!$D$74,"Revisar"))+IF(AZ33=[7]Datos!$E$63,[7]Datos!$E$73,IF(AZ33=[7]Datos!$E$64,[7]Datos!$E$74,"Revisar"))+IF(BB33=[7]Datos!$G$63,[7]Datos!$G$73,IF(BB33=[7]Datos!$G$64,[7]Datos!$G$74,IF(BB33=[7]Datos!$G$65,[7]Datos!$G$75,"Revisar")))</f>
        <v>#VALUE!</v>
      </c>
      <c r="BD33" s="107">
        <f>IF(AX33=[7]Datos!$C$65,BC33,0)</f>
        <v>0</v>
      </c>
      <c r="BE33" s="107">
        <f>IF(OR(AX33=[7]Datos!$C$63,AX33=[7]Datos!$C$64),BC33,0)</f>
        <v>0</v>
      </c>
      <c r="BF33" s="559">
        <f>IF(ROUND(AO33-SUM(BE33:BE36),0)&lt;=0,1,ROUND(AO33-SUM(BE33:BE36),0))</f>
        <v>1</v>
      </c>
      <c r="BG33" s="567" t="str">
        <f>IF(E33="Corrupción",(IF(BF33=1,"Rara Vez",IF(BF33=2,"Improbable",IF(BF33=3,"Posible",IF(BF33=4,"Probable","Seguro"))))),IF(BF33=1,"Muy Baja",IF(BF33=2,"Baja",IF(BF33=3,"Media",IF(BF33=4,"Alta","Muy Alta")))))</f>
        <v>Muy Baja</v>
      </c>
      <c r="BH33" s="559" t="e">
        <f>ROUND(AQ33-SUM(BD33:BD36),0)</f>
        <v>#N/A</v>
      </c>
      <c r="BI33" s="559" t="e">
        <f>IF(BH33=1,"Insignificante",IF(BH33=2,"Menor",IF(BH33=3,"Moderado",IF(BH33=4,"Mayor","Catastrófico"))))</f>
        <v>#N/A</v>
      </c>
      <c r="BJ33" s="560" t="e">
        <f ca="1">_xludf.NUMBERVALUE(CONCATENATE(BF33,BH33),"##")</f>
        <v>#NAME?</v>
      </c>
      <c r="BK33" s="561" t="e">
        <f ca="1">+VLOOKUP(BJ33,[7]Datos!$I$37:$J$65,2,FALSE)</f>
        <v>#NAME?</v>
      </c>
      <c r="BL33" s="562"/>
      <c r="BM33" s="106"/>
      <c r="BN33" s="105"/>
      <c r="BO33" s="105"/>
      <c r="BP33" s="105"/>
      <c r="BQ33" s="89"/>
      <c r="BR33" s="90"/>
      <c r="BS33" s="563"/>
      <c r="BT33" s="563"/>
      <c r="BU33" s="89"/>
      <c r="BV33" s="89"/>
      <c r="BW33" s="89"/>
      <c r="BX33" s="563"/>
      <c r="BY33" s="563"/>
      <c r="BZ33" s="563"/>
      <c r="CA33" s="82"/>
      <c r="CB33" s="82"/>
      <c r="CC33" s="82"/>
    </row>
    <row r="34" spans="1:81" ht="15" hidden="1" customHeight="1" x14ac:dyDescent="0.2">
      <c r="A34" s="570"/>
      <c r="B34" s="544"/>
      <c r="C34" s="544"/>
      <c r="D34" s="544"/>
      <c r="E34" s="544"/>
      <c r="F34" s="544"/>
      <c r="G34" s="544"/>
      <c r="H34" s="544"/>
      <c r="I34" s="544"/>
      <c r="J34" s="544"/>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544"/>
      <c r="AU34" s="104"/>
      <c r="AV34" s="101"/>
      <c r="AW34" s="101"/>
      <c r="AX34" s="100"/>
      <c r="AY34" s="100"/>
      <c r="AZ34" s="100"/>
      <c r="BA34" s="100"/>
      <c r="BB34" s="99"/>
      <c r="BC34" s="98" t="e">
        <f>IF(AX34=[7]Datos!$C$63,[7]Datos!$C$73,IF(AX34=[7]Datos!$C$64,[7]Datos!$C$74,IF(AX34=[7]Datos!$C$65,[7]Datos!$C$75,"Revisar")))+IF(AY34=[7]Datos!$D$63,[7]Datos!$D$73,IF(AY34=[7]Datos!$D$64,[7]Datos!$D$74,"Revisar"))+IF(AZ34=[7]Datos!$E$63,[7]Datos!$E$73,IF(AZ34=[7]Datos!$E$64,[7]Datos!$E$74,"Revisar"))+IF(BB34=[7]Datos!$G$63,[7]Datos!$G$73,IF(BB34=[7]Datos!$G$64,[7]Datos!$G$74,IF(BB34=[7]Datos!$G$65,[7]Datos!$G$75,"Revisar")))</f>
        <v>#VALUE!</v>
      </c>
      <c r="BD34" s="98">
        <f>IF(AX34=[7]Datos!$C$65,BC34,0)</f>
        <v>0</v>
      </c>
      <c r="BE34" s="98">
        <f>IF(OR(AX34=[7]Datos!$C$63,AX34=[7]Datos!$C$64),BC34,0)</f>
        <v>0</v>
      </c>
      <c r="BF34" s="544"/>
      <c r="BG34" s="544"/>
      <c r="BH34" s="544"/>
      <c r="BI34" s="544"/>
      <c r="BJ34" s="544"/>
      <c r="BK34" s="544"/>
      <c r="BL34" s="544"/>
      <c r="BM34" s="103"/>
      <c r="BN34" s="99"/>
      <c r="BO34" s="99"/>
      <c r="BP34" s="99"/>
      <c r="BQ34" s="88"/>
      <c r="BR34" s="82"/>
      <c r="BS34" s="541"/>
      <c r="BT34" s="541"/>
      <c r="BU34" s="88"/>
      <c r="BV34" s="88"/>
      <c r="BW34" s="88"/>
      <c r="BX34" s="541"/>
      <c r="BY34" s="541"/>
      <c r="BZ34" s="541"/>
      <c r="CA34" s="82"/>
      <c r="CB34" s="82"/>
      <c r="CC34" s="82"/>
    </row>
    <row r="35" spans="1:81" ht="43.5" hidden="1" customHeight="1" x14ac:dyDescent="0.2">
      <c r="A35" s="570"/>
      <c r="B35" s="5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102"/>
      <c r="AV35" s="101"/>
      <c r="AW35" s="101"/>
      <c r="AX35" s="100"/>
      <c r="AY35" s="100"/>
      <c r="AZ35" s="100"/>
      <c r="BA35" s="100"/>
      <c r="BB35" s="99"/>
      <c r="BC35" s="98" t="e">
        <f>IF(AX35=[7]Datos!$C$63,[7]Datos!$C$73,IF(AX35=[7]Datos!$C$64,[7]Datos!$C$74,IF(AX35=[7]Datos!$C$65,[7]Datos!$C$75,"Revisar")))+IF(AY35=[7]Datos!$D$63,[7]Datos!$D$73,IF(AY35=[7]Datos!$D$64,[7]Datos!$D$74,"Revisar"))+IF(AZ35=[7]Datos!$E$63,[7]Datos!$E$73,IF(AZ35=[7]Datos!$E$64,[7]Datos!$E$74,"Revisar"))+IF(BB35=[7]Datos!$G$63,[7]Datos!$G$73,IF(BB35=[7]Datos!$G$64,[7]Datos!$G$74,IF(BB35=[7]Datos!$G$65,[7]Datos!$G$75,"Revisar")))</f>
        <v>#VALUE!</v>
      </c>
      <c r="BD35" s="98">
        <f>IF(AX35=[7]Datos!$C$65,BC35,0)</f>
        <v>0</v>
      </c>
      <c r="BE35" s="98">
        <f>IF(OR(AX35=[7]Datos!$C$63,AX35=[7]Datos!$C$64),BC35,0)</f>
        <v>0</v>
      </c>
      <c r="BF35" s="544"/>
      <c r="BG35" s="544"/>
      <c r="BH35" s="544"/>
      <c r="BI35" s="544"/>
      <c r="BJ35" s="544"/>
      <c r="BK35" s="544"/>
      <c r="BL35" s="544"/>
      <c r="BM35" s="97"/>
      <c r="BN35" s="97"/>
      <c r="BO35" s="97"/>
      <c r="BP35" s="97"/>
      <c r="BQ35" s="87"/>
      <c r="BR35" s="82"/>
      <c r="BS35" s="541"/>
      <c r="BT35" s="541"/>
      <c r="BU35" s="87"/>
      <c r="BV35" s="87"/>
      <c r="BW35" s="87"/>
      <c r="BX35" s="541"/>
      <c r="BY35" s="541"/>
      <c r="BZ35" s="541"/>
      <c r="CA35" s="82"/>
      <c r="CB35" s="82"/>
      <c r="CC35" s="82"/>
    </row>
    <row r="36" spans="1:81" ht="43.5" hidden="1" customHeight="1" x14ac:dyDescent="0.2">
      <c r="A36" s="571"/>
      <c r="B36" s="545"/>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96"/>
      <c r="AV36" s="95"/>
      <c r="AW36" s="95"/>
      <c r="AX36" s="94"/>
      <c r="AY36" s="94"/>
      <c r="AZ36" s="94"/>
      <c r="BA36" s="94"/>
      <c r="BB36" s="93"/>
      <c r="BC36" s="92" t="e">
        <f>IF(AX36=[7]Datos!$C$63,[7]Datos!$C$73,IF(AX36=[7]Datos!$C$64,[7]Datos!$C$74,IF(AX36=[7]Datos!$C$65,[7]Datos!$C$75,"Revisar")))+IF(AY36=[7]Datos!$D$63,[7]Datos!$D$73,IF(AY36=[7]Datos!$D$64,[7]Datos!$D$74,"Revisar"))+IF(AZ36=[7]Datos!$E$63,[7]Datos!$E$73,IF(AZ36=[7]Datos!$E$64,[7]Datos!$E$74,"Revisar"))+IF(BB36=[7]Datos!$G$63,[7]Datos!$G$73,IF(BB36=[7]Datos!$G$64,[7]Datos!$G$74,IF(BB36=[7]Datos!$G$65,[7]Datos!$G$75,"Revisar")))</f>
        <v>#VALUE!</v>
      </c>
      <c r="BD36" s="92">
        <f>IF(AX36=[7]Datos!$C$65,BC36,0)</f>
        <v>0</v>
      </c>
      <c r="BE36" s="92">
        <f>IF(OR(AX36=[7]Datos!$C$63,AX36=[7]Datos!$C$64),BC36,0)</f>
        <v>0</v>
      </c>
      <c r="BF36" s="545"/>
      <c r="BG36" s="545"/>
      <c r="BH36" s="545"/>
      <c r="BI36" s="545"/>
      <c r="BJ36" s="545"/>
      <c r="BK36" s="545"/>
      <c r="BL36" s="545"/>
      <c r="BM36" s="91"/>
      <c r="BN36" s="91"/>
      <c r="BO36" s="91"/>
      <c r="BP36" s="91"/>
      <c r="BQ36" s="86"/>
      <c r="BR36" s="82"/>
      <c r="BS36" s="542"/>
      <c r="BT36" s="542"/>
      <c r="BU36" s="86"/>
      <c r="BV36" s="86"/>
      <c r="BW36" s="86"/>
      <c r="BX36" s="542"/>
      <c r="BY36" s="542"/>
      <c r="BZ36" s="542"/>
      <c r="CA36" s="82"/>
      <c r="CB36" s="82"/>
      <c r="CC36" s="82"/>
    </row>
    <row r="37" spans="1:81" ht="15" hidden="1" customHeight="1" x14ac:dyDescent="0.2">
      <c r="A37" s="569"/>
      <c r="B37" s="572"/>
      <c r="C37" s="573"/>
      <c r="D37" s="573"/>
      <c r="E37" s="573"/>
      <c r="F37" s="543"/>
      <c r="G37" s="543"/>
      <c r="H37" s="543"/>
      <c r="I37" s="543"/>
      <c r="J37" s="543"/>
      <c r="K37" s="565" t="str">
        <f>CONCATENATE(H37," ",I37," ",J37)</f>
        <v xml:space="preserve">  </v>
      </c>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66">
        <f>COUNTIF(P37:AH40,"Si")</f>
        <v>0</v>
      </c>
      <c r="AJ37" s="568">
        <f>IF((COUNTIF(O37:AH40,"Si"))&lt;=0,0,(IF((COUNTIF(O37:AH40,"Si"))&lt;=5,3,(IF(COUNTIF(O37:AH40,"Si")&lt;=11,4,5)))))</f>
        <v>0</v>
      </c>
      <c r="AK37" s="568">
        <f>IF((COUNTIF(O37:AH40,"Si"))&lt;=0,0,(IF((COUNTIF(O37:AH40,"Si"))&lt;=5,"MODERADO",(IF(COUNTIF(O37:AH40,"Si")&lt;=11,"ALTO","EXTREMO")))))</f>
        <v>0</v>
      </c>
      <c r="AL37" s="566"/>
      <c r="AM37" s="566"/>
      <c r="AN37" s="566" t="str">
        <f>IF(AM37="Rara vez",1,(IF(AM37="Improbable",2,(IF(AM37="Posible",3,IF(AM37="Probable",4,IF(AM37="Seguro",5,"Revisar")))))))</f>
        <v>Revisar</v>
      </c>
      <c r="AO37" s="567">
        <f>IF(E37="Corrupción",AN37,IF(AL37&lt;=2,1,IF(AL37&lt;=24,2,IF(AL37&lt;=500,3,IF(AL37&lt;=5000,4,IF(AL37&gt;5000,5,"Revisar"))))))</f>
        <v>1</v>
      </c>
      <c r="AP37" s="567" t="str">
        <f>IF(E37="Corrupción",(IF(AO37=1,"Rara Vez",IF(AO37=2,"Improbable",IF(AO37=3,"Posible",IF(AO37=4,"Probable",IF(AO37=5,"Seguro","Revisar")))))),IF(AO37=1,"Muy Baja",IF(AO37=2,"Baja",IF(AO37=3,"Media",IF(AO37=4,"Alta","Muy Alta")))))</f>
        <v>Muy Baja</v>
      </c>
      <c r="AQ37" s="567" t="e">
        <f>IF(E37="Corrupción",AJ37,(ROUND(((VLOOKUP(M37,[7]Datos!$B$25:$C$29,2,FALSE)*[7]Datos!$B$32)+(VLOOKUP(N37,[7]Datos!$B$25:$C$29,2,FALSE)*[7]Datos!$C$32)+(VLOOKUP(O37,[7]Datos!$B$25:$C$29,2,FALSE)*[7]Datos!$D$32))*5,0)))</f>
        <v>#N/A</v>
      </c>
      <c r="AR37" s="567" t="e">
        <f>IF(AQ37=1,"Insignificante",IF(AQ37=2,"Menor",IF(AQ37=3,"Moderado",IF(AQ37=4,"Mayor","Catastrófico"))))</f>
        <v>#N/A</v>
      </c>
      <c r="AS37" s="574" t="e">
        <f ca="1">_xludf.NUMBERVALUE(CONCATENATE(AO37,AQ37),"##")</f>
        <v>#NAME?</v>
      </c>
      <c r="AT37" s="575" t="e">
        <f ca="1">VLOOKUP(AS37,[7]Datos!$I$37:$J$61,2,FALSE)</f>
        <v>#NAME?</v>
      </c>
      <c r="AU37" s="110"/>
      <c r="AV37" s="109"/>
      <c r="AW37" s="109"/>
      <c r="AX37" s="108"/>
      <c r="AY37" s="108"/>
      <c r="AZ37" s="108"/>
      <c r="BA37" s="108"/>
      <c r="BB37" s="105"/>
      <c r="BC37" s="107" t="e">
        <f>IF(AX37=[7]Datos!$C$63,[7]Datos!$C$73,IF(AX37=[7]Datos!$C$64,[7]Datos!$C$74,IF(AX37=[7]Datos!$C$65,[7]Datos!$C$75,"Revisar")))+IF(AY37=[7]Datos!$D$63,[7]Datos!$D$73,IF(AY37=[7]Datos!$D$64,[7]Datos!$D$74,"Revisar"))+IF(AZ37=[7]Datos!$E$63,[7]Datos!$E$73,IF(AZ37=[7]Datos!$E$64,[7]Datos!$E$74,"Revisar"))+IF(BB37=[7]Datos!$G$63,[7]Datos!$G$73,IF(BB37=[7]Datos!$G$64,[7]Datos!$G$74,IF(BB37=[7]Datos!$G$65,[7]Datos!$G$75,"Revisar")))</f>
        <v>#VALUE!</v>
      </c>
      <c r="BD37" s="107">
        <f>IF(AX37=[7]Datos!$C$65,BC37,0)</f>
        <v>0</v>
      </c>
      <c r="BE37" s="107">
        <f>IF(OR(AX37=[7]Datos!$C$63,AX37=[7]Datos!$C$64),BC37,0)</f>
        <v>0</v>
      </c>
      <c r="BF37" s="559">
        <f>IF(ROUND(AO37-SUM(BE37:BE40),0)&lt;=0,1,ROUND(AO37-SUM(BE37:BE40),0))</f>
        <v>1</v>
      </c>
      <c r="BG37" s="567" t="str">
        <f>IF(E37="Corrupción",(IF(BF37=1,"Rara Vez",IF(BF37=2,"Improbable",IF(BF37=3,"Posible",IF(BF37=4,"Probable","Seguro"))))),IF(BF37=1,"Muy Baja",IF(BF37=2,"Baja",IF(BF37=3,"Media",IF(BF37=4,"Alta","Muy Alta")))))</f>
        <v>Muy Baja</v>
      </c>
      <c r="BH37" s="559" t="e">
        <f>ROUND(AQ37-SUM(BD37:BD40),0)</f>
        <v>#N/A</v>
      </c>
      <c r="BI37" s="559" t="e">
        <f>IF(BH37=1,"Insignificante",IF(BH37=2,"Menor",IF(BH37=3,"Moderado",IF(BH37=4,"Mayor","Catastrófico"))))</f>
        <v>#N/A</v>
      </c>
      <c r="BJ37" s="560" t="e">
        <f ca="1">_xludf.NUMBERVALUE(CONCATENATE(BF37,BH37),"##")</f>
        <v>#NAME?</v>
      </c>
      <c r="BK37" s="561" t="e">
        <f ca="1">+VLOOKUP(BJ37,[7]Datos!$I$37:$J$65,2,FALSE)</f>
        <v>#NAME?</v>
      </c>
      <c r="BL37" s="562"/>
      <c r="BM37" s="106"/>
      <c r="BN37" s="105"/>
      <c r="BO37" s="105"/>
      <c r="BP37" s="105"/>
      <c r="BQ37" s="89"/>
      <c r="BR37" s="90"/>
      <c r="BS37" s="563"/>
      <c r="BT37" s="563"/>
      <c r="BU37" s="89"/>
      <c r="BV37" s="89"/>
      <c r="BW37" s="89"/>
      <c r="BX37" s="563"/>
      <c r="BY37" s="563"/>
      <c r="BZ37" s="563"/>
      <c r="CA37" s="82"/>
      <c r="CB37" s="82"/>
      <c r="CC37" s="82"/>
    </row>
    <row r="38" spans="1:81" ht="15" hidden="1" customHeight="1" x14ac:dyDescent="0.2">
      <c r="A38" s="570"/>
      <c r="B38" s="5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44"/>
      <c r="AM38" s="544"/>
      <c r="AN38" s="544"/>
      <c r="AO38" s="544"/>
      <c r="AP38" s="544"/>
      <c r="AQ38" s="544"/>
      <c r="AR38" s="544"/>
      <c r="AS38" s="544"/>
      <c r="AT38" s="544"/>
      <c r="AU38" s="104"/>
      <c r="AV38" s="101"/>
      <c r="AW38" s="101"/>
      <c r="AX38" s="100"/>
      <c r="AY38" s="100"/>
      <c r="AZ38" s="100"/>
      <c r="BA38" s="100"/>
      <c r="BB38" s="99"/>
      <c r="BC38" s="98" t="e">
        <f>IF(AX38=[7]Datos!$C$63,[7]Datos!$C$73,IF(AX38=[7]Datos!$C$64,[7]Datos!$C$74,IF(AX38=[7]Datos!$C$65,[7]Datos!$C$75,"Revisar")))+IF(AY38=[7]Datos!$D$63,[7]Datos!$D$73,IF(AY38=[7]Datos!$D$64,[7]Datos!$D$74,"Revisar"))+IF(AZ38=[7]Datos!$E$63,[7]Datos!$E$73,IF(AZ38=[7]Datos!$E$64,[7]Datos!$E$74,"Revisar"))+IF(BB38=[7]Datos!$G$63,[7]Datos!$G$73,IF(BB38=[7]Datos!$G$64,[7]Datos!$G$74,IF(BB38=[7]Datos!$G$65,[7]Datos!$G$75,"Revisar")))</f>
        <v>#VALUE!</v>
      </c>
      <c r="BD38" s="98">
        <f>IF(AX38=[7]Datos!$C$65,BC38,0)</f>
        <v>0</v>
      </c>
      <c r="BE38" s="98">
        <f>IF(OR(AX38=[7]Datos!$C$63,AX38=[7]Datos!$C$64),BC38,0)</f>
        <v>0</v>
      </c>
      <c r="BF38" s="544"/>
      <c r="BG38" s="544"/>
      <c r="BH38" s="544"/>
      <c r="BI38" s="544"/>
      <c r="BJ38" s="544"/>
      <c r="BK38" s="544"/>
      <c r="BL38" s="544"/>
      <c r="BM38" s="103"/>
      <c r="BN38" s="99"/>
      <c r="BO38" s="99"/>
      <c r="BP38" s="99"/>
      <c r="BQ38" s="88"/>
      <c r="BR38" s="82"/>
      <c r="BS38" s="541"/>
      <c r="BT38" s="541"/>
      <c r="BU38" s="88"/>
      <c r="BV38" s="88"/>
      <c r="BW38" s="88"/>
      <c r="BX38" s="541"/>
      <c r="BY38" s="541"/>
      <c r="BZ38" s="541"/>
      <c r="CA38" s="82"/>
      <c r="CB38" s="82"/>
      <c r="CC38" s="82"/>
    </row>
    <row r="39" spans="1:81" ht="43.5" hidden="1" customHeight="1" x14ac:dyDescent="0.2">
      <c r="A39" s="570"/>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102"/>
      <c r="AV39" s="101"/>
      <c r="AW39" s="101"/>
      <c r="AX39" s="100"/>
      <c r="AY39" s="100"/>
      <c r="AZ39" s="100"/>
      <c r="BA39" s="100"/>
      <c r="BB39" s="99"/>
      <c r="BC39" s="98" t="e">
        <f>IF(AX39=[7]Datos!$C$63,[7]Datos!$C$73,IF(AX39=[7]Datos!$C$64,[7]Datos!$C$74,IF(AX39=[7]Datos!$C$65,[7]Datos!$C$75,"Revisar")))+IF(AY39=[7]Datos!$D$63,[7]Datos!$D$73,IF(AY39=[7]Datos!$D$64,[7]Datos!$D$74,"Revisar"))+IF(AZ39=[7]Datos!$E$63,[7]Datos!$E$73,IF(AZ39=[7]Datos!$E$64,[7]Datos!$E$74,"Revisar"))+IF(BB39=[7]Datos!$G$63,[7]Datos!$G$73,IF(BB39=[7]Datos!$G$64,[7]Datos!$G$74,IF(BB39=[7]Datos!$G$65,[7]Datos!$G$75,"Revisar")))</f>
        <v>#VALUE!</v>
      </c>
      <c r="BD39" s="98">
        <f>IF(AX39=[7]Datos!$C$65,BC39,0)</f>
        <v>0</v>
      </c>
      <c r="BE39" s="98">
        <f>IF(OR(AX39=[7]Datos!$C$63,AX39=[7]Datos!$C$64),BC39,0)</f>
        <v>0</v>
      </c>
      <c r="BF39" s="544"/>
      <c r="BG39" s="544"/>
      <c r="BH39" s="544"/>
      <c r="BI39" s="544"/>
      <c r="BJ39" s="544"/>
      <c r="BK39" s="544"/>
      <c r="BL39" s="544"/>
      <c r="BM39" s="97"/>
      <c r="BN39" s="97"/>
      <c r="BO39" s="97"/>
      <c r="BP39" s="97"/>
      <c r="BQ39" s="87"/>
      <c r="BR39" s="82"/>
      <c r="BS39" s="541"/>
      <c r="BT39" s="541"/>
      <c r="BU39" s="87"/>
      <c r="BV39" s="87"/>
      <c r="BW39" s="87"/>
      <c r="BX39" s="541"/>
      <c r="BY39" s="541"/>
      <c r="BZ39" s="541"/>
      <c r="CA39" s="82"/>
      <c r="CB39" s="82"/>
      <c r="CC39" s="82"/>
    </row>
    <row r="40" spans="1:81" ht="43.5" hidden="1" customHeight="1" x14ac:dyDescent="0.2">
      <c r="A40" s="571"/>
      <c r="B40" s="545"/>
      <c r="C40" s="545"/>
      <c r="D40" s="545"/>
      <c r="E40" s="545"/>
      <c r="F40" s="545"/>
      <c r="G40" s="545"/>
      <c r="H40" s="545"/>
      <c r="I40" s="545"/>
      <c r="J40" s="545"/>
      <c r="K40" s="545"/>
      <c r="L40" s="545"/>
      <c r="M40" s="545"/>
      <c r="N40" s="545"/>
      <c r="O40" s="545"/>
      <c r="P40" s="545"/>
      <c r="Q40" s="545"/>
      <c r="R40" s="545"/>
      <c r="S40" s="545"/>
      <c r="T40" s="545"/>
      <c r="U40" s="545"/>
      <c r="V40" s="545"/>
      <c r="W40" s="545"/>
      <c r="X40" s="545"/>
      <c r="Y40" s="545"/>
      <c r="Z40" s="545"/>
      <c r="AA40" s="545"/>
      <c r="AB40" s="545"/>
      <c r="AC40" s="545"/>
      <c r="AD40" s="545"/>
      <c r="AE40" s="545"/>
      <c r="AF40" s="545"/>
      <c r="AG40" s="545"/>
      <c r="AH40" s="545"/>
      <c r="AI40" s="545"/>
      <c r="AJ40" s="545"/>
      <c r="AK40" s="545"/>
      <c r="AL40" s="545"/>
      <c r="AM40" s="545"/>
      <c r="AN40" s="545"/>
      <c r="AO40" s="545"/>
      <c r="AP40" s="545"/>
      <c r="AQ40" s="545"/>
      <c r="AR40" s="545"/>
      <c r="AS40" s="545"/>
      <c r="AT40" s="545"/>
      <c r="AU40" s="96"/>
      <c r="AV40" s="95"/>
      <c r="AW40" s="95"/>
      <c r="AX40" s="94"/>
      <c r="AY40" s="94"/>
      <c r="AZ40" s="94"/>
      <c r="BA40" s="94"/>
      <c r="BB40" s="93"/>
      <c r="BC40" s="92" t="e">
        <f>IF(AX40=[7]Datos!$C$63,[7]Datos!$C$73,IF(AX40=[7]Datos!$C$64,[7]Datos!$C$74,IF(AX40=[7]Datos!$C$65,[7]Datos!$C$75,"Revisar")))+IF(AY40=[7]Datos!$D$63,[7]Datos!$D$73,IF(AY40=[7]Datos!$D$64,[7]Datos!$D$74,"Revisar"))+IF(AZ40=[7]Datos!$E$63,[7]Datos!$E$73,IF(AZ40=[7]Datos!$E$64,[7]Datos!$E$74,"Revisar"))+IF(BB40=[7]Datos!$G$63,[7]Datos!$G$73,IF(BB40=[7]Datos!$G$64,[7]Datos!$G$74,IF(BB40=[7]Datos!$G$65,[7]Datos!$G$75,"Revisar")))</f>
        <v>#VALUE!</v>
      </c>
      <c r="BD40" s="92">
        <f>IF(AX40=[7]Datos!$C$65,BC40,0)</f>
        <v>0</v>
      </c>
      <c r="BE40" s="92">
        <f>IF(OR(AX40=[7]Datos!$C$63,AX40=[7]Datos!$C$64),BC40,0)</f>
        <v>0</v>
      </c>
      <c r="BF40" s="545"/>
      <c r="BG40" s="545"/>
      <c r="BH40" s="545"/>
      <c r="BI40" s="545"/>
      <c r="BJ40" s="545"/>
      <c r="BK40" s="545"/>
      <c r="BL40" s="545"/>
      <c r="BM40" s="91"/>
      <c r="BN40" s="91"/>
      <c r="BO40" s="91"/>
      <c r="BP40" s="91"/>
      <c r="BQ40" s="86"/>
      <c r="BR40" s="82"/>
      <c r="BS40" s="542"/>
      <c r="BT40" s="542"/>
      <c r="BU40" s="86"/>
      <c r="BV40" s="86"/>
      <c r="BW40" s="86"/>
      <c r="BX40" s="542"/>
      <c r="BY40" s="542"/>
      <c r="BZ40" s="542"/>
      <c r="CA40" s="82"/>
      <c r="CB40" s="82"/>
      <c r="CC40" s="82"/>
    </row>
    <row r="41" spans="1:81" ht="15" hidden="1" customHeight="1" x14ac:dyDescent="0.2">
      <c r="A41" s="569"/>
      <c r="B41" s="572"/>
      <c r="C41" s="573"/>
      <c r="D41" s="573"/>
      <c r="E41" s="573"/>
      <c r="F41" s="543"/>
      <c r="G41" s="543"/>
      <c r="H41" s="543"/>
      <c r="I41" s="543"/>
      <c r="J41" s="543"/>
      <c r="K41" s="565" t="str">
        <f>CONCATENATE(H41," ",I41," ",J41)</f>
        <v xml:space="preserve">  </v>
      </c>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66">
        <f>COUNTIF(P41:AH44,"Si")</f>
        <v>0</v>
      </c>
      <c r="AJ41" s="568">
        <f>IF((COUNTIF(O41:AH44,"Si"))&lt;=0,0,(IF((COUNTIF(O41:AH44,"Si"))&lt;=5,3,(IF(COUNTIF(O41:AH44,"Si")&lt;=11,4,5)))))</f>
        <v>0</v>
      </c>
      <c r="AK41" s="568">
        <f>IF((COUNTIF(O41:AH44,"Si"))&lt;=0,0,(IF((COUNTIF(O41:AH44,"Si"))&lt;=5,"MODERADO",(IF(COUNTIF(O41:AH44,"Si")&lt;=11,"ALTO","EXTREMO")))))</f>
        <v>0</v>
      </c>
      <c r="AL41" s="566"/>
      <c r="AM41" s="566"/>
      <c r="AN41" s="566" t="str">
        <f>IF(AM41="Rara vez",1,(IF(AM41="Improbable",2,(IF(AM41="Posible",3,IF(AM41="Probable",4,IF(AM41="Seguro",5,"Revisar")))))))</f>
        <v>Revisar</v>
      </c>
      <c r="AO41" s="567">
        <f>IF(E41="Corrupción",AN41,IF(AL41&lt;=2,1,IF(AL41&lt;=24,2,IF(AL41&lt;=500,3,IF(AL41&lt;=5000,4,IF(AL41&gt;5000,5,"Revisar"))))))</f>
        <v>1</v>
      </c>
      <c r="AP41" s="567" t="str">
        <f>IF(E41="Corrupción",(IF(AO41=1,"Rara Vez",IF(AO41=2,"Improbable",IF(AO41=3,"Posible",IF(AO41=4,"Probable",IF(AO41=5,"Seguro","Revisar")))))),IF(AO41=1,"Muy Baja",IF(AO41=2,"Baja",IF(AO41=3,"Media",IF(AO41=4,"Alta","Muy Alta")))))</f>
        <v>Muy Baja</v>
      </c>
      <c r="AQ41" s="567" t="e">
        <f>IF(E41="Corrupción",AJ41,(ROUND(((VLOOKUP(M41,[7]Datos!$B$25:$C$29,2,FALSE)*[7]Datos!$B$32)+(VLOOKUP(N41,[7]Datos!$B$25:$C$29,2,FALSE)*[7]Datos!$C$32)+(VLOOKUP(O41,[7]Datos!$B$25:$C$29,2,FALSE)*[7]Datos!$D$32))*5,0)))</f>
        <v>#N/A</v>
      </c>
      <c r="AR41" s="567" t="e">
        <f>IF(AQ41=1,"Insignificante",IF(AQ41=2,"Menor",IF(AQ41=3,"Moderado",IF(AQ41=4,"Mayor","Catastrófico"))))</f>
        <v>#N/A</v>
      </c>
      <c r="AS41" s="574" t="e">
        <f ca="1">_xludf.NUMBERVALUE(CONCATENATE(AO41,AQ41),"##")</f>
        <v>#NAME?</v>
      </c>
      <c r="AT41" s="575" t="e">
        <f ca="1">VLOOKUP(AS41,[7]Datos!$I$37:$J$61,2,FALSE)</f>
        <v>#NAME?</v>
      </c>
      <c r="AU41" s="110"/>
      <c r="AV41" s="109"/>
      <c r="AW41" s="109"/>
      <c r="AX41" s="108"/>
      <c r="AY41" s="108"/>
      <c r="AZ41" s="108"/>
      <c r="BA41" s="108"/>
      <c r="BB41" s="105"/>
      <c r="BC41" s="107" t="e">
        <f>IF(AX41=[7]Datos!$C$63,[7]Datos!$C$73,IF(AX41=[7]Datos!$C$64,[7]Datos!$C$74,IF(AX41=[7]Datos!$C$65,[7]Datos!$C$75,"Revisar")))+IF(AY41=[7]Datos!$D$63,[7]Datos!$D$73,IF(AY41=[7]Datos!$D$64,[7]Datos!$D$74,"Revisar"))+IF(AZ41=[7]Datos!$E$63,[7]Datos!$E$73,IF(AZ41=[7]Datos!$E$64,[7]Datos!$E$74,"Revisar"))+IF(BB41=[7]Datos!$G$63,[7]Datos!$G$73,IF(BB41=[7]Datos!$G$64,[7]Datos!$G$74,IF(BB41=[7]Datos!$G$65,[7]Datos!$G$75,"Revisar")))</f>
        <v>#VALUE!</v>
      </c>
      <c r="BD41" s="107">
        <f>IF(AX41=[7]Datos!$C$65,BC41,0)</f>
        <v>0</v>
      </c>
      <c r="BE41" s="107">
        <f>IF(OR(AX41=[7]Datos!$C$63,AX41=[7]Datos!$C$64),BC41,0)</f>
        <v>0</v>
      </c>
      <c r="BF41" s="559">
        <f>IF(ROUND(AO41-SUM(BE41:BE44),0)&lt;=0,1,ROUND(AO41-SUM(BE41:BE44),0))</f>
        <v>1</v>
      </c>
      <c r="BG41" s="567" t="str">
        <f>IF(E41="Corrupción",(IF(BF41=1,"Rara Vez",IF(BF41=2,"Improbable",IF(BF41=3,"Posible",IF(BF41=4,"Probable","Seguro"))))),IF(BF41=1,"Muy Baja",IF(BF41=2,"Baja",IF(BF41=3,"Media",IF(BF41=4,"Alta","Muy Alta")))))</f>
        <v>Muy Baja</v>
      </c>
      <c r="BH41" s="559" t="e">
        <f>ROUND(AQ41-SUM(BD41:BD44),0)</f>
        <v>#N/A</v>
      </c>
      <c r="BI41" s="559" t="e">
        <f>IF(BH41=1,"Insignificante",IF(BH41=2,"Menor",IF(BH41=3,"Moderado",IF(BH41=4,"Mayor","Catastrófico"))))</f>
        <v>#N/A</v>
      </c>
      <c r="BJ41" s="560" t="e">
        <f ca="1">_xludf.NUMBERVALUE(CONCATENATE(BF41,BH41),"##")</f>
        <v>#NAME?</v>
      </c>
      <c r="BK41" s="561" t="e">
        <f ca="1">+VLOOKUP(BJ41,[7]Datos!$I$37:$J$65,2,FALSE)</f>
        <v>#NAME?</v>
      </c>
      <c r="BL41" s="562"/>
      <c r="BM41" s="106"/>
      <c r="BN41" s="105"/>
      <c r="BO41" s="105"/>
      <c r="BP41" s="105"/>
      <c r="BQ41" s="89"/>
      <c r="BR41" s="90"/>
      <c r="BS41" s="563"/>
      <c r="BT41" s="563"/>
      <c r="BU41" s="89"/>
      <c r="BV41" s="89"/>
      <c r="BW41" s="89"/>
      <c r="BX41" s="563"/>
      <c r="BY41" s="563"/>
      <c r="BZ41" s="563"/>
      <c r="CA41" s="82"/>
      <c r="CB41" s="82"/>
      <c r="CC41" s="82"/>
    </row>
    <row r="42" spans="1:81" ht="15" hidden="1" customHeight="1" x14ac:dyDescent="0.2">
      <c r="A42" s="570"/>
      <c r="B42" s="544"/>
      <c r="C42" s="544"/>
      <c r="D42" s="544"/>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104"/>
      <c r="AV42" s="101"/>
      <c r="AW42" s="101"/>
      <c r="AX42" s="100"/>
      <c r="AY42" s="100"/>
      <c r="AZ42" s="100"/>
      <c r="BA42" s="100"/>
      <c r="BB42" s="99"/>
      <c r="BC42" s="98" t="e">
        <f>IF(AX42=[7]Datos!$C$63,[7]Datos!$C$73,IF(AX42=[7]Datos!$C$64,[7]Datos!$C$74,IF(AX42=[7]Datos!$C$65,[7]Datos!$C$75,"Revisar")))+IF(AY42=[7]Datos!$D$63,[7]Datos!$D$73,IF(AY42=[7]Datos!$D$64,[7]Datos!$D$74,"Revisar"))+IF(AZ42=[7]Datos!$E$63,[7]Datos!$E$73,IF(AZ42=[7]Datos!$E$64,[7]Datos!$E$74,"Revisar"))+IF(BB42=[7]Datos!$G$63,[7]Datos!$G$73,IF(BB42=[7]Datos!$G$64,[7]Datos!$G$74,IF(BB42=[7]Datos!$G$65,[7]Datos!$G$75,"Revisar")))</f>
        <v>#VALUE!</v>
      </c>
      <c r="BD42" s="98">
        <f>IF(AX42=[7]Datos!$C$65,BC42,0)</f>
        <v>0</v>
      </c>
      <c r="BE42" s="98">
        <f>IF(OR(AX42=[7]Datos!$C$63,AX42=[7]Datos!$C$64),BC42,0)</f>
        <v>0</v>
      </c>
      <c r="BF42" s="544"/>
      <c r="BG42" s="544"/>
      <c r="BH42" s="544"/>
      <c r="BI42" s="544"/>
      <c r="BJ42" s="544"/>
      <c r="BK42" s="544"/>
      <c r="BL42" s="544"/>
      <c r="BM42" s="103"/>
      <c r="BN42" s="99"/>
      <c r="BO42" s="99"/>
      <c r="BP42" s="99"/>
      <c r="BQ42" s="88"/>
      <c r="BR42" s="82"/>
      <c r="BS42" s="541"/>
      <c r="BT42" s="541"/>
      <c r="BU42" s="88"/>
      <c r="BV42" s="88"/>
      <c r="BW42" s="88"/>
      <c r="BX42" s="541"/>
      <c r="BY42" s="541"/>
      <c r="BZ42" s="541"/>
      <c r="CA42" s="82"/>
      <c r="CB42" s="82"/>
      <c r="CC42" s="82"/>
    </row>
    <row r="43" spans="1:81" ht="43.5" hidden="1" customHeight="1" x14ac:dyDescent="0.2">
      <c r="A43" s="570"/>
      <c r="B43" s="544"/>
      <c r="C43" s="544"/>
      <c r="D43" s="544"/>
      <c r="E43" s="544"/>
      <c r="F43" s="544"/>
      <c r="G43" s="544"/>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102"/>
      <c r="AV43" s="101"/>
      <c r="AW43" s="101"/>
      <c r="AX43" s="100"/>
      <c r="AY43" s="100"/>
      <c r="AZ43" s="100"/>
      <c r="BA43" s="100"/>
      <c r="BB43" s="99"/>
      <c r="BC43" s="98" t="e">
        <f>IF(AX43=[7]Datos!$C$63,[7]Datos!$C$73,IF(AX43=[7]Datos!$C$64,[7]Datos!$C$74,IF(AX43=[7]Datos!$C$65,[7]Datos!$C$75,"Revisar")))+IF(AY43=[7]Datos!$D$63,[7]Datos!$D$73,IF(AY43=[7]Datos!$D$64,[7]Datos!$D$74,"Revisar"))+IF(AZ43=[7]Datos!$E$63,[7]Datos!$E$73,IF(AZ43=[7]Datos!$E$64,[7]Datos!$E$74,"Revisar"))+IF(BB43=[7]Datos!$G$63,[7]Datos!$G$73,IF(BB43=[7]Datos!$G$64,[7]Datos!$G$74,IF(BB43=[7]Datos!$G$65,[7]Datos!$G$75,"Revisar")))</f>
        <v>#VALUE!</v>
      </c>
      <c r="BD43" s="98">
        <f>IF(AX43=[7]Datos!$C$65,BC43,0)</f>
        <v>0</v>
      </c>
      <c r="BE43" s="98">
        <f>IF(OR(AX43=[7]Datos!$C$63,AX43=[7]Datos!$C$64),BC43,0)</f>
        <v>0</v>
      </c>
      <c r="BF43" s="544"/>
      <c r="BG43" s="544"/>
      <c r="BH43" s="544"/>
      <c r="BI43" s="544"/>
      <c r="BJ43" s="544"/>
      <c r="BK43" s="544"/>
      <c r="BL43" s="544"/>
      <c r="BM43" s="97"/>
      <c r="BN43" s="97"/>
      <c r="BO43" s="97"/>
      <c r="BP43" s="97"/>
      <c r="BQ43" s="87"/>
      <c r="BR43" s="82"/>
      <c r="BS43" s="541"/>
      <c r="BT43" s="541"/>
      <c r="BU43" s="87"/>
      <c r="BV43" s="87"/>
      <c r="BW43" s="87"/>
      <c r="BX43" s="541"/>
      <c r="BY43" s="541"/>
      <c r="BZ43" s="541"/>
      <c r="CA43" s="82"/>
      <c r="CB43" s="82"/>
      <c r="CC43" s="82"/>
    </row>
    <row r="44" spans="1:81" ht="43.5" hidden="1" customHeight="1" x14ac:dyDescent="0.2">
      <c r="A44" s="571"/>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45"/>
      <c r="AM44" s="545"/>
      <c r="AN44" s="545"/>
      <c r="AO44" s="545"/>
      <c r="AP44" s="545"/>
      <c r="AQ44" s="545"/>
      <c r="AR44" s="545"/>
      <c r="AS44" s="545"/>
      <c r="AT44" s="545"/>
      <c r="AU44" s="96"/>
      <c r="AV44" s="95"/>
      <c r="AW44" s="95"/>
      <c r="AX44" s="94"/>
      <c r="AY44" s="94"/>
      <c r="AZ44" s="94"/>
      <c r="BA44" s="94"/>
      <c r="BB44" s="93"/>
      <c r="BC44" s="92" t="e">
        <f>IF(AX44=[7]Datos!$C$63,[7]Datos!$C$73,IF(AX44=[7]Datos!$C$64,[7]Datos!$C$74,IF(AX44=[7]Datos!$C$65,[7]Datos!$C$75,"Revisar")))+IF(AY44=[7]Datos!$D$63,[7]Datos!$D$73,IF(AY44=[7]Datos!$D$64,[7]Datos!$D$74,"Revisar"))+IF(AZ44=[7]Datos!$E$63,[7]Datos!$E$73,IF(AZ44=[7]Datos!$E$64,[7]Datos!$E$74,"Revisar"))+IF(BB44=[7]Datos!$G$63,[7]Datos!$G$73,IF(BB44=[7]Datos!$G$64,[7]Datos!$G$74,IF(BB44=[7]Datos!$G$65,[7]Datos!$G$75,"Revisar")))</f>
        <v>#VALUE!</v>
      </c>
      <c r="BD44" s="92">
        <f>IF(AX44=[7]Datos!$C$65,BC44,0)</f>
        <v>0</v>
      </c>
      <c r="BE44" s="92">
        <f>IF(OR(AX44=[7]Datos!$C$63,AX44=[7]Datos!$C$64),BC44,0)</f>
        <v>0</v>
      </c>
      <c r="BF44" s="545"/>
      <c r="BG44" s="545"/>
      <c r="BH44" s="545"/>
      <c r="BI44" s="545"/>
      <c r="BJ44" s="545"/>
      <c r="BK44" s="545"/>
      <c r="BL44" s="545"/>
      <c r="BM44" s="91"/>
      <c r="BN44" s="91"/>
      <c r="BO44" s="91"/>
      <c r="BP44" s="91"/>
      <c r="BQ44" s="86"/>
      <c r="BR44" s="82"/>
      <c r="BS44" s="542"/>
      <c r="BT44" s="542"/>
      <c r="BU44" s="86"/>
      <c r="BV44" s="86"/>
      <c r="BW44" s="86"/>
      <c r="BX44" s="542"/>
      <c r="BY44" s="542"/>
      <c r="BZ44" s="542"/>
      <c r="CA44" s="82"/>
      <c r="CB44" s="82"/>
      <c r="CC44" s="82"/>
    </row>
    <row r="45" spans="1:81" ht="15" hidden="1" customHeight="1" x14ac:dyDescent="0.2">
      <c r="A45" s="569"/>
      <c r="B45" s="572"/>
      <c r="C45" s="573"/>
      <c r="D45" s="573"/>
      <c r="E45" s="573"/>
      <c r="F45" s="543"/>
      <c r="G45" s="543"/>
      <c r="H45" s="543"/>
      <c r="I45" s="543"/>
      <c r="J45" s="543"/>
      <c r="K45" s="565" t="str">
        <f>CONCATENATE(H45," ",I45," ",J45)</f>
        <v xml:space="preserve">  </v>
      </c>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66">
        <f>COUNTIF(P45:AH48,"Si")</f>
        <v>0</v>
      </c>
      <c r="AJ45" s="568">
        <f>IF((COUNTIF(O45:AH48,"Si"))&lt;=0,0,(IF((COUNTIF(O45:AH48,"Si"))&lt;=5,3,(IF(COUNTIF(O45:AH48,"Si")&lt;=11,4,5)))))</f>
        <v>0</v>
      </c>
      <c r="AK45" s="568">
        <f>IF((COUNTIF(O45:AH48,"Si"))&lt;=0,0,(IF((COUNTIF(O45:AH48,"Si"))&lt;=5,"MODERADO",(IF(COUNTIF(O45:AH48,"Si")&lt;=11,"ALTO","EXTREMO")))))</f>
        <v>0</v>
      </c>
      <c r="AL45" s="566"/>
      <c r="AM45" s="566"/>
      <c r="AN45" s="566" t="str">
        <f>IF(AM45="Rara vez",1,(IF(AM45="Improbable",2,(IF(AM45="Posible",3,IF(AM45="Probable",4,IF(AM45="Seguro",5,"Revisar")))))))</f>
        <v>Revisar</v>
      </c>
      <c r="AO45" s="567">
        <f>IF(E45="Corrupción",AN45,IF(AL45&lt;=2,1,IF(AL45&lt;=24,2,IF(AL45&lt;=500,3,IF(AL45&lt;=5000,4,IF(AL45&gt;5000,5,"Revisar"))))))</f>
        <v>1</v>
      </c>
      <c r="AP45" s="567" t="str">
        <f>IF(E45="Corrupción",(IF(AO45=1,"Rara Vez",IF(AO45=2,"Improbable",IF(AO45=3,"Posible",IF(AO45=4,"Probable",IF(AO45=5,"Seguro","Revisar")))))),IF(AO45=1,"Muy Baja",IF(AO45=2,"Baja",IF(AO45=3,"Media",IF(AO45=4,"Alta","Muy Alta")))))</f>
        <v>Muy Baja</v>
      </c>
      <c r="AQ45" s="567" t="e">
        <f>IF(E45="Corrupción",AJ45,(ROUND(((VLOOKUP(M45,[7]Datos!$B$25:$C$29,2,FALSE)*[7]Datos!$B$32)+(VLOOKUP(N45,[7]Datos!$B$25:$C$29,2,FALSE)*[7]Datos!$C$32)+(VLOOKUP(O45,[7]Datos!$B$25:$C$29,2,FALSE)*[7]Datos!$D$32))*5,0)))</f>
        <v>#N/A</v>
      </c>
      <c r="AR45" s="567" t="e">
        <f>IF(AQ45=1,"Insignificante",IF(AQ45=2,"Menor",IF(AQ45=3,"Moderado",IF(AQ45=4,"Mayor","Catastrófico"))))</f>
        <v>#N/A</v>
      </c>
      <c r="AS45" s="574" t="e">
        <f ca="1">_xludf.NUMBERVALUE(CONCATENATE(AO45,AQ45),"##")</f>
        <v>#NAME?</v>
      </c>
      <c r="AT45" s="575" t="e">
        <f ca="1">VLOOKUP(AS45,[7]Datos!$I$37:$J$61,2,FALSE)</f>
        <v>#NAME?</v>
      </c>
      <c r="AU45" s="110"/>
      <c r="AV45" s="109"/>
      <c r="AW45" s="109"/>
      <c r="AX45" s="108"/>
      <c r="AY45" s="108"/>
      <c r="AZ45" s="108"/>
      <c r="BA45" s="108"/>
      <c r="BB45" s="105"/>
      <c r="BC45" s="107" t="e">
        <f>IF(AX45=[7]Datos!$C$63,[7]Datos!$C$73,IF(AX45=[7]Datos!$C$64,[7]Datos!$C$74,IF(AX45=[7]Datos!$C$65,[7]Datos!$C$75,"Revisar")))+IF(AY45=[7]Datos!$D$63,[7]Datos!$D$73,IF(AY45=[7]Datos!$D$64,[7]Datos!$D$74,"Revisar"))+IF(AZ45=[7]Datos!$E$63,[7]Datos!$E$73,IF(AZ45=[7]Datos!$E$64,[7]Datos!$E$74,"Revisar"))+IF(BB45=[7]Datos!$G$63,[7]Datos!$G$73,IF(BB45=[7]Datos!$G$64,[7]Datos!$G$74,IF(BB45=[7]Datos!$G$65,[7]Datos!$G$75,"Revisar")))</f>
        <v>#VALUE!</v>
      </c>
      <c r="BD45" s="107">
        <f>IF(AX45=[7]Datos!$C$65,BC45,0)</f>
        <v>0</v>
      </c>
      <c r="BE45" s="107">
        <f>IF(OR(AX45=[7]Datos!$C$63,AX45=[7]Datos!$C$64),BC45,0)</f>
        <v>0</v>
      </c>
      <c r="BF45" s="559">
        <f>IF(ROUND(AO45-SUM(BE45:BE48),0)&lt;=0,1,ROUND(AO45-SUM(BE45:BE48),0))</f>
        <v>1</v>
      </c>
      <c r="BG45" s="567" t="str">
        <f>IF(E45="Corrupción",(IF(BF45=1,"Rara Vez",IF(BF45=2,"Improbable",IF(BF45=3,"Posible",IF(BF45=4,"Probable","Seguro"))))),IF(BF45=1,"Muy Baja",IF(BF45=2,"Baja",IF(BF45=3,"Media",IF(BF45=4,"Alta","Muy Alta")))))</f>
        <v>Muy Baja</v>
      </c>
      <c r="BH45" s="559" t="e">
        <f>ROUND(AQ45-SUM(BD45:BD48),0)</f>
        <v>#N/A</v>
      </c>
      <c r="BI45" s="559" t="e">
        <f>IF(BH45=1,"Insignificante",IF(BH45=2,"Menor",IF(BH45=3,"Moderado",IF(BH45=4,"Mayor","Catastrófico"))))</f>
        <v>#N/A</v>
      </c>
      <c r="BJ45" s="560" t="e">
        <f ca="1">_xludf.NUMBERVALUE(CONCATENATE(BF45,BH45),"##")</f>
        <v>#NAME?</v>
      </c>
      <c r="BK45" s="561" t="e">
        <f ca="1">+VLOOKUP(BJ45,[7]Datos!$I$37:$J$65,2,FALSE)</f>
        <v>#NAME?</v>
      </c>
      <c r="BL45" s="562"/>
      <c r="BM45" s="106"/>
      <c r="BN45" s="105"/>
      <c r="BO45" s="105"/>
      <c r="BP45" s="105"/>
      <c r="BQ45" s="89"/>
      <c r="BR45" s="90"/>
      <c r="BS45" s="563"/>
      <c r="BT45" s="563"/>
      <c r="BU45" s="89"/>
      <c r="BV45" s="89"/>
      <c r="BW45" s="89"/>
      <c r="BX45" s="563"/>
      <c r="BY45" s="563"/>
      <c r="BZ45" s="563"/>
      <c r="CA45" s="82"/>
      <c r="CB45" s="82"/>
      <c r="CC45" s="82"/>
    </row>
    <row r="46" spans="1:81" ht="15" hidden="1" customHeight="1" x14ac:dyDescent="0.2">
      <c r="A46" s="570"/>
      <c r="B46" s="544"/>
      <c r="C46" s="544"/>
      <c r="D46" s="544"/>
      <c r="E46" s="544"/>
      <c r="F46" s="544"/>
      <c r="G46" s="544"/>
      <c r="H46" s="544"/>
      <c r="I46" s="544"/>
      <c r="J46" s="544"/>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c r="AI46" s="544"/>
      <c r="AJ46" s="544"/>
      <c r="AK46" s="544"/>
      <c r="AL46" s="544"/>
      <c r="AM46" s="544"/>
      <c r="AN46" s="544"/>
      <c r="AO46" s="544"/>
      <c r="AP46" s="544"/>
      <c r="AQ46" s="544"/>
      <c r="AR46" s="544"/>
      <c r="AS46" s="544"/>
      <c r="AT46" s="544"/>
      <c r="AU46" s="104"/>
      <c r="AV46" s="101"/>
      <c r="AW46" s="101"/>
      <c r="AX46" s="100"/>
      <c r="AY46" s="100"/>
      <c r="AZ46" s="100"/>
      <c r="BA46" s="100"/>
      <c r="BB46" s="99"/>
      <c r="BC46" s="98" t="e">
        <f>IF(AX46=[7]Datos!$C$63,[7]Datos!$C$73,IF(AX46=[7]Datos!$C$64,[7]Datos!$C$74,IF(AX46=[7]Datos!$C$65,[7]Datos!$C$75,"Revisar")))+IF(AY46=[7]Datos!$D$63,[7]Datos!$D$73,IF(AY46=[7]Datos!$D$64,[7]Datos!$D$74,"Revisar"))+IF(AZ46=[7]Datos!$E$63,[7]Datos!$E$73,IF(AZ46=[7]Datos!$E$64,[7]Datos!$E$74,"Revisar"))+IF(BB46=[7]Datos!$G$63,[7]Datos!$G$73,IF(BB46=[7]Datos!$G$64,[7]Datos!$G$74,IF(BB46=[7]Datos!$G$65,[7]Datos!$G$75,"Revisar")))</f>
        <v>#VALUE!</v>
      </c>
      <c r="BD46" s="98">
        <f>IF(AX46=[7]Datos!$C$65,BC46,0)</f>
        <v>0</v>
      </c>
      <c r="BE46" s="98">
        <f>IF(OR(AX46=[7]Datos!$C$63,AX46=[7]Datos!$C$64),BC46,0)</f>
        <v>0</v>
      </c>
      <c r="BF46" s="544"/>
      <c r="BG46" s="544"/>
      <c r="BH46" s="544"/>
      <c r="BI46" s="544"/>
      <c r="BJ46" s="544"/>
      <c r="BK46" s="544"/>
      <c r="BL46" s="544"/>
      <c r="BM46" s="103"/>
      <c r="BN46" s="99"/>
      <c r="BO46" s="99"/>
      <c r="BP46" s="99"/>
      <c r="BQ46" s="88"/>
      <c r="BR46" s="82"/>
      <c r="BS46" s="541"/>
      <c r="BT46" s="541"/>
      <c r="BU46" s="88"/>
      <c r="BV46" s="88"/>
      <c r="BW46" s="88"/>
      <c r="BX46" s="541"/>
      <c r="BY46" s="541"/>
      <c r="BZ46" s="541"/>
      <c r="CA46" s="82"/>
      <c r="CB46" s="82"/>
      <c r="CC46" s="82"/>
    </row>
    <row r="47" spans="1:81" ht="43.5" hidden="1" customHeight="1" x14ac:dyDescent="0.2">
      <c r="A47" s="570"/>
      <c r="B47" s="5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544"/>
      <c r="AU47" s="102"/>
      <c r="AV47" s="101"/>
      <c r="AW47" s="101"/>
      <c r="AX47" s="100"/>
      <c r="AY47" s="100"/>
      <c r="AZ47" s="100"/>
      <c r="BA47" s="100"/>
      <c r="BB47" s="99"/>
      <c r="BC47" s="98" t="e">
        <f>IF(AX47=[7]Datos!$C$63,[7]Datos!$C$73,IF(AX47=[7]Datos!$C$64,[7]Datos!$C$74,IF(AX47=[7]Datos!$C$65,[7]Datos!$C$75,"Revisar")))+IF(AY47=[7]Datos!$D$63,[7]Datos!$D$73,IF(AY47=[7]Datos!$D$64,[7]Datos!$D$74,"Revisar"))+IF(AZ47=[7]Datos!$E$63,[7]Datos!$E$73,IF(AZ47=[7]Datos!$E$64,[7]Datos!$E$74,"Revisar"))+IF(BB47=[7]Datos!$G$63,[7]Datos!$G$73,IF(BB47=[7]Datos!$G$64,[7]Datos!$G$74,IF(BB47=[7]Datos!$G$65,[7]Datos!$G$75,"Revisar")))</f>
        <v>#VALUE!</v>
      </c>
      <c r="BD47" s="98">
        <f>IF(AX47=[7]Datos!$C$65,BC47,0)</f>
        <v>0</v>
      </c>
      <c r="BE47" s="98">
        <f>IF(OR(AX47=[7]Datos!$C$63,AX47=[7]Datos!$C$64),BC47,0)</f>
        <v>0</v>
      </c>
      <c r="BF47" s="544"/>
      <c r="BG47" s="544"/>
      <c r="BH47" s="544"/>
      <c r="BI47" s="544"/>
      <c r="BJ47" s="544"/>
      <c r="BK47" s="544"/>
      <c r="BL47" s="544"/>
      <c r="BM47" s="97"/>
      <c r="BN47" s="97"/>
      <c r="BO47" s="97"/>
      <c r="BP47" s="97"/>
      <c r="BQ47" s="87"/>
      <c r="BR47" s="82"/>
      <c r="BS47" s="541"/>
      <c r="BT47" s="541"/>
      <c r="BU47" s="87"/>
      <c r="BV47" s="87"/>
      <c r="BW47" s="87"/>
      <c r="BX47" s="541"/>
      <c r="BY47" s="541"/>
      <c r="BZ47" s="541"/>
      <c r="CA47" s="82"/>
      <c r="CB47" s="82"/>
      <c r="CC47" s="82"/>
    </row>
    <row r="48" spans="1:81" ht="43.5" hidden="1" customHeight="1" x14ac:dyDescent="0.2">
      <c r="A48" s="571"/>
      <c r="B48" s="545"/>
      <c r="C48" s="545"/>
      <c r="D48" s="545"/>
      <c r="E48" s="545"/>
      <c r="F48" s="545"/>
      <c r="G48" s="545"/>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c r="AI48" s="545"/>
      <c r="AJ48" s="545"/>
      <c r="AK48" s="545"/>
      <c r="AL48" s="545"/>
      <c r="AM48" s="545"/>
      <c r="AN48" s="545"/>
      <c r="AO48" s="545"/>
      <c r="AP48" s="545"/>
      <c r="AQ48" s="545"/>
      <c r="AR48" s="545"/>
      <c r="AS48" s="545"/>
      <c r="AT48" s="545"/>
      <c r="AU48" s="96"/>
      <c r="AV48" s="95"/>
      <c r="AW48" s="95"/>
      <c r="AX48" s="94"/>
      <c r="AY48" s="94"/>
      <c r="AZ48" s="94"/>
      <c r="BA48" s="94"/>
      <c r="BB48" s="93"/>
      <c r="BC48" s="92" t="e">
        <f>IF(AX48=[7]Datos!$C$63,[7]Datos!$C$73,IF(AX48=[7]Datos!$C$64,[7]Datos!$C$74,IF(AX48=[7]Datos!$C$65,[7]Datos!$C$75,"Revisar")))+IF(AY48=[7]Datos!$D$63,[7]Datos!$D$73,IF(AY48=[7]Datos!$D$64,[7]Datos!$D$74,"Revisar"))+IF(AZ48=[7]Datos!$E$63,[7]Datos!$E$73,IF(AZ48=[7]Datos!$E$64,[7]Datos!$E$74,"Revisar"))+IF(BB48=[7]Datos!$G$63,[7]Datos!$G$73,IF(BB48=[7]Datos!$G$64,[7]Datos!$G$74,IF(BB48=[7]Datos!$G$65,[7]Datos!$G$75,"Revisar")))</f>
        <v>#VALUE!</v>
      </c>
      <c r="BD48" s="92">
        <f>IF(AX48=[7]Datos!$C$65,BC48,0)</f>
        <v>0</v>
      </c>
      <c r="BE48" s="92">
        <f>IF(OR(AX48=[7]Datos!$C$63,AX48=[7]Datos!$C$64),BC48,0)</f>
        <v>0</v>
      </c>
      <c r="BF48" s="545"/>
      <c r="BG48" s="545"/>
      <c r="BH48" s="545"/>
      <c r="BI48" s="545"/>
      <c r="BJ48" s="545"/>
      <c r="BK48" s="545"/>
      <c r="BL48" s="545"/>
      <c r="BM48" s="91"/>
      <c r="BN48" s="91"/>
      <c r="BO48" s="91"/>
      <c r="BP48" s="91"/>
      <c r="BQ48" s="86"/>
      <c r="BR48" s="82"/>
      <c r="BS48" s="542"/>
      <c r="BT48" s="542"/>
      <c r="BU48" s="86"/>
      <c r="BV48" s="86"/>
      <c r="BW48" s="86"/>
      <c r="BX48" s="542"/>
      <c r="BY48" s="542"/>
      <c r="BZ48" s="542"/>
      <c r="CA48" s="82"/>
      <c r="CB48" s="82"/>
      <c r="CC48" s="82"/>
    </row>
    <row r="49" spans="1:81" ht="15" hidden="1" customHeight="1" x14ac:dyDescent="0.2">
      <c r="A49" s="569"/>
      <c r="B49" s="572"/>
      <c r="C49" s="573"/>
      <c r="D49" s="573"/>
      <c r="E49" s="573"/>
      <c r="F49" s="543"/>
      <c r="G49" s="543"/>
      <c r="H49" s="543"/>
      <c r="I49" s="543"/>
      <c r="J49" s="543"/>
      <c r="K49" s="565" t="str">
        <f>CONCATENATE(H49," ",I49," ",J49)</f>
        <v xml:space="preserve">  </v>
      </c>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c r="AI49" s="566">
        <f>COUNTIF(P49:AH52,"Si")</f>
        <v>0</v>
      </c>
      <c r="AJ49" s="568">
        <f>IF((COUNTIF(O49:AH52,"Si"))&lt;=0,0,(IF((COUNTIF(O49:AH52,"Si"))&lt;=5,3,(IF(COUNTIF(O49:AH52,"Si")&lt;=11,4,5)))))</f>
        <v>0</v>
      </c>
      <c r="AK49" s="568">
        <f>IF((COUNTIF(O49:AH52,"Si"))&lt;=0,0,(IF((COUNTIF(O49:AH52,"Si"))&lt;=5,"MODERADO",(IF(COUNTIF(O49:AH52,"Si")&lt;=11,"ALTO","EXTREMO")))))</f>
        <v>0</v>
      </c>
      <c r="AL49" s="566"/>
      <c r="AM49" s="566"/>
      <c r="AN49" s="566" t="str">
        <f>IF(AM49="Rara vez",1,(IF(AM49="Improbable",2,(IF(AM49="Posible",3,IF(AM49="Probable",4,IF(AM49="Seguro",5,"Revisar")))))))</f>
        <v>Revisar</v>
      </c>
      <c r="AO49" s="567">
        <f>IF(E49="Corrupción",AN49,IF(AL49&lt;=2,1,IF(AL49&lt;=24,2,IF(AL49&lt;=500,3,IF(AL49&lt;=5000,4,IF(AL49&gt;5000,5,"Revisar"))))))</f>
        <v>1</v>
      </c>
      <c r="AP49" s="567" t="str">
        <f>IF(E49="Corrupción",(IF(AO49=1,"Rara Vez",IF(AO49=2,"Improbable",IF(AO49=3,"Posible",IF(AO49=4,"Probable",IF(AO49=5,"Seguro","Revisar")))))),IF(AO49=1,"Muy Baja",IF(AO49=2,"Baja",IF(AO49=3,"Media",IF(AO49=4,"Alta","Muy Alta")))))</f>
        <v>Muy Baja</v>
      </c>
      <c r="AQ49" s="567" t="e">
        <f>IF(E49="Corrupción",AJ49,(ROUND(((VLOOKUP(M49,[7]Datos!$B$25:$C$29,2,FALSE)*[7]Datos!$B$32)+(VLOOKUP(N49,[7]Datos!$B$25:$C$29,2,FALSE)*[7]Datos!$C$32)+(VLOOKUP(O49,[7]Datos!$B$25:$C$29,2,FALSE)*[7]Datos!$D$32))*5,0)))</f>
        <v>#N/A</v>
      </c>
      <c r="AR49" s="567" t="e">
        <f>IF(AQ49=1,"Insignificante",IF(AQ49=2,"Menor",IF(AQ49=3,"Moderado",IF(AQ49=4,"Mayor","Catastrófico"))))</f>
        <v>#N/A</v>
      </c>
      <c r="AS49" s="574" t="e">
        <f ca="1">_xludf.NUMBERVALUE(CONCATENATE(AO49,AQ49),"##")</f>
        <v>#NAME?</v>
      </c>
      <c r="AT49" s="575" t="e">
        <f ca="1">VLOOKUP(AS49,[7]Datos!$I$37:$J$61,2,FALSE)</f>
        <v>#NAME?</v>
      </c>
      <c r="AU49" s="110"/>
      <c r="AV49" s="109"/>
      <c r="AW49" s="109"/>
      <c r="AX49" s="108"/>
      <c r="AY49" s="108"/>
      <c r="AZ49" s="108"/>
      <c r="BA49" s="108"/>
      <c r="BB49" s="105"/>
      <c r="BC49" s="107" t="e">
        <f>IF(AX49=[7]Datos!$C$63,[7]Datos!$C$73,IF(AX49=[7]Datos!$C$64,[7]Datos!$C$74,IF(AX49=[7]Datos!$C$65,[7]Datos!$C$75,"Revisar")))+IF(AY49=[7]Datos!$D$63,[7]Datos!$D$73,IF(AY49=[7]Datos!$D$64,[7]Datos!$D$74,"Revisar"))+IF(AZ49=[7]Datos!$E$63,[7]Datos!$E$73,IF(AZ49=[7]Datos!$E$64,[7]Datos!$E$74,"Revisar"))+IF(BB49=[7]Datos!$G$63,[7]Datos!$G$73,IF(BB49=[7]Datos!$G$64,[7]Datos!$G$74,IF(BB49=[7]Datos!$G$65,[7]Datos!$G$75,"Revisar")))</f>
        <v>#VALUE!</v>
      </c>
      <c r="BD49" s="107">
        <f>IF(AX49=[7]Datos!$C$65,BC49,0)</f>
        <v>0</v>
      </c>
      <c r="BE49" s="107">
        <f>IF(OR(AX49=[7]Datos!$C$63,AX49=[7]Datos!$C$64),BC49,0)</f>
        <v>0</v>
      </c>
      <c r="BF49" s="559">
        <f>IF(ROUND(AO49-SUM(BE49:BE52),0)&lt;=0,1,ROUND(AO49-SUM(BE49:BE52),0))</f>
        <v>1</v>
      </c>
      <c r="BG49" s="567" t="str">
        <f>IF(E49="Corrupción",(IF(BF49=1,"Rara Vez",IF(BF49=2,"Improbable",IF(BF49=3,"Posible",IF(BF49=4,"Probable","Seguro"))))),IF(BF49=1,"Muy Baja",IF(BF49=2,"Baja",IF(BF49=3,"Media",IF(BF49=4,"Alta","Muy Alta")))))</f>
        <v>Muy Baja</v>
      </c>
      <c r="BH49" s="559" t="e">
        <f>ROUND(AQ49-SUM(BD49:BD52),0)</f>
        <v>#N/A</v>
      </c>
      <c r="BI49" s="559" t="e">
        <f>IF(BH49=1,"Insignificante",IF(BH49=2,"Menor",IF(BH49=3,"Moderado",IF(BH49=4,"Mayor","Catastrófico"))))</f>
        <v>#N/A</v>
      </c>
      <c r="BJ49" s="560" t="e">
        <f ca="1">_xludf.NUMBERVALUE(CONCATENATE(BF49,BH49),"##")</f>
        <v>#NAME?</v>
      </c>
      <c r="BK49" s="561" t="e">
        <f ca="1">+VLOOKUP(BJ49,[7]Datos!$I$37:$J$65,2,FALSE)</f>
        <v>#NAME?</v>
      </c>
      <c r="BL49" s="562"/>
      <c r="BM49" s="106"/>
      <c r="BN49" s="105"/>
      <c r="BO49" s="105"/>
      <c r="BP49" s="105"/>
      <c r="BQ49" s="89"/>
      <c r="BR49" s="90"/>
      <c r="BS49" s="563"/>
      <c r="BT49" s="563"/>
      <c r="BU49" s="89"/>
      <c r="BV49" s="89"/>
      <c r="BW49" s="89"/>
      <c r="BX49" s="563"/>
      <c r="BY49" s="563"/>
      <c r="BZ49" s="563"/>
      <c r="CA49" s="82"/>
      <c r="CB49" s="82"/>
      <c r="CC49" s="82"/>
    </row>
    <row r="50" spans="1:81" ht="15" hidden="1" customHeight="1" x14ac:dyDescent="0.2">
      <c r="A50" s="570"/>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104"/>
      <c r="AV50" s="101"/>
      <c r="AW50" s="101"/>
      <c r="AX50" s="100"/>
      <c r="AY50" s="100"/>
      <c r="AZ50" s="100"/>
      <c r="BA50" s="100"/>
      <c r="BB50" s="99"/>
      <c r="BC50" s="98" t="e">
        <f>IF(AX50=[7]Datos!$C$63,[7]Datos!$C$73,IF(AX50=[7]Datos!$C$64,[7]Datos!$C$74,IF(AX50=[7]Datos!$C$65,[7]Datos!$C$75,"Revisar")))+IF(AY50=[7]Datos!$D$63,[7]Datos!$D$73,IF(AY50=[7]Datos!$D$64,[7]Datos!$D$74,"Revisar"))+IF(AZ50=[7]Datos!$E$63,[7]Datos!$E$73,IF(AZ50=[7]Datos!$E$64,[7]Datos!$E$74,"Revisar"))+IF(BB50=[7]Datos!$G$63,[7]Datos!$G$73,IF(BB50=[7]Datos!$G$64,[7]Datos!$G$74,IF(BB50=[7]Datos!$G$65,[7]Datos!$G$75,"Revisar")))</f>
        <v>#VALUE!</v>
      </c>
      <c r="BD50" s="98">
        <f>IF(AX50=[7]Datos!$C$65,BC50,0)</f>
        <v>0</v>
      </c>
      <c r="BE50" s="98">
        <f>IF(OR(AX50=[7]Datos!$C$63,AX50=[7]Datos!$C$64),BC50,0)</f>
        <v>0</v>
      </c>
      <c r="BF50" s="544"/>
      <c r="BG50" s="544"/>
      <c r="BH50" s="544"/>
      <c r="BI50" s="544"/>
      <c r="BJ50" s="544"/>
      <c r="BK50" s="544"/>
      <c r="BL50" s="544"/>
      <c r="BM50" s="103"/>
      <c r="BN50" s="99"/>
      <c r="BO50" s="99"/>
      <c r="BP50" s="99"/>
      <c r="BQ50" s="88"/>
      <c r="BR50" s="82"/>
      <c r="BS50" s="541"/>
      <c r="BT50" s="541"/>
      <c r="BU50" s="88"/>
      <c r="BV50" s="88"/>
      <c r="BW50" s="88"/>
      <c r="BX50" s="541"/>
      <c r="BY50" s="541"/>
      <c r="BZ50" s="541"/>
      <c r="CA50" s="82"/>
      <c r="CB50" s="82"/>
      <c r="CC50" s="82"/>
    </row>
    <row r="51" spans="1:81" ht="43.5" hidden="1" customHeight="1" x14ac:dyDescent="0.2">
      <c r="A51" s="570"/>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102"/>
      <c r="AV51" s="101"/>
      <c r="AW51" s="101"/>
      <c r="AX51" s="100"/>
      <c r="AY51" s="100"/>
      <c r="AZ51" s="100"/>
      <c r="BA51" s="100"/>
      <c r="BB51" s="99"/>
      <c r="BC51" s="98" t="e">
        <f>IF(AX51=[7]Datos!$C$63,[7]Datos!$C$73,IF(AX51=[7]Datos!$C$64,[7]Datos!$C$74,IF(AX51=[7]Datos!$C$65,[7]Datos!$C$75,"Revisar")))+IF(AY51=[7]Datos!$D$63,[7]Datos!$D$73,IF(AY51=[7]Datos!$D$64,[7]Datos!$D$74,"Revisar"))+IF(AZ51=[7]Datos!$E$63,[7]Datos!$E$73,IF(AZ51=[7]Datos!$E$64,[7]Datos!$E$74,"Revisar"))+IF(BB51=[7]Datos!$G$63,[7]Datos!$G$73,IF(BB51=[7]Datos!$G$64,[7]Datos!$G$74,IF(BB51=[7]Datos!$G$65,[7]Datos!$G$75,"Revisar")))</f>
        <v>#VALUE!</v>
      </c>
      <c r="BD51" s="98">
        <f>IF(AX51=[7]Datos!$C$65,BC51,0)</f>
        <v>0</v>
      </c>
      <c r="BE51" s="98">
        <f>IF(OR(AX51=[7]Datos!$C$63,AX51=[7]Datos!$C$64),BC51,0)</f>
        <v>0</v>
      </c>
      <c r="BF51" s="544"/>
      <c r="BG51" s="544"/>
      <c r="BH51" s="544"/>
      <c r="BI51" s="544"/>
      <c r="BJ51" s="544"/>
      <c r="BK51" s="544"/>
      <c r="BL51" s="544"/>
      <c r="BM51" s="97"/>
      <c r="BN51" s="97"/>
      <c r="BO51" s="97"/>
      <c r="BP51" s="97"/>
      <c r="BQ51" s="87"/>
      <c r="BR51" s="82"/>
      <c r="BS51" s="541"/>
      <c r="BT51" s="541"/>
      <c r="BU51" s="87"/>
      <c r="BV51" s="87"/>
      <c r="BW51" s="87"/>
      <c r="BX51" s="541"/>
      <c r="BY51" s="541"/>
      <c r="BZ51" s="541"/>
      <c r="CA51" s="82"/>
      <c r="CB51" s="82"/>
      <c r="CC51" s="82"/>
    </row>
    <row r="52" spans="1:81" ht="43.5" hidden="1" customHeight="1" x14ac:dyDescent="0.2">
      <c r="A52" s="571"/>
      <c r="B52" s="545"/>
      <c r="C52" s="545"/>
      <c r="D52" s="545"/>
      <c r="E52" s="545"/>
      <c r="F52" s="545"/>
      <c r="G52" s="545"/>
      <c r="H52" s="545"/>
      <c r="I52" s="545"/>
      <c r="J52" s="545"/>
      <c r="K52" s="545"/>
      <c r="L52" s="545"/>
      <c r="M52" s="545"/>
      <c r="N52" s="545"/>
      <c r="O52" s="545"/>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T52" s="545"/>
      <c r="AU52" s="96"/>
      <c r="AV52" s="95"/>
      <c r="AW52" s="95"/>
      <c r="AX52" s="94"/>
      <c r="AY52" s="94"/>
      <c r="AZ52" s="94"/>
      <c r="BA52" s="94"/>
      <c r="BB52" s="93"/>
      <c r="BC52" s="92" t="e">
        <f>IF(AX52=[7]Datos!$C$63,[7]Datos!$C$73,IF(AX52=[7]Datos!$C$64,[7]Datos!$C$74,IF(AX52=[7]Datos!$C$65,[7]Datos!$C$75,"Revisar")))+IF(AY52=[7]Datos!$D$63,[7]Datos!$D$73,IF(AY52=[7]Datos!$D$64,[7]Datos!$D$74,"Revisar"))+IF(AZ52=[7]Datos!$E$63,[7]Datos!$E$73,IF(AZ52=[7]Datos!$E$64,[7]Datos!$E$74,"Revisar"))+IF(BB52=[7]Datos!$G$63,[7]Datos!$G$73,IF(BB52=[7]Datos!$G$64,[7]Datos!$G$74,IF(BB52=[7]Datos!$G$65,[7]Datos!$G$75,"Revisar")))</f>
        <v>#VALUE!</v>
      </c>
      <c r="BD52" s="92">
        <f>IF(AX52=[7]Datos!$C$65,BC52,0)</f>
        <v>0</v>
      </c>
      <c r="BE52" s="92">
        <f>IF(OR(AX52=[7]Datos!$C$63,AX52=[7]Datos!$C$64),BC52,0)</f>
        <v>0</v>
      </c>
      <c r="BF52" s="545"/>
      <c r="BG52" s="545"/>
      <c r="BH52" s="545"/>
      <c r="BI52" s="545"/>
      <c r="BJ52" s="545"/>
      <c r="BK52" s="545"/>
      <c r="BL52" s="545"/>
      <c r="BM52" s="91"/>
      <c r="BN52" s="91"/>
      <c r="BO52" s="91"/>
      <c r="BP52" s="91"/>
      <c r="BQ52" s="86"/>
      <c r="BR52" s="82"/>
      <c r="BS52" s="542"/>
      <c r="BT52" s="542"/>
      <c r="BU52" s="86"/>
      <c r="BV52" s="86"/>
      <c r="BW52" s="86"/>
      <c r="BX52" s="542"/>
      <c r="BY52" s="542"/>
      <c r="BZ52" s="542"/>
      <c r="CA52" s="82"/>
      <c r="CB52" s="82"/>
      <c r="CC52" s="82"/>
    </row>
    <row r="53" spans="1:81" ht="15" hidden="1" customHeight="1" x14ac:dyDescent="0.2">
      <c r="A53" s="569"/>
      <c r="B53" s="572"/>
      <c r="C53" s="573"/>
      <c r="D53" s="573"/>
      <c r="E53" s="573"/>
      <c r="F53" s="543"/>
      <c r="G53" s="543"/>
      <c r="H53" s="543"/>
      <c r="I53" s="543"/>
      <c r="J53" s="543"/>
      <c r="K53" s="565" t="str">
        <f>CONCATENATE(H53," ",I53," ",J53)</f>
        <v xml:space="preserve">  </v>
      </c>
      <c r="L53" s="543"/>
      <c r="M53" s="543"/>
      <c r="N53" s="543"/>
      <c r="O53" s="543"/>
      <c r="P53" s="543"/>
      <c r="Q53" s="543"/>
      <c r="R53" s="543"/>
      <c r="S53" s="543"/>
      <c r="T53" s="543"/>
      <c r="U53" s="543"/>
      <c r="V53" s="543"/>
      <c r="W53" s="543"/>
      <c r="X53" s="543"/>
      <c r="Y53" s="543"/>
      <c r="Z53" s="543"/>
      <c r="AA53" s="543"/>
      <c r="AB53" s="543"/>
      <c r="AC53" s="543"/>
      <c r="AD53" s="543"/>
      <c r="AE53" s="543"/>
      <c r="AF53" s="543"/>
      <c r="AG53" s="543"/>
      <c r="AH53" s="543"/>
      <c r="AI53" s="566">
        <f>COUNTIF(P53:AH56,"Si")</f>
        <v>0</v>
      </c>
      <c r="AJ53" s="568">
        <f>IF((COUNTIF(O53:AH56,"Si"))&lt;=0,0,(IF((COUNTIF(O53:AH56,"Si"))&lt;=5,3,(IF(COUNTIF(O53:AH56,"Si")&lt;=11,4,5)))))</f>
        <v>0</v>
      </c>
      <c r="AK53" s="568">
        <f>IF((COUNTIF(O53:AH56,"Si"))&lt;=0,0,(IF((COUNTIF(O53:AH56,"Si"))&lt;=5,"MODERADO",(IF(COUNTIF(O53:AH56,"Si")&lt;=11,"ALTO","EXTREMO")))))</f>
        <v>0</v>
      </c>
      <c r="AL53" s="566"/>
      <c r="AM53" s="566"/>
      <c r="AN53" s="566" t="str">
        <f>IF(AM53="Rara vez",1,(IF(AM53="Improbable",2,(IF(AM53="Posible",3,IF(AM53="Probable",4,IF(AM53="Seguro",5,"Revisar")))))))</f>
        <v>Revisar</v>
      </c>
      <c r="AO53" s="567">
        <f>IF(E53="Corrupción",AN53,IF(AL53&lt;=2,1,IF(AL53&lt;=24,2,IF(AL53&lt;=500,3,IF(AL53&lt;=5000,4,IF(AL53&gt;5000,5,"Revisar"))))))</f>
        <v>1</v>
      </c>
      <c r="AP53" s="567" t="str">
        <f>IF(E53="Corrupción",(IF(AO53=1,"Rara Vez",IF(AO53=2,"Improbable",IF(AO53=3,"Posible",IF(AO53=4,"Probable",IF(AO53=5,"Seguro","Revisar")))))),IF(AO53=1,"Muy Baja",IF(AO53=2,"Baja",IF(AO53=3,"Media",IF(AO53=4,"Alta","Muy Alta")))))</f>
        <v>Muy Baja</v>
      </c>
      <c r="AQ53" s="567" t="e">
        <f>IF(E53="Corrupción",AJ53,(ROUND(((VLOOKUP(M53,[7]Datos!$B$25:$C$29,2,FALSE)*[7]Datos!$B$32)+(VLOOKUP(N53,[7]Datos!$B$25:$C$29,2,FALSE)*[7]Datos!$C$32)+(VLOOKUP(O53,[7]Datos!$B$25:$C$29,2,FALSE)*[7]Datos!$D$32))*5,0)))</f>
        <v>#N/A</v>
      </c>
      <c r="AR53" s="567" t="e">
        <f>IF(AQ53=1,"Insignificante",IF(AQ53=2,"Menor",IF(AQ53=3,"Moderado",IF(AQ53=4,"Mayor","Catastrófico"))))</f>
        <v>#N/A</v>
      </c>
      <c r="AS53" s="574" t="e">
        <f ca="1">_xludf.NUMBERVALUE(CONCATENATE(AO53,AQ53),"##")</f>
        <v>#NAME?</v>
      </c>
      <c r="AT53" s="575" t="e">
        <f ca="1">VLOOKUP(AS53,[7]Datos!$I$37:$J$61,2,FALSE)</f>
        <v>#NAME?</v>
      </c>
      <c r="AU53" s="110"/>
      <c r="AV53" s="109"/>
      <c r="AW53" s="109"/>
      <c r="AX53" s="108"/>
      <c r="AY53" s="108"/>
      <c r="AZ53" s="108"/>
      <c r="BA53" s="108"/>
      <c r="BB53" s="105"/>
      <c r="BC53" s="107" t="e">
        <f>IF(AX53=[7]Datos!$C$63,[7]Datos!$C$73,IF(AX53=[7]Datos!$C$64,[7]Datos!$C$74,IF(AX53=[7]Datos!$C$65,[7]Datos!$C$75,"Revisar")))+IF(AY53=[7]Datos!$D$63,[7]Datos!$D$73,IF(AY53=[7]Datos!$D$64,[7]Datos!$D$74,"Revisar"))+IF(AZ53=[7]Datos!$E$63,[7]Datos!$E$73,IF(AZ53=[7]Datos!$E$64,[7]Datos!$E$74,"Revisar"))+IF(BB53=[7]Datos!$G$63,[7]Datos!$G$73,IF(BB53=[7]Datos!$G$64,[7]Datos!$G$74,IF(BB53=[7]Datos!$G$65,[7]Datos!$G$75,"Revisar")))</f>
        <v>#VALUE!</v>
      </c>
      <c r="BD53" s="107">
        <f>IF(AX53=[7]Datos!$C$65,BC53,0)</f>
        <v>0</v>
      </c>
      <c r="BE53" s="107">
        <f>IF(OR(AX53=[7]Datos!$C$63,AX53=[7]Datos!$C$64),BC53,0)</f>
        <v>0</v>
      </c>
      <c r="BF53" s="559">
        <f>IF(ROUND(AO53-SUM(BE53:BE56),0)&lt;=0,1,ROUND(AO53-SUM(BE53:BE56),0))</f>
        <v>1</v>
      </c>
      <c r="BG53" s="567" t="str">
        <f>IF(E53="Corrupción",(IF(BF53=1,"Rara Vez",IF(BF53=2,"Improbable",IF(BF53=3,"Posible",IF(BF53=4,"Probable","Seguro"))))),IF(BF53=1,"Muy Baja",IF(BF53=2,"Baja",IF(BF53=3,"Media",IF(BF53=4,"Alta","Muy Alta")))))</f>
        <v>Muy Baja</v>
      </c>
      <c r="BH53" s="559" t="e">
        <f>ROUND(AQ53-SUM(BD53:BD56),0)</f>
        <v>#N/A</v>
      </c>
      <c r="BI53" s="559" t="e">
        <f>IF(BH53=1,"Insignificante",IF(BH53=2,"Menor",IF(BH53=3,"Moderado",IF(BH53=4,"Mayor","Catastrófico"))))</f>
        <v>#N/A</v>
      </c>
      <c r="BJ53" s="560" t="e">
        <f ca="1">_xludf.NUMBERVALUE(CONCATENATE(BF53,BH53),"##")</f>
        <v>#NAME?</v>
      </c>
      <c r="BK53" s="561" t="e">
        <f ca="1">+VLOOKUP(BJ53,[7]Datos!$I$37:$J$65,2,FALSE)</f>
        <v>#NAME?</v>
      </c>
      <c r="BL53" s="562"/>
      <c r="BM53" s="106"/>
      <c r="BN53" s="105"/>
      <c r="BO53" s="105"/>
      <c r="BP53" s="105"/>
      <c r="BQ53" s="89"/>
      <c r="BR53" s="90"/>
      <c r="BS53" s="563"/>
      <c r="BT53" s="563"/>
      <c r="BU53" s="89"/>
      <c r="BV53" s="89"/>
      <c r="BW53" s="89"/>
      <c r="BX53" s="563"/>
      <c r="BY53" s="563"/>
      <c r="BZ53" s="563"/>
      <c r="CA53" s="82"/>
      <c r="CB53" s="82"/>
      <c r="CC53" s="82"/>
    </row>
    <row r="54" spans="1:81" ht="15" hidden="1" customHeight="1" x14ac:dyDescent="0.2">
      <c r="A54" s="570"/>
      <c r="B54" s="544"/>
      <c r="C54" s="544"/>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T54" s="544"/>
      <c r="AU54" s="104"/>
      <c r="AV54" s="101"/>
      <c r="AW54" s="101"/>
      <c r="AX54" s="100"/>
      <c r="AY54" s="100"/>
      <c r="AZ54" s="100"/>
      <c r="BA54" s="100"/>
      <c r="BB54" s="99"/>
      <c r="BC54" s="98" t="e">
        <f>IF(AX54=[7]Datos!$C$63,[7]Datos!$C$73,IF(AX54=[7]Datos!$C$64,[7]Datos!$C$74,IF(AX54=[7]Datos!$C$65,[7]Datos!$C$75,"Revisar")))+IF(AY54=[7]Datos!$D$63,[7]Datos!$D$73,IF(AY54=[7]Datos!$D$64,[7]Datos!$D$74,"Revisar"))+IF(AZ54=[7]Datos!$E$63,[7]Datos!$E$73,IF(AZ54=[7]Datos!$E$64,[7]Datos!$E$74,"Revisar"))+IF(BB54=[7]Datos!$G$63,[7]Datos!$G$73,IF(BB54=[7]Datos!$G$64,[7]Datos!$G$74,IF(BB54=[7]Datos!$G$65,[7]Datos!$G$75,"Revisar")))</f>
        <v>#VALUE!</v>
      </c>
      <c r="BD54" s="98">
        <f>IF(AX54=[7]Datos!$C$65,BC54,0)</f>
        <v>0</v>
      </c>
      <c r="BE54" s="98">
        <f>IF(OR(AX54=[7]Datos!$C$63,AX54=[7]Datos!$C$64),BC54,0)</f>
        <v>0</v>
      </c>
      <c r="BF54" s="544"/>
      <c r="BG54" s="544"/>
      <c r="BH54" s="544"/>
      <c r="BI54" s="544"/>
      <c r="BJ54" s="544"/>
      <c r="BK54" s="544"/>
      <c r="BL54" s="544"/>
      <c r="BM54" s="103"/>
      <c r="BN54" s="99"/>
      <c r="BO54" s="99"/>
      <c r="BP54" s="99"/>
      <c r="BQ54" s="88"/>
      <c r="BR54" s="82"/>
      <c r="BS54" s="541"/>
      <c r="BT54" s="541"/>
      <c r="BU54" s="88"/>
      <c r="BV54" s="88"/>
      <c r="BW54" s="88"/>
      <c r="BX54" s="541"/>
      <c r="BY54" s="541"/>
      <c r="BZ54" s="541"/>
      <c r="CA54" s="82"/>
      <c r="CB54" s="82"/>
      <c r="CC54" s="82"/>
    </row>
    <row r="55" spans="1:81" ht="43.5" hidden="1" customHeight="1" x14ac:dyDescent="0.2">
      <c r="A55" s="570"/>
      <c r="B55" s="544"/>
      <c r="C55" s="544"/>
      <c r="D55" s="544"/>
      <c r="E55" s="544"/>
      <c r="F55" s="544"/>
      <c r="G55" s="544"/>
      <c r="H55" s="544"/>
      <c r="I55" s="544"/>
      <c r="J55" s="544"/>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c r="AI55" s="544"/>
      <c r="AJ55" s="544"/>
      <c r="AK55" s="544"/>
      <c r="AL55" s="544"/>
      <c r="AM55" s="544"/>
      <c r="AN55" s="544"/>
      <c r="AO55" s="544"/>
      <c r="AP55" s="544"/>
      <c r="AQ55" s="544"/>
      <c r="AR55" s="544"/>
      <c r="AS55" s="544"/>
      <c r="AT55" s="544"/>
      <c r="AU55" s="102"/>
      <c r="AV55" s="101"/>
      <c r="AW55" s="101"/>
      <c r="AX55" s="100"/>
      <c r="AY55" s="100"/>
      <c r="AZ55" s="100"/>
      <c r="BA55" s="100"/>
      <c r="BB55" s="99"/>
      <c r="BC55" s="98" t="e">
        <f>IF(AX55=[7]Datos!$C$63,[7]Datos!$C$73,IF(AX55=[7]Datos!$C$64,[7]Datos!$C$74,IF(AX55=[7]Datos!$C$65,[7]Datos!$C$75,"Revisar")))+IF(AY55=[7]Datos!$D$63,[7]Datos!$D$73,IF(AY55=[7]Datos!$D$64,[7]Datos!$D$74,"Revisar"))+IF(AZ55=[7]Datos!$E$63,[7]Datos!$E$73,IF(AZ55=[7]Datos!$E$64,[7]Datos!$E$74,"Revisar"))+IF(BB55=[7]Datos!$G$63,[7]Datos!$G$73,IF(BB55=[7]Datos!$G$64,[7]Datos!$G$74,IF(BB55=[7]Datos!$G$65,[7]Datos!$G$75,"Revisar")))</f>
        <v>#VALUE!</v>
      </c>
      <c r="BD55" s="98">
        <f>IF(AX55=[7]Datos!$C$65,BC55,0)</f>
        <v>0</v>
      </c>
      <c r="BE55" s="98">
        <f>IF(OR(AX55=[7]Datos!$C$63,AX55=[7]Datos!$C$64),BC55,0)</f>
        <v>0</v>
      </c>
      <c r="BF55" s="544"/>
      <c r="BG55" s="544"/>
      <c r="BH55" s="544"/>
      <c r="BI55" s="544"/>
      <c r="BJ55" s="544"/>
      <c r="BK55" s="544"/>
      <c r="BL55" s="544"/>
      <c r="BM55" s="97"/>
      <c r="BN55" s="97"/>
      <c r="BO55" s="97"/>
      <c r="BP55" s="97"/>
      <c r="BQ55" s="87"/>
      <c r="BR55" s="82"/>
      <c r="BS55" s="541"/>
      <c r="BT55" s="541"/>
      <c r="BU55" s="87"/>
      <c r="BV55" s="87"/>
      <c r="BW55" s="87"/>
      <c r="BX55" s="541"/>
      <c r="BY55" s="541"/>
      <c r="BZ55" s="541"/>
      <c r="CA55" s="82"/>
      <c r="CB55" s="82"/>
      <c r="CC55" s="82"/>
    </row>
    <row r="56" spans="1:81" ht="43.5" hidden="1" customHeight="1" x14ac:dyDescent="0.2">
      <c r="A56" s="571"/>
      <c r="B56" s="545"/>
      <c r="C56" s="545"/>
      <c r="D56" s="545"/>
      <c r="E56" s="545"/>
      <c r="F56" s="545"/>
      <c r="G56" s="545"/>
      <c r="H56" s="545"/>
      <c r="I56" s="545"/>
      <c r="J56" s="545"/>
      <c r="K56" s="545"/>
      <c r="L56" s="545"/>
      <c r="M56" s="545"/>
      <c r="N56" s="545"/>
      <c r="O56" s="545"/>
      <c r="P56" s="545"/>
      <c r="Q56" s="545"/>
      <c r="R56" s="545"/>
      <c r="S56" s="545"/>
      <c r="T56" s="545"/>
      <c r="U56" s="545"/>
      <c r="V56" s="545"/>
      <c r="W56" s="545"/>
      <c r="X56" s="545"/>
      <c r="Y56" s="545"/>
      <c r="Z56" s="545"/>
      <c r="AA56" s="545"/>
      <c r="AB56" s="545"/>
      <c r="AC56" s="545"/>
      <c r="AD56" s="545"/>
      <c r="AE56" s="545"/>
      <c r="AF56" s="545"/>
      <c r="AG56" s="545"/>
      <c r="AH56" s="545"/>
      <c r="AI56" s="545"/>
      <c r="AJ56" s="545"/>
      <c r="AK56" s="545"/>
      <c r="AL56" s="545"/>
      <c r="AM56" s="545"/>
      <c r="AN56" s="545"/>
      <c r="AO56" s="545"/>
      <c r="AP56" s="545"/>
      <c r="AQ56" s="545"/>
      <c r="AR56" s="545"/>
      <c r="AS56" s="545"/>
      <c r="AT56" s="545"/>
      <c r="AU56" s="96"/>
      <c r="AV56" s="95"/>
      <c r="AW56" s="95"/>
      <c r="AX56" s="94"/>
      <c r="AY56" s="94"/>
      <c r="AZ56" s="94"/>
      <c r="BA56" s="94"/>
      <c r="BB56" s="93"/>
      <c r="BC56" s="92" t="e">
        <f>IF(AX56=[7]Datos!$C$63,[7]Datos!$C$73,IF(AX56=[7]Datos!$C$64,[7]Datos!$C$74,IF(AX56=[7]Datos!$C$65,[7]Datos!$C$75,"Revisar")))+IF(AY56=[7]Datos!$D$63,[7]Datos!$D$73,IF(AY56=[7]Datos!$D$64,[7]Datos!$D$74,"Revisar"))+IF(AZ56=[7]Datos!$E$63,[7]Datos!$E$73,IF(AZ56=[7]Datos!$E$64,[7]Datos!$E$74,"Revisar"))+IF(BB56=[7]Datos!$G$63,[7]Datos!$G$73,IF(BB56=[7]Datos!$G$64,[7]Datos!$G$74,IF(BB56=[7]Datos!$G$65,[7]Datos!$G$75,"Revisar")))</f>
        <v>#VALUE!</v>
      </c>
      <c r="BD56" s="92">
        <f>IF(AX56=[7]Datos!$C$65,BC56,0)</f>
        <v>0</v>
      </c>
      <c r="BE56" s="92">
        <f>IF(OR(AX56=[7]Datos!$C$63,AX56=[7]Datos!$C$64),BC56,0)</f>
        <v>0</v>
      </c>
      <c r="BF56" s="545"/>
      <c r="BG56" s="545"/>
      <c r="BH56" s="545"/>
      <c r="BI56" s="545"/>
      <c r="BJ56" s="545"/>
      <c r="BK56" s="545"/>
      <c r="BL56" s="545"/>
      <c r="BM56" s="91"/>
      <c r="BN56" s="91"/>
      <c r="BO56" s="91"/>
      <c r="BP56" s="91"/>
      <c r="BQ56" s="86"/>
      <c r="BR56" s="82"/>
      <c r="BS56" s="542"/>
      <c r="BT56" s="542"/>
      <c r="BU56" s="86"/>
      <c r="BV56" s="86"/>
      <c r="BW56" s="86"/>
      <c r="BX56" s="542"/>
      <c r="BY56" s="542"/>
      <c r="BZ56" s="542"/>
      <c r="CA56" s="82"/>
      <c r="CB56" s="82"/>
      <c r="CC56" s="82"/>
    </row>
    <row r="57" spans="1:81" ht="14.25"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row>
    <row r="58" spans="1:81" ht="14.25" hidden="1"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row>
    <row r="59" spans="1:81" ht="15" hidden="1"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row>
    <row r="60" spans="1:81" ht="14.25" hidden="1"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row>
    <row r="61" spans="1:81" ht="14.25" hidden="1"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row>
    <row r="62" spans="1:81" ht="14.25" hidden="1"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row>
    <row r="63" spans="1:81" ht="15" hidden="1"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row>
    <row r="64" spans="1:81" ht="14.25" hidden="1"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row>
    <row r="65" spans="1:81" ht="14.25" hidden="1"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row>
    <row r="66" spans="1:81" ht="14.25" hidden="1"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row>
    <row r="67" spans="1:81" ht="15" hidden="1"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row>
    <row r="68" spans="1:81" ht="14.25" hidden="1"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row>
    <row r="69" spans="1:81" ht="14.25" hidden="1"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row>
    <row r="70" spans="1:81" ht="14.25" hidden="1"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row>
    <row r="71" spans="1:81" ht="15" hidden="1"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row>
    <row r="72" spans="1:81" ht="14.25" hidden="1"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row>
    <row r="73" spans="1:81" ht="14.25" hidden="1"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row>
    <row r="74" spans="1:81" ht="14.25" hidden="1"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row>
    <row r="75" spans="1:81" ht="15" hidden="1"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row>
    <row r="76" spans="1:81" ht="14.25" hidden="1"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row>
    <row r="77" spans="1:81" ht="14.25" hidden="1"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row>
    <row r="78" spans="1:81" ht="14.25" hidden="1"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row>
    <row r="79" spans="1:81" ht="15" hidden="1"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row>
    <row r="80" spans="1:81" ht="14.25" hidden="1"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row>
    <row r="81" spans="1:81" ht="14.25" hidden="1"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row>
    <row r="82" spans="1:81" ht="14.25" hidden="1"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row>
    <row r="83" spans="1:81" ht="15" hidden="1"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c r="CC83" s="82"/>
    </row>
    <row r="84" spans="1:81" ht="14.25" hidden="1"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BZ84" s="82"/>
      <c r="CA84" s="82"/>
      <c r="CB84" s="82"/>
      <c r="CC84" s="82"/>
    </row>
    <row r="85" spans="1:81" ht="14.25" hidden="1"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BZ85" s="82"/>
      <c r="CA85" s="82"/>
      <c r="CB85" s="82"/>
      <c r="CC85" s="82"/>
    </row>
    <row r="86" spans="1:81" ht="14.25" hidden="1"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BZ86" s="82"/>
      <c r="CA86" s="82"/>
      <c r="CB86" s="82"/>
      <c r="CC86" s="82"/>
    </row>
    <row r="87" spans="1:81" ht="15" hidden="1"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BZ87" s="82"/>
      <c r="CA87" s="82"/>
      <c r="CB87" s="82"/>
      <c r="CC87" s="82"/>
    </row>
    <row r="88" spans="1:81" ht="14.25" hidden="1"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BZ88" s="82"/>
      <c r="CA88" s="82"/>
      <c r="CB88" s="82"/>
      <c r="CC88" s="82"/>
    </row>
    <row r="89" spans="1:81" ht="14.25" hidden="1"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c r="CC89" s="82"/>
    </row>
    <row r="90" spans="1:81" ht="14.25" hidden="1"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c r="CC90" s="82"/>
    </row>
    <row r="91" spans="1:81" ht="15" hidden="1"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c r="CC91" s="82"/>
    </row>
    <row r="92" spans="1:81" ht="14.25" hidden="1"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BZ92" s="82"/>
      <c r="CA92" s="82"/>
      <c r="CB92" s="82"/>
      <c r="CC92" s="82"/>
    </row>
    <row r="93" spans="1:81" ht="14.25" hidden="1"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BZ93" s="82"/>
      <c r="CA93" s="82"/>
      <c r="CB93" s="82"/>
      <c r="CC93" s="82"/>
    </row>
    <row r="94" spans="1:81" ht="14.25" hidden="1"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c r="CC94" s="82"/>
    </row>
    <row r="95" spans="1:81" ht="15" hidden="1"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BZ95" s="82"/>
      <c r="CA95" s="82"/>
      <c r="CB95" s="82"/>
      <c r="CC95" s="82"/>
    </row>
    <row r="96" spans="1:81" ht="14.25" hidden="1"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BZ96" s="82"/>
      <c r="CA96" s="82"/>
      <c r="CB96" s="82"/>
      <c r="CC96" s="82"/>
    </row>
    <row r="97" spans="1:81" ht="14.25" hidden="1"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BZ97" s="82"/>
      <c r="CA97" s="82"/>
      <c r="CB97" s="82"/>
      <c r="CC97" s="82"/>
    </row>
    <row r="98" spans="1:81" ht="14.25" hidden="1"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BZ98" s="82"/>
      <c r="CA98" s="82"/>
      <c r="CB98" s="82"/>
      <c r="CC98" s="82"/>
    </row>
    <row r="99" spans="1:81" ht="15" hidden="1"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c r="CC99" s="82"/>
    </row>
    <row r="100" spans="1:81" ht="14.25" hidden="1"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c r="CC100" s="82"/>
    </row>
    <row r="101" spans="1:81" ht="14.25" hidden="1"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row>
    <row r="102" spans="1:81" ht="14.25" hidden="1"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2"/>
      <c r="BS102" s="82"/>
      <c r="BT102" s="82"/>
      <c r="BU102" s="82"/>
      <c r="BV102" s="82"/>
      <c r="BW102" s="82"/>
      <c r="BX102" s="82"/>
      <c r="BY102" s="82"/>
      <c r="BZ102" s="82"/>
      <c r="CA102" s="82"/>
      <c r="CB102" s="82"/>
      <c r="CC102" s="82"/>
    </row>
    <row r="103" spans="1:81" ht="15" hidden="1"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BZ103" s="82"/>
      <c r="CA103" s="82"/>
      <c r="CB103" s="82"/>
      <c r="CC103" s="82"/>
    </row>
    <row r="104" spans="1:81" ht="14.25" hidden="1"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2"/>
      <c r="BS104" s="82"/>
      <c r="BT104" s="82"/>
      <c r="BU104" s="82"/>
      <c r="BV104" s="82"/>
      <c r="BW104" s="82"/>
      <c r="BX104" s="82"/>
      <c r="BY104" s="82"/>
      <c r="BZ104" s="82"/>
      <c r="CA104" s="82"/>
      <c r="CB104" s="82"/>
      <c r="CC104" s="82"/>
    </row>
    <row r="105" spans="1:81" ht="14.25" hidden="1"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4"/>
      <c r="BT105" s="84"/>
      <c r="BU105" s="84"/>
      <c r="BV105" s="84"/>
      <c r="BW105" s="84"/>
      <c r="BX105" s="84"/>
      <c r="BY105" s="82"/>
      <c r="BZ105" s="85"/>
      <c r="CA105" s="82"/>
      <c r="CB105" s="82"/>
      <c r="CC105" s="82"/>
    </row>
    <row r="106" spans="1:81" ht="14.25" hidden="1"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4"/>
      <c r="BT106" s="84"/>
      <c r="BU106" s="84"/>
      <c r="BV106" s="84"/>
      <c r="BW106" s="84"/>
      <c r="BX106" s="84"/>
      <c r="BY106" s="82"/>
      <c r="BZ106" s="85"/>
      <c r="CA106" s="82"/>
      <c r="CB106" s="82"/>
      <c r="CC106" s="82"/>
    </row>
    <row r="107" spans="1:81" ht="15" hidden="1"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4"/>
      <c r="BT107" s="84"/>
      <c r="BU107" s="84"/>
      <c r="BV107" s="84"/>
      <c r="BW107" s="84"/>
      <c r="BX107" s="84"/>
      <c r="BY107" s="82"/>
      <c r="BZ107" s="85"/>
      <c r="CA107" s="82"/>
      <c r="CB107" s="82"/>
      <c r="CC107" s="82"/>
    </row>
    <row r="108" spans="1:81" ht="14.25" hidden="1"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4"/>
      <c r="BT108" s="84"/>
      <c r="BU108" s="84"/>
      <c r="BV108" s="84"/>
      <c r="BW108" s="84"/>
      <c r="BX108" s="84"/>
      <c r="BY108" s="82"/>
      <c r="BZ108" s="85"/>
      <c r="CA108" s="82"/>
      <c r="CB108" s="82"/>
      <c r="CC108" s="82"/>
    </row>
    <row r="109" spans="1:81" ht="14.25" hidden="1"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4"/>
      <c r="BT109" s="84"/>
      <c r="BU109" s="84"/>
      <c r="BV109" s="84"/>
      <c r="BW109" s="84"/>
      <c r="BX109" s="84"/>
      <c r="BY109" s="82"/>
      <c r="BZ109" s="85"/>
      <c r="CA109" s="82"/>
      <c r="CB109" s="82"/>
      <c r="CC109" s="82"/>
    </row>
    <row r="110" spans="1:81" ht="14.25" hidden="1"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4"/>
      <c r="BT110" s="84"/>
      <c r="BU110" s="84"/>
      <c r="BV110" s="84"/>
      <c r="BW110" s="84"/>
      <c r="BX110" s="84"/>
      <c r="BY110" s="82"/>
      <c r="BZ110" s="85"/>
      <c r="CA110" s="82"/>
      <c r="CB110" s="82"/>
      <c r="CC110" s="82"/>
    </row>
    <row r="111" spans="1:81" ht="15" hidden="1"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4"/>
      <c r="BT111" s="84"/>
      <c r="BU111" s="84"/>
      <c r="BV111" s="84"/>
      <c r="BW111" s="84"/>
      <c r="BX111" s="84"/>
      <c r="BY111" s="82"/>
      <c r="BZ111" s="85"/>
      <c r="CA111" s="82"/>
      <c r="CB111" s="82"/>
      <c r="CC111" s="82"/>
    </row>
    <row r="112" spans="1:81" ht="14.25" hidden="1"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4"/>
      <c r="BT112" s="84"/>
      <c r="BU112" s="84"/>
      <c r="BV112" s="84"/>
      <c r="BW112" s="84"/>
      <c r="BX112" s="84"/>
      <c r="BY112" s="82"/>
      <c r="BZ112" s="85"/>
      <c r="CA112" s="82"/>
      <c r="CB112" s="82"/>
      <c r="CC112" s="82"/>
    </row>
    <row r="113" spans="1:81" ht="14.25" hidden="1"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4"/>
      <c r="BT113" s="84"/>
      <c r="BU113" s="84"/>
      <c r="BV113" s="84"/>
      <c r="BW113" s="84"/>
      <c r="BX113" s="84"/>
      <c r="BY113" s="82"/>
      <c r="BZ113" s="85"/>
      <c r="CA113" s="82"/>
      <c r="CB113" s="82"/>
      <c r="CC113" s="82"/>
    </row>
    <row r="114" spans="1:81" ht="14.25" hidden="1"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4"/>
      <c r="BT114" s="84"/>
      <c r="BU114" s="84"/>
      <c r="BV114" s="84"/>
      <c r="BW114" s="84"/>
      <c r="BX114" s="84"/>
      <c r="BY114" s="82"/>
      <c r="BZ114" s="85"/>
      <c r="CA114" s="82"/>
      <c r="CB114" s="82"/>
      <c r="CC114" s="82"/>
    </row>
    <row r="115" spans="1:81" ht="15" hidden="1"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4"/>
      <c r="BT115" s="84"/>
      <c r="BU115" s="84"/>
      <c r="BV115" s="84"/>
      <c r="BW115" s="84"/>
      <c r="BX115" s="84"/>
      <c r="BY115" s="82"/>
      <c r="BZ115" s="85"/>
      <c r="CA115" s="82"/>
      <c r="CB115" s="82"/>
      <c r="CC115" s="82"/>
    </row>
    <row r="116" spans="1:81" ht="14.25" hidden="1"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4"/>
      <c r="BT116" s="84"/>
      <c r="BU116" s="84"/>
      <c r="BV116" s="84"/>
      <c r="BW116" s="84"/>
      <c r="BX116" s="84"/>
      <c r="BY116" s="82"/>
      <c r="BZ116" s="85"/>
      <c r="CA116" s="82"/>
      <c r="CB116" s="82"/>
      <c r="CC116" s="82"/>
    </row>
    <row r="117" spans="1:81" ht="14.25" hidden="1"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4"/>
      <c r="BT117" s="84"/>
      <c r="BU117" s="84"/>
      <c r="BV117" s="84"/>
      <c r="BW117" s="84"/>
      <c r="BX117" s="84"/>
      <c r="BY117" s="82"/>
      <c r="BZ117" s="85"/>
      <c r="CA117" s="82"/>
      <c r="CB117" s="82"/>
      <c r="CC117" s="82"/>
    </row>
    <row r="118" spans="1:81" ht="14.25" hidden="1"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4"/>
      <c r="BT118" s="84"/>
      <c r="BU118" s="84"/>
      <c r="BV118" s="84"/>
      <c r="BW118" s="84"/>
      <c r="BX118" s="84"/>
      <c r="BY118" s="82"/>
      <c r="BZ118" s="85"/>
      <c r="CA118" s="82"/>
      <c r="CB118" s="82"/>
      <c r="CC118" s="82"/>
    </row>
    <row r="119" spans="1:81" ht="15" hidden="1"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4"/>
      <c r="BT119" s="84"/>
      <c r="BU119" s="84"/>
      <c r="BV119" s="84"/>
      <c r="BW119" s="84"/>
      <c r="BX119" s="84"/>
      <c r="BY119" s="82"/>
      <c r="BZ119" s="85"/>
      <c r="CA119" s="82"/>
      <c r="CB119" s="82"/>
      <c r="CC119" s="82"/>
    </row>
    <row r="120" spans="1:81" ht="14.25" hidden="1"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4"/>
      <c r="BT120" s="84"/>
      <c r="BU120" s="84"/>
      <c r="BV120" s="84"/>
      <c r="BW120" s="84"/>
      <c r="BX120" s="84"/>
      <c r="BY120" s="82"/>
      <c r="BZ120" s="85"/>
      <c r="CA120" s="82"/>
      <c r="CB120" s="82"/>
      <c r="CC120" s="82"/>
    </row>
    <row r="121" spans="1:81" ht="14.25" hidden="1"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4"/>
      <c r="BT121" s="84"/>
      <c r="BU121" s="84"/>
      <c r="BV121" s="84"/>
      <c r="BW121" s="84"/>
      <c r="BX121" s="84"/>
      <c r="BY121" s="82"/>
      <c r="BZ121" s="85"/>
      <c r="CA121" s="82"/>
      <c r="CB121" s="82"/>
      <c r="CC121" s="82"/>
    </row>
    <row r="122" spans="1:81" ht="14.25" hidden="1"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4"/>
      <c r="BT122" s="84"/>
      <c r="BU122" s="84"/>
      <c r="BV122" s="84"/>
      <c r="BW122" s="84"/>
      <c r="BX122" s="84"/>
      <c r="BY122" s="82"/>
      <c r="BZ122" s="85"/>
      <c r="CA122" s="82"/>
      <c r="CB122" s="82"/>
      <c r="CC122" s="82"/>
    </row>
    <row r="123" spans="1:81" ht="15" hidden="1"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4"/>
      <c r="BT123" s="84"/>
      <c r="BU123" s="84"/>
      <c r="BV123" s="84"/>
      <c r="BW123" s="84"/>
      <c r="BX123" s="84"/>
      <c r="BY123" s="82"/>
      <c r="BZ123" s="85"/>
      <c r="CA123" s="82"/>
      <c r="CB123" s="82"/>
      <c r="CC123" s="82"/>
    </row>
    <row r="124" spans="1:81" ht="14.25" hidden="1"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4"/>
      <c r="BT124" s="84"/>
      <c r="BU124" s="84"/>
      <c r="BV124" s="84"/>
      <c r="BW124" s="84"/>
      <c r="BX124" s="84"/>
      <c r="BY124" s="82"/>
      <c r="BZ124" s="85"/>
      <c r="CA124" s="82"/>
      <c r="CB124" s="82"/>
      <c r="CC124" s="82"/>
    </row>
    <row r="125" spans="1:81" ht="14.25" hidden="1"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4"/>
      <c r="BT125" s="84"/>
      <c r="BU125" s="84"/>
      <c r="BV125" s="84"/>
      <c r="BW125" s="84"/>
      <c r="BX125" s="84"/>
      <c r="BY125" s="82"/>
      <c r="BZ125" s="85"/>
      <c r="CA125" s="82"/>
      <c r="CB125" s="82"/>
      <c r="CC125" s="82"/>
    </row>
    <row r="126" spans="1:81" ht="14.25" hidden="1"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4"/>
      <c r="BT126" s="84"/>
      <c r="BU126" s="84"/>
      <c r="BV126" s="84"/>
      <c r="BW126" s="84"/>
      <c r="BX126" s="84"/>
      <c r="BY126" s="82"/>
      <c r="BZ126" s="85"/>
      <c r="CA126" s="82"/>
      <c r="CB126" s="82"/>
      <c r="CC126" s="82"/>
    </row>
    <row r="127" spans="1:81" ht="15" hidden="1"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4"/>
      <c r="BT127" s="84"/>
      <c r="BU127" s="84"/>
      <c r="BV127" s="84"/>
      <c r="BW127" s="84"/>
      <c r="BX127" s="84"/>
      <c r="BY127" s="82"/>
      <c r="BZ127" s="85"/>
      <c r="CA127" s="82"/>
      <c r="CB127" s="82"/>
      <c r="CC127" s="82"/>
    </row>
    <row r="128" spans="1:81" ht="14.25" hidden="1"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4"/>
      <c r="BT128" s="84"/>
      <c r="BU128" s="84"/>
      <c r="BV128" s="84"/>
      <c r="BW128" s="84"/>
      <c r="BX128" s="84"/>
      <c r="BY128" s="82"/>
      <c r="BZ128" s="85"/>
      <c r="CA128" s="82"/>
      <c r="CB128" s="82"/>
      <c r="CC128" s="82"/>
    </row>
    <row r="129" spans="1:81" ht="14.25" hidden="1"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4"/>
      <c r="BT129" s="84"/>
      <c r="BU129" s="84"/>
      <c r="BV129" s="84"/>
      <c r="BW129" s="84"/>
      <c r="BX129" s="84"/>
      <c r="BY129" s="82"/>
      <c r="BZ129" s="85"/>
      <c r="CA129" s="82"/>
      <c r="CB129" s="82"/>
      <c r="CC129" s="82"/>
    </row>
    <row r="130" spans="1:81" ht="14.25" hidden="1"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4"/>
      <c r="BT130" s="84"/>
      <c r="BU130" s="84"/>
      <c r="BV130" s="84"/>
      <c r="BW130" s="84"/>
      <c r="BX130" s="84"/>
      <c r="BY130" s="82"/>
      <c r="BZ130" s="85"/>
      <c r="CA130" s="82"/>
      <c r="CB130" s="82"/>
      <c r="CC130" s="82"/>
    </row>
    <row r="131" spans="1:81" ht="15" hidden="1"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4"/>
      <c r="BT131" s="84"/>
      <c r="BU131" s="84"/>
      <c r="BV131" s="84"/>
      <c r="BW131" s="84"/>
      <c r="BX131" s="84"/>
      <c r="BY131" s="82"/>
      <c r="BZ131" s="85"/>
      <c r="CA131" s="82"/>
      <c r="CB131" s="82"/>
      <c r="CC131" s="82"/>
    </row>
    <row r="132" spans="1:81" ht="14.25" hidden="1"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4"/>
      <c r="BT132" s="84"/>
      <c r="BU132" s="84"/>
      <c r="BV132" s="84"/>
      <c r="BW132" s="84"/>
      <c r="BX132" s="84"/>
      <c r="BY132" s="82"/>
      <c r="BZ132" s="85"/>
      <c r="CA132" s="82"/>
      <c r="CB132" s="82"/>
      <c r="CC132" s="82"/>
    </row>
    <row r="133" spans="1:81" ht="14.25" hidden="1"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4"/>
      <c r="BT133" s="84"/>
      <c r="BU133" s="84"/>
      <c r="BV133" s="84"/>
      <c r="BW133" s="84"/>
      <c r="BX133" s="84"/>
      <c r="BY133" s="82"/>
      <c r="BZ133" s="85"/>
      <c r="CA133" s="82"/>
      <c r="CB133" s="82"/>
      <c r="CC133" s="82"/>
    </row>
    <row r="134" spans="1:81" ht="14.25" hidden="1"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4"/>
      <c r="BT134" s="84"/>
      <c r="BU134" s="84"/>
      <c r="BV134" s="84"/>
      <c r="BW134" s="84"/>
      <c r="BX134" s="84"/>
      <c r="BY134" s="82"/>
      <c r="BZ134" s="85"/>
      <c r="CA134" s="82"/>
      <c r="CB134" s="82"/>
      <c r="CC134" s="82"/>
    </row>
    <row r="135" spans="1:81" ht="15" hidden="1"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4"/>
      <c r="BT135" s="84"/>
      <c r="BU135" s="84"/>
      <c r="BV135" s="84"/>
      <c r="BW135" s="84"/>
      <c r="BX135" s="84"/>
      <c r="BY135" s="82"/>
      <c r="BZ135" s="85"/>
      <c r="CA135" s="82"/>
      <c r="CB135" s="82"/>
      <c r="CC135" s="82"/>
    </row>
    <row r="136" spans="1:81" ht="14.25" hidden="1"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2"/>
      <c r="BS136" s="84"/>
      <c r="BT136" s="84"/>
      <c r="BU136" s="84"/>
      <c r="BV136" s="84"/>
      <c r="BW136" s="84"/>
      <c r="BX136" s="84"/>
      <c r="BY136" s="82"/>
      <c r="BZ136" s="85"/>
      <c r="CA136" s="82"/>
      <c r="CB136" s="82"/>
      <c r="CC136" s="82"/>
    </row>
    <row r="137" spans="1:81" ht="14.25" hidden="1"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2"/>
      <c r="BS137" s="84"/>
      <c r="BT137" s="84"/>
      <c r="BU137" s="84"/>
      <c r="BV137" s="84"/>
      <c r="BW137" s="84"/>
      <c r="BX137" s="84"/>
      <c r="BY137" s="82"/>
      <c r="BZ137" s="85"/>
      <c r="CA137" s="82"/>
      <c r="CB137" s="82"/>
      <c r="CC137" s="82"/>
    </row>
    <row r="138" spans="1:81" ht="14.25" hidden="1"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2"/>
      <c r="BS138" s="84"/>
      <c r="BT138" s="84"/>
      <c r="BU138" s="84"/>
      <c r="BV138" s="84"/>
      <c r="BW138" s="84"/>
      <c r="BX138" s="84"/>
      <c r="BY138" s="82"/>
      <c r="BZ138" s="85"/>
      <c r="CA138" s="82"/>
      <c r="CB138" s="82"/>
      <c r="CC138" s="82"/>
    </row>
    <row r="139" spans="1:81" ht="15" hidden="1"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2"/>
      <c r="BS139" s="84"/>
      <c r="BT139" s="84"/>
      <c r="BU139" s="84"/>
      <c r="BV139" s="84"/>
      <c r="BW139" s="84"/>
      <c r="BX139" s="84"/>
      <c r="BY139" s="82"/>
      <c r="BZ139" s="85"/>
      <c r="CA139" s="82"/>
      <c r="CB139" s="82"/>
      <c r="CC139" s="82"/>
    </row>
    <row r="140" spans="1:81" ht="14.25" hidden="1"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2"/>
      <c r="BS140" s="84"/>
      <c r="BT140" s="84"/>
      <c r="BU140" s="84"/>
      <c r="BV140" s="84"/>
      <c r="BW140" s="84"/>
      <c r="BX140" s="84"/>
      <c r="BY140" s="82"/>
      <c r="BZ140" s="85"/>
      <c r="CA140" s="82"/>
      <c r="CB140" s="82"/>
      <c r="CC140" s="82"/>
    </row>
    <row r="141" spans="1:81" ht="14.25" hidden="1"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2"/>
      <c r="BS141" s="84"/>
      <c r="BT141" s="84"/>
      <c r="BU141" s="84"/>
      <c r="BV141" s="84"/>
      <c r="BW141" s="84"/>
      <c r="BX141" s="84"/>
      <c r="BY141" s="82"/>
      <c r="BZ141" s="85"/>
      <c r="CA141" s="82"/>
      <c r="CB141" s="82"/>
      <c r="CC141" s="82"/>
    </row>
    <row r="142" spans="1:81" ht="14.25" hidden="1"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4"/>
      <c r="BT142" s="84"/>
      <c r="BU142" s="84"/>
      <c r="BV142" s="84"/>
      <c r="BW142" s="84"/>
      <c r="BX142" s="84"/>
      <c r="BY142" s="82"/>
      <c r="BZ142" s="85"/>
      <c r="CA142" s="82"/>
      <c r="CB142" s="82"/>
      <c r="CC142" s="82"/>
    </row>
    <row r="143" spans="1:81" ht="14.25" hidden="1"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4"/>
      <c r="BT143" s="84"/>
      <c r="BU143" s="84"/>
      <c r="BV143" s="84"/>
      <c r="BW143" s="84"/>
      <c r="BX143" s="84"/>
      <c r="BY143" s="82"/>
      <c r="BZ143" s="85"/>
      <c r="CA143" s="82"/>
      <c r="CB143" s="82"/>
      <c r="CC143" s="82"/>
    </row>
    <row r="144" spans="1:81" ht="14.25" hidden="1"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2"/>
      <c r="BS144" s="84"/>
      <c r="BT144" s="84"/>
      <c r="BU144" s="84"/>
      <c r="BV144" s="84"/>
      <c r="BW144" s="84"/>
      <c r="BX144" s="84"/>
      <c r="BY144" s="82"/>
      <c r="BZ144" s="85"/>
      <c r="CA144" s="82"/>
      <c r="CB144" s="82"/>
      <c r="CC144" s="82"/>
    </row>
    <row r="145" spans="1:81" ht="14.25" hidden="1"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4"/>
      <c r="BT145" s="84"/>
      <c r="BU145" s="84"/>
      <c r="BV145" s="84"/>
      <c r="BW145" s="84"/>
      <c r="BX145" s="84"/>
      <c r="BY145" s="82"/>
      <c r="BZ145" s="85"/>
      <c r="CA145" s="82"/>
      <c r="CB145" s="82"/>
      <c r="CC145" s="82"/>
    </row>
    <row r="146" spans="1:81" ht="14.25" hidden="1"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4"/>
      <c r="BT146" s="84"/>
      <c r="BU146" s="84"/>
      <c r="BV146" s="84"/>
      <c r="BW146" s="84"/>
      <c r="BX146" s="84"/>
      <c r="BY146" s="82"/>
      <c r="BZ146" s="85"/>
      <c r="CA146" s="82"/>
      <c r="CB146" s="82"/>
      <c r="CC146" s="82"/>
    </row>
    <row r="147" spans="1:81" ht="14.25" hidden="1"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4"/>
      <c r="BT147" s="84"/>
      <c r="BU147" s="84"/>
      <c r="BV147" s="84"/>
      <c r="BW147" s="84"/>
      <c r="BX147" s="84"/>
      <c r="BY147" s="82"/>
      <c r="BZ147" s="85"/>
      <c r="CA147" s="82"/>
      <c r="CB147" s="82"/>
      <c r="CC147" s="82"/>
    </row>
    <row r="148" spans="1:81" ht="14.25" hidden="1"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4"/>
      <c r="BT148" s="84"/>
      <c r="BU148" s="84"/>
      <c r="BV148" s="84"/>
      <c r="BW148" s="84"/>
      <c r="BX148" s="84"/>
      <c r="BY148" s="82"/>
      <c r="BZ148" s="85"/>
      <c r="CA148" s="82"/>
      <c r="CB148" s="82"/>
      <c r="CC148" s="82"/>
    </row>
    <row r="149" spans="1:81" ht="14.25" hidden="1"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4"/>
      <c r="BT149" s="84"/>
      <c r="BU149" s="84"/>
      <c r="BV149" s="84"/>
      <c r="BW149" s="84"/>
      <c r="BX149" s="84"/>
      <c r="BY149" s="82"/>
      <c r="BZ149" s="85"/>
      <c r="CA149" s="82"/>
      <c r="CB149" s="82"/>
      <c r="CC149" s="82"/>
    </row>
    <row r="150" spans="1:81" ht="14.25" hidden="1"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4"/>
      <c r="BT150" s="84"/>
      <c r="BU150" s="84"/>
      <c r="BV150" s="84"/>
      <c r="BW150" s="84"/>
      <c r="BX150" s="84"/>
      <c r="BY150" s="82"/>
      <c r="BZ150" s="85"/>
      <c r="CA150" s="82"/>
      <c r="CB150" s="82"/>
      <c r="CC150" s="82"/>
    </row>
    <row r="151" spans="1:81" ht="14.25" hidden="1"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2"/>
      <c r="BS151" s="84"/>
      <c r="BT151" s="84"/>
      <c r="BU151" s="84"/>
      <c r="BV151" s="84"/>
      <c r="BW151" s="84"/>
      <c r="BX151" s="84"/>
      <c r="BY151" s="82"/>
      <c r="BZ151" s="85"/>
      <c r="CA151" s="82"/>
      <c r="CB151" s="82"/>
      <c r="CC151" s="82"/>
    </row>
    <row r="152" spans="1:81" ht="14.25" hidden="1"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4"/>
      <c r="BT152" s="84"/>
      <c r="BU152" s="84"/>
      <c r="BV152" s="84"/>
      <c r="BW152" s="84"/>
      <c r="BX152" s="84"/>
      <c r="BY152" s="82"/>
      <c r="BZ152" s="85"/>
      <c r="CA152" s="82"/>
      <c r="CB152" s="82"/>
      <c r="CC152" s="82"/>
    </row>
    <row r="153" spans="1:81" ht="14.25" hidden="1"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2"/>
      <c r="BS153" s="84"/>
      <c r="BT153" s="84"/>
      <c r="BU153" s="84"/>
      <c r="BV153" s="84"/>
      <c r="BW153" s="84"/>
      <c r="BX153" s="84"/>
      <c r="BY153" s="82"/>
      <c r="BZ153" s="85"/>
      <c r="CA153" s="82"/>
      <c r="CB153" s="82"/>
      <c r="CC153" s="82"/>
    </row>
    <row r="154" spans="1:81" ht="14.25" hidden="1"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2"/>
      <c r="BS154" s="84"/>
      <c r="BT154" s="84"/>
      <c r="BU154" s="84"/>
      <c r="BV154" s="84"/>
      <c r="BW154" s="84"/>
      <c r="BX154" s="84"/>
      <c r="BY154" s="82"/>
      <c r="BZ154" s="85"/>
      <c r="CA154" s="82"/>
      <c r="CB154" s="82"/>
      <c r="CC154" s="82"/>
    </row>
    <row r="155" spans="1:81" ht="14.25" hidden="1"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2"/>
      <c r="BS155" s="84"/>
      <c r="BT155" s="84"/>
      <c r="BU155" s="84"/>
      <c r="BV155" s="84"/>
      <c r="BW155" s="84"/>
      <c r="BX155" s="84"/>
      <c r="BY155" s="82"/>
      <c r="BZ155" s="85"/>
      <c r="CA155" s="82"/>
      <c r="CB155" s="82"/>
      <c r="CC155" s="82"/>
    </row>
    <row r="156" spans="1:81" ht="14.25" hidden="1"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2"/>
      <c r="BS156" s="84"/>
      <c r="BT156" s="84"/>
      <c r="BU156" s="84"/>
      <c r="BV156" s="84"/>
      <c r="BW156" s="84"/>
      <c r="BX156" s="84"/>
      <c r="BY156" s="82"/>
      <c r="BZ156" s="85"/>
      <c r="CA156" s="82"/>
      <c r="CB156" s="82"/>
      <c r="CC156" s="82"/>
    </row>
    <row r="157" spans="1:81" ht="14.25" hidden="1"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4"/>
      <c r="BT157" s="84"/>
      <c r="BU157" s="84"/>
      <c r="BV157" s="84"/>
      <c r="BW157" s="84"/>
      <c r="BX157" s="84"/>
      <c r="BY157" s="82"/>
      <c r="BZ157" s="85"/>
      <c r="CA157" s="82"/>
      <c r="CB157" s="82"/>
      <c r="CC157" s="82"/>
    </row>
    <row r="158" spans="1:81" ht="14.25" hidden="1"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4"/>
      <c r="BT158" s="84"/>
      <c r="BU158" s="84"/>
      <c r="BV158" s="84"/>
      <c r="BW158" s="84"/>
      <c r="BX158" s="84"/>
      <c r="BY158" s="82"/>
      <c r="BZ158" s="85"/>
      <c r="CA158" s="82"/>
      <c r="CB158" s="82"/>
      <c r="CC158" s="82"/>
    </row>
    <row r="159" spans="1:81" ht="14.25" hidden="1"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4"/>
      <c r="BT159" s="84"/>
      <c r="BU159" s="84"/>
      <c r="BV159" s="84"/>
      <c r="BW159" s="84"/>
      <c r="BX159" s="84"/>
      <c r="BY159" s="82"/>
      <c r="BZ159" s="85"/>
      <c r="CA159" s="82"/>
      <c r="CB159" s="82"/>
      <c r="CC159" s="82"/>
    </row>
    <row r="160" spans="1:81" ht="14.25" hidden="1"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4"/>
      <c r="BT160" s="84"/>
      <c r="BU160" s="84"/>
      <c r="BV160" s="84"/>
      <c r="BW160" s="84"/>
      <c r="BX160" s="84"/>
      <c r="BY160" s="82"/>
      <c r="BZ160" s="85"/>
      <c r="CA160" s="82"/>
      <c r="CB160" s="82"/>
      <c r="CC160" s="82"/>
    </row>
    <row r="161" spans="1:81" ht="14.25" hidden="1"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4"/>
      <c r="BT161" s="84"/>
      <c r="BU161" s="84"/>
      <c r="BV161" s="84"/>
      <c r="BW161" s="84"/>
      <c r="BX161" s="84"/>
      <c r="BY161" s="82"/>
      <c r="BZ161" s="85"/>
      <c r="CA161" s="82"/>
      <c r="CB161" s="82"/>
      <c r="CC161" s="82"/>
    </row>
    <row r="162" spans="1:81" ht="14.25" hidden="1"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4"/>
      <c r="BT162" s="84"/>
      <c r="BU162" s="84"/>
      <c r="BV162" s="84"/>
      <c r="BW162" s="84"/>
      <c r="BX162" s="84"/>
      <c r="BY162" s="82"/>
      <c r="BZ162" s="85"/>
      <c r="CA162" s="82"/>
      <c r="CB162" s="82"/>
      <c r="CC162" s="82"/>
    </row>
    <row r="163" spans="1:81" ht="14.25" hidden="1"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4"/>
      <c r="BT163" s="84"/>
      <c r="BU163" s="84"/>
      <c r="BV163" s="84"/>
      <c r="BW163" s="84"/>
      <c r="BX163" s="84"/>
      <c r="BY163" s="82"/>
      <c r="BZ163" s="85"/>
      <c r="CA163" s="82"/>
      <c r="CB163" s="82"/>
      <c r="CC163" s="82"/>
    </row>
    <row r="164" spans="1:81" ht="14.25" hidden="1"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4"/>
      <c r="BT164" s="84"/>
      <c r="BU164" s="84"/>
      <c r="BV164" s="84"/>
      <c r="BW164" s="84"/>
      <c r="BX164" s="84"/>
      <c r="BY164" s="82"/>
      <c r="BZ164" s="85"/>
      <c r="CA164" s="82"/>
      <c r="CB164" s="82"/>
      <c r="CC164" s="82"/>
    </row>
    <row r="165" spans="1:81" ht="14.25" hidden="1"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2"/>
      <c r="BS165" s="84"/>
      <c r="BT165" s="84"/>
      <c r="BU165" s="84"/>
      <c r="BV165" s="84"/>
      <c r="BW165" s="84"/>
      <c r="BX165" s="84"/>
      <c r="BY165" s="82"/>
      <c r="BZ165" s="85"/>
      <c r="CA165" s="82"/>
      <c r="CB165" s="82"/>
      <c r="CC165" s="82"/>
    </row>
    <row r="166" spans="1:81" ht="14.25" hidden="1"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2"/>
      <c r="BS166" s="84"/>
      <c r="BT166" s="84"/>
      <c r="BU166" s="84"/>
      <c r="BV166" s="84"/>
      <c r="BW166" s="84"/>
      <c r="BX166" s="84"/>
      <c r="BY166" s="82"/>
      <c r="BZ166" s="85"/>
      <c r="CA166" s="82"/>
      <c r="CB166" s="82"/>
      <c r="CC166" s="82"/>
    </row>
    <row r="167" spans="1:81" ht="14.25" hidden="1"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2"/>
      <c r="BS167" s="84"/>
      <c r="BT167" s="84"/>
      <c r="BU167" s="84"/>
      <c r="BV167" s="84"/>
      <c r="BW167" s="84"/>
      <c r="BX167" s="84"/>
      <c r="BY167" s="82"/>
      <c r="BZ167" s="85"/>
      <c r="CA167" s="82"/>
      <c r="CB167" s="82"/>
      <c r="CC167" s="82"/>
    </row>
    <row r="168" spans="1:81" ht="14.25" hidden="1"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4"/>
      <c r="BT168" s="84"/>
      <c r="BU168" s="84"/>
      <c r="BV168" s="84"/>
      <c r="BW168" s="84"/>
      <c r="BX168" s="84"/>
      <c r="BY168" s="82"/>
      <c r="BZ168" s="85"/>
      <c r="CA168" s="82"/>
      <c r="CB168" s="82"/>
      <c r="CC168" s="82"/>
    </row>
    <row r="169" spans="1:81" ht="14.25" hidden="1"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4"/>
      <c r="BT169" s="84"/>
      <c r="BU169" s="84"/>
      <c r="BV169" s="84"/>
      <c r="BW169" s="84"/>
      <c r="BX169" s="84"/>
      <c r="BY169" s="82"/>
      <c r="BZ169" s="85"/>
      <c r="CA169" s="82"/>
      <c r="CB169" s="82"/>
      <c r="CC169" s="82"/>
    </row>
    <row r="170" spans="1:81" ht="14.25" hidden="1"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2"/>
      <c r="BS170" s="84"/>
      <c r="BT170" s="84"/>
      <c r="BU170" s="84"/>
      <c r="BV170" s="84"/>
      <c r="BW170" s="84"/>
      <c r="BX170" s="84"/>
      <c r="BY170" s="82"/>
      <c r="BZ170" s="85"/>
      <c r="CA170" s="82"/>
      <c r="CB170" s="82"/>
      <c r="CC170" s="82"/>
    </row>
    <row r="171" spans="1:81" ht="14.25" hidden="1"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4"/>
      <c r="BT171" s="84"/>
      <c r="BU171" s="84"/>
      <c r="BV171" s="84"/>
      <c r="BW171" s="84"/>
      <c r="BX171" s="84"/>
      <c r="BY171" s="82"/>
      <c r="BZ171" s="85"/>
      <c r="CA171" s="82"/>
      <c r="CB171" s="82"/>
      <c r="CC171" s="82"/>
    </row>
    <row r="172" spans="1:81" ht="14.25" hidden="1"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2"/>
      <c r="BS172" s="84"/>
      <c r="BT172" s="84"/>
      <c r="BU172" s="84"/>
      <c r="BV172" s="84"/>
      <c r="BW172" s="84"/>
      <c r="BX172" s="84"/>
      <c r="BY172" s="82"/>
      <c r="BZ172" s="85"/>
      <c r="CA172" s="82"/>
      <c r="CB172" s="82"/>
      <c r="CC172" s="82"/>
    </row>
    <row r="173" spans="1:81" ht="14.25" hidden="1"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2"/>
      <c r="BS173" s="84"/>
      <c r="BT173" s="84"/>
      <c r="BU173" s="84"/>
      <c r="BV173" s="84"/>
      <c r="BW173" s="84"/>
      <c r="BX173" s="84"/>
      <c r="BY173" s="82"/>
      <c r="BZ173" s="85"/>
      <c r="CA173" s="82"/>
      <c r="CB173" s="82"/>
      <c r="CC173" s="82"/>
    </row>
    <row r="174" spans="1:81" ht="14.25" hidden="1"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2"/>
      <c r="BS174" s="84"/>
      <c r="BT174" s="84"/>
      <c r="BU174" s="84"/>
      <c r="BV174" s="84"/>
      <c r="BW174" s="84"/>
      <c r="BX174" s="84"/>
      <c r="BY174" s="82"/>
      <c r="BZ174" s="85"/>
      <c r="CA174" s="82"/>
      <c r="CB174" s="82"/>
      <c r="CC174" s="82"/>
    </row>
    <row r="175" spans="1:81" ht="14.25" hidden="1"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2"/>
      <c r="BS175" s="84"/>
      <c r="BT175" s="84"/>
      <c r="BU175" s="84"/>
      <c r="BV175" s="84"/>
      <c r="BW175" s="84"/>
      <c r="BX175" s="84"/>
      <c r="BY175" s="82"/>
      <c r="BZ175" s="85"/>
      <c r="CA175" s="82"/>
      <c r="CB175" s="82"/>
      <c r="CC175" s="82"/>
    </row>
    <row r="176" spans="1:81" ht="14.25" hidden="1"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2"/>
      <c r="BS176" s="84"/>
      <c r="BT176" s="84"/>
      <c r="BU176" s="84"/>
      <c r="BV176" s="84"/>
      <c r="BW176" s="84"/>
      <c r="BX176" s="84"/>
      <c r="BY176" s="82"/>
      <c r="BZ176" s="85"/>
      <c r="CA176" s="82"/>
      <c r="CB176" s="82"/>
      <c r="CC176" s="82"/>
    </row>
    <row r="177" spans="1:81" ht="14.25" hidden="1"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4"/>
      <c r="BT177" s="84"/>
      <c r="BU177" s="84"/>
      <c r="BV177" s="84"/>
      <c r="BW177" s="84"/>
      <c r="BX177" s="84"/>
      <c r="BY177" s="82"/>
      <c r="BZ177" s="85"/>
      <c r="CA177" s="82"/>
      <c r="CB177" s="82"/>
      <c r="CC177" s="82"/>
    </row>
    <row r="178" spans="1:81" ht="14.25" hidden="1"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4"/>
      <c r="BT178" s="84"/>
      <c r="BU178" s="84"/>
      <c r="BV178" s="84"/>
      <c r="BW178" s="84"/>
      <c r="BX178" s="84"/>
      <c r="BY178" s="82"/>
      <c r="BZ178" s="85"/>
      <c r="CA178" s="82"/>
      <c r="CB178" s="82"/>
      <c r="CC178" s="82"/>
    </row>
    <row r="179" spans="1:81" ht="14.25" hidden="1"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4"/>
      <c r="BT179" s="84"/>
      <c r="BU179" s="84"/>
      <c r="BV179" s="84"/>
      <c r="BW179" s="84"/>
      <c r="BX179" s="84"/>
      <c r="BY179" s="82"/>
      <c r="BZ179" s="85"/>
      <c r="CA179" s="82"/>
      <c r="CB179" s="82"/>
      <c r="CC179" s="82"/>
    </row>
    <row r="180" spans="1:81" ht="14.25" hidden="1"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4"/>
      <c r="BT180" s="84"/>
      <c r="BU180" s="84"/>
      <c r="BV180" s="84"/>
      <c r="BW180" s="84"/>
      <c r="BX180" s="84"/>
      <c r="BY180" s="82"/>
      <c r="BZ180" s="85"/>
      <c r="CA180" s="82"/>
      <c r="CB180" s="82"/>
      <c r="CC180" s="82"/>
    </row>
    <row r="181" spans="1:81" ht="14.25" hidden="1"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4"/>
      <c r="BT181" s="84"/>
      <c r="BU181" s="84"/>
      <c r="BV181" s="84"/>
      <c r="BW181" s="84"/>
      <c r="BX181" s="84"/>
      <c r="BY181" s="82"/>
      <c r="BZ181" s="85"/>
      <c r="CA181" s="82"/>
      <c r="CB181" s="82"/>
      <c r="CC181" s="82"/>
    </row>
    <row r="182" spans="1:81" ht="14.25" hidden="1"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4"/>
      <c r="BT182" s="84"/>
      <c r="BU182" s="84"/>
      <c r="BV182" s="84"/>
      <c r="BW182" s="84"/>
      <c r="BX182" s="84"/>
      <c r="BY182" s="82"/>
      <c r="BZ182" s="85"/>
      <c r="CA182" s="82"/>
      <c r="CB182" s="82"/>
      <c r="CC182" s="82"/>
    </row>
    <row r="183" spans="1:81" ht="14.25" hidden="1"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4"/>
      <c r="BT183" s="84"/>
      <c r="BU183" s="84"/>
      <c r="BV183" s="84"/>
      <c r="BW183" s="84"/>
      <c r="BX183" s="84"/>
      <c r="BY183" s="82"/>
      <c r="BZ183" s="85"/>
      <c r="CA183" s="82"/>
      <c r="CB183" s="82"/>
      <c r="CC183" s="82"/>
    </row>
    <row r="184" spans="1:81" ht="14.25" hidden="1"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4"/>
      <c r="BT184" s="84"/>
      <c r="BU184" s="84"/>
      <c r="BV184" s="84"/>
      <c r="BW184" s="84"/>
      <c r="BX184" s="84"/>
      <c r="BY184" s="82"/>
      <c r="BZ184" s="85"/>
      <c r="CA184" s="82"/>
      <c r="CB184" s="82"/>
      <c r="CC184" s="82"/>
    </row>
    <row r="185" spans="1:81" ht="14.25" hidden="1"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4"/>
      <c r="BT185" s="84"/>
      <c r="BU185" s="84"/>
      <c r="BV185" s="84"/>
      <c r="BW185" s="84"/>
      <c r="BX185" s="84"/>
      <c r="BY185" s="82"/>
      <c r="BZ185" s="85"/>
      <c r="CA185" s="82"/>
      <c r="CB185" s="82"/>
      <c r="CC185" s="82"/>
    </row>
    <row r="186" spans="1:81" ht="14.25" hidden="1"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2"/>
      <c r="BS186" s="84"/>
      <c r="BT186" s="84"/>
      <c r="BU186" s="84"/>
      <c r="BV186" s="84"/>
      <c r="BW186" s="84"/>
      <c r="BX186" s="84"/>
      <c r="BY186" s="82"/>
      <c r="BZ186" s="85"/>
      <c r="CA186" s="82"/>
      <c r="CB186" s="82"/>
      <c r="CC186" s="82"/>
    </row>
    <row r="187" spans="1:81" ht="14.25" hidden="1"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4"/>
      <c r="BT187" s="84"/>
      <c r="BU187" s="84"/>
      <c r="BV187" s="84"/>
      <c r="BW187" s="84"/>
      <c r="BX187" s="84"/>
      <c r="BY187" s="82"/>
      <c r="BZ187" s="85"/>
      <c r="CA187" s="82"/>
      <c r="CB187" s="82"/>
      <c r="CC187" s="82"/>
    </row>
    <row r="188" spans="1:81" ht="14.25" hidden="1"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2"/>
      <c r="BS188" s="84"/>
      <c r="BT188" s="84"/>
      <c r="BU188" s="84"/>
      <c r="BV188" s="84"/>
      <c r="BW188" s="84"/>
      <c r="BX188" s="84"/>
      <c r="BY188" s="82"/>
      <c r="BZ188" s="85"/>
      <c r="CA188" s="82"/>
      <c r="CB188" s="82"/>
      <c r="CC188" s="82"/>
    </row>
    <row r="189" spans="1:81" ht="14.25" hidden="1"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4"/>
      <c r="BT189" s="84"/>
      <c r="BU189" s="84"/>
      <c r="BV189" s="84"/>
      <c r="BW189" s="84"/>
      <c r="BX189" s="84"/>
      <c r="BY189" s="82"/>
      <c r="BZ189" s="85"/>
      <c r="CA189" s="82"/>
      <c r="CB189" s="82"/>
      <c r="CC189" s="82"/>
    </row>
    <row r="190" spans="1:81" ht="14.25" hidden="1"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2"/>
      <c r="BS190" s="84"/>
      <c r="BT190" s="84"/>
      <c r="BU190" s="84"/>
      <c r="BV190" s="84"/>
      <c r="BW190" s="84"/>
      <c r="BX190" s="84"/>
      <c r="BY190" s="82"/>
      <c r="BZ190" s="85"/>
      <c r="CA190" s="82"/>
      <c r="CB190" s="82"/>
      <c r="CC190" s="82"/>
    </row>
    <row r="191" spans="1:81" ht="14.25" hidden="1"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4"/>
      <c r="BT191" s="84"/>
      <c r="BU191" s="84"/>
      <c r="BV191" s="84"/>
      <c r="BW191" s="84"/>
      <c r="BX191" s="84"/>
      <c r="BY191" s="82"/>
      <c r="BZ191" s="85"/>
      <c r="CA191" s="82"/>
      <c r="CB191" s="82"/>
      <c r="CC191" s="82"/>
    </row>
    <row r="192" spans="1:81" ht="14.25" hidden="1"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2"/>
      <c r="BS192" s="84"/>
      <c r="BT192" s="84"/>
      <c r="BU192" s="84"/>
      <c r="BV192" s="84"/>
      <c r="BW192" s="84"/>
      <c r="BX192" s="84"/>
      <c r="BY192" s="82"/>
      <c r="BZ192" s="85"/>
      <c r="CA192" s="82"/>
      <c r="CB192" s="82"/>
      <c r="CC192" s="82"/>
    </row>
    <row r="193" spans="1:81" ht="14.25" hidden="1"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4"/>
      <c r="BT193" s="84"/>
      <c r="BU193" s="84"/>
      <c r="BV193" s="84"/>
      <c r="BW193" s="84"/>
      <c r="BX193" s="84"/>
      <c r="BY193" s="82"/>
      <c r="BZ193" s="85"/>
      <c r="CA193" s="82"/>
      <c r="CB193" s="82"/>
      <c r="CC193" s="82"/>
    </row>
    <row r="194" spans="1:81" ht="14.25" hidden="1"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2"/>
      <c r="BS194" s="84"/>
      <c r="BT194" s="84"/>
      <c r="BU194" s="84"/>
      <c r="BV194" s="84"/>
      <c r="BW194" s="84"/>
      <c r="BX194" s="84"/>
      <c r="BY194" s="82"/>
      <c r="BZ194" s="85"/>
      <c r="CA194" s="82"/>
      <c r="CB194" s="82"/>
      <c r="CC194" s="82"/>
    </row>
    <row r="195" spans="1:81" ht="14.25" hidden="1"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4"/>
      <c r="BT195" s="84"/>
      <c r="BU195" s="84"/>
      <c r="BV195" s="84"/>
      <c r="BW195" s="84"/>
      <c r="BX195" s="84"/>
      <c r="BY195" s="82"/>
      <c r="BZ195" s="85"/>
      <c r="CA195" s="82"/>
      <c r="CB195" s="82"/>
      <c r="CC195" s="82"/>
    </row>
    <row r="196" spans="1:81" ht="14.25" hidden="1"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2"/>
      <c r="BS196" s="84"/>
      <c r="BT196" s="84"/>
      <c r="BU196" s="84"/>
      <c r="BV196" s="84"/>
      <c r="BW196" s="84"/>
      <c r="BX196" s="84"/>
      <c r="BY196" s="82"/>
      <c r="BZ196" s="85"/>
      <c r="CA196" s="82"/>
      <c r="CB196" s="82"/>
      <c r="CC196" s="82"/>
    </row>
    <row r="197" spans="1:81" ht="14.25" hidden="1"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4"/>
      <c r="BT197" s="84"/>
      <c r="BU197" s="84"/>
      <c r="BV197" s="84"/>
      <c r="BW197" s="84"/>
      <c r="BX197" s="84"/>
      <c r="BY197" s="82"/>
      <c r="BZ197" s="85"/>
      <c r="CA197" s="82"/>
      <c r="CB197" s="82"/>
      <c r="CC197" s="82"/>
    </row>
    <row r="198" spans="1:81" ht="14.25" hidden="1"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4"/>
      <c r="BT198" s="84"/>
      <c r="BU198" s="84"/>
      <c r="BV198" s="84"/>
      <c r="BW198" s="84"/>
      <c r="BX198" s="84"/>
      <c r="BY198" s="82"/>
      <c r="BZ198" s="85"/>
      <c r="CA198" s="82"/>
      <c r="CB198" s="82"/>
      <c r="CC198" s="82"/>
    </row>
    <row r="199" spans="1:81" ht="14.25" hidden="1"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4"/>
      <c r="BT199" s="84"/>
      <c r="BU199" s="84"/>
      <c r="BV199" s="84"/>
      <c r="BW199" s="84"/>
      <c r="BX199" s="84"/>
      <c r="BY199" s="82"/>
      <c r="BZ199" s="85"/>
      <c r="CA199" s="82"/>
      <c r="CB199" s="82"/>
      <c r="CC199" s="82"/>
    </row>
    <row r="200" spans="1:81" ht="14.25" hidden="1"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4"/>
      <c r="BT200" s="84"/>
      <c r="BU200" s="84"/>
      <c r="BV200" s="84"/>
      <c r="BW200" s="84"/>
      <c r="BX200" s="84"/>
      <c r="BY200" s="82"/>
      <c r="BZ200" s="85"/>
      <c r="CA200" s="82"/>
      <c r="CB200" s="82"/>
      <c r="CC200" s="82"/>
    </row>
    <row r="201" spans="1:81" ht="14.25" hidden="1"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2"/>
      <c r="BS201" s="84"/>
      <c r="BT201" s="84"/>
      <c r="BU201" s="84"/>
      <c r="BV201" s="84"/>
      <c r="BW201" s="84"/>
      <c r="BX201" s="84"/>
      <c r="BY201" s="82"/>
      <c r="BZ201" s="85"/>
      <c r="CA201" s="82"/>
      <c r="CB201" s="82"/>
      <c r="CC201" s="82"/>
    </row>
    <row r="202" spans="1:81" ht="14.25" hidden="1"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4"/>
      <c r="BT202" s="84"/>
      <c r="BU202" s="84"/>
      <c r="BV202" s="84"/>
      <c r="BW202" s="84"/>
      <c r="BX202" s="84"/>
      <c r="BY202" s="82"/>
      <c r="BZ202" s="85"/>
      <c r="CA202" s="82"/>
      <c r="CB202" s="82"/>
      <c r="CC202" s="82"/>
    </row>
    <row r="203" spans="1:81" ht="14.25" hidden="1"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4"/>
      <c r="BT203" s="84"/>
      <c r="BU203" s="84"/>
      <c r="BV203" s="84"/>
      <c r="BW203" s="84"/>
      <c r="BX203" s="84"/>
      <c r="BY203" s="82"/>
      <c r="BZ203" s="85"/>
      <c r="CA203" s="82"/>
      <c r="CB203" s="82"/>
      <c r="CC203" s="82"/>
    </row>
    <row r="204" spans="1:81" ht="14.25" hidden="1"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2"/>
      <c r="BS204" s="84"/>
      <c r="BT204" s="84"/>
      <c r="BU204" s="84"/>
      <c r="BV204" s="84"/>
      <c r="BW204" s="84"/>
      <c r="BX204" s="84"/>
      <c r="BY204" s="82"/>
      <c r="BZ204" s="85"/>
      <c r="CA204" s="82"/>
      <c r="CB204" s="82"/>
      <c r="CC204" s="82"/>
    </row>
    <row r="205" spans="1:81" ht="14.25" hidden="1"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4"/>
      <c r="BT205" s="84"/>
      <c r="BU205" s="84"/>
      <c r="BV205" s="84"/>
      <c r="BW205" s="84"/>
      <c r="BX205" s="84"/>
      <c r="BY205" s="82"/>
      <c r="BZ205" s="85"/>
      <c r="CA205" s="82"/>
      <c r="CB205" s="82"/>
      <c r="CC205" s="82"/>
    </row>
    <row r="206" spans="1:81" ht="14.25" hidden="1"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2"/>
      <c r="BS206" s="84"/>
      <c r="BT206" s="84"/>
      <c r="BU206" s="84"/>
      <c r="BV206" s="84"/>
      <c r="BW206" s="84"/>
      <c r="BX206" s="84"/>
      <c r="BY206" s="82"/>
      <c r="BZ206" s="85"/>
      <c r="CA206" s="82"/>
      <c r="CB206" s="82"/>
      <c r="CC206" s="82"/>
    </row>
    <row r="207" spans="1:81" ht="14.25" hidden="1"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2"/>
      <c r="BS207" s="84"/>
      <c r="BT207" s="84"/>
      <c r="BU207" s="84"/>
      <c r="BV207" s="84"/>
      <c r="BW207" s="84"/>
      <c r="BX207" s="84"/>
      <c r="BY207" s="82"/>
      <c r="BZ207" s="85"/>
      <c r="CA207" s="82"/>
      <c r="CB207" s="82"/>
      <c r="CC207" s="82"/>
    </row>
    <row r="208" spans="1:81" ht="14.25" hidden="1"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2"/>
      <c r="BS208" s="84"/>
      <c r="BT208" s="84"/>
      <c r="BU208" s="84"/>
      <c r="BV208" s="84"/>
      <c r="BW208" s="84"/>
      <c r="BX208" s="84"/>
      <c r="BY208" s="82"/>
      <c r="BZ208" s="85"/>
      <c r="CA208" s="82"/>
      <c r="CB208" s="82"/>
      <c r="CC208" s="82"/>
    </row>
    <row r="209" spans="1:81" ht="14.25" hidden="1"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2"/>
      <c r="BS209" s="84"/>
      <c r="BT209" s="84"/>
      <c r="BU209" s="84"/>
      <c r="BV209" s="84"/>
      <c r="BW209" s="84"/>
      <c r="BX209" s="84"/>
      <c r="BY209" s="82"/>
      <c r="BZ209" s="85"/>
      <c r="CA209" s="82"/>
      <c r="CB209" s="82"/>
      <c r="CC209" s="82"/>
    </row>
    <row r="210" spans="1:81" ht="14.25" hidden="1"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4"/>
      <c r="BT210" s="84"/>
      <c r="BU210" s="84"/>
      <c r="BV210" s="84"/>
      <c r="BW210" s="84"/>
      <c r="BX210" s="84"/>
      <c r="BY210" s="82"/>
      <c r="BZ210" s="85"/>
      <c r="CA210" s="82"/>
      <c r="CB210" s="82"/>
      <c r="CC210" s="82"/>
    </row>
    <row r="211" spans="1:81" ht="14.25" hidden="1"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2"/>
      <c r="BS211" s="84"/>
      <c r="BT211" s="84"/>
      <c r="BU211" s="84"/>
      <c r="BV211" s="84"/>
      <c r="BW211" s="84"/>
      <c r="BX211" s="84"/>
      <c r="BY211" s="82"/>
      <c r="BZ211" s="85"/>
      <c r="CA211" s="82"/>
      <c r="CB211" s="82"/>
      <c r="CC211" s="82"/>
    </row>
    <row r="212" spans="1:81" ht="14.25" hidden="1"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2"/>
      <c r="BS212" s="84"/>
      <c r="BT212" s="84"/>
      <c r="BU212" s="84"/>
      <c r="BV212" s="84"/>
      <c r="BW212" s="84"/>
      <c r="BX212" s="84"/>
      <c r="BY212" s="82"/>
      <c r="BZ212" s="85"/>
      <c r="CA212" s="82"/>
      <c r="CB212" s="82"/>
      <c r="CC212" s="82"/>
    </row>
    <row r="213" spans="1:81" ht="14.25" hidden="1"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4"/>
      <c r="BT213" s="84"/>
      <c r="BU213" s="84"/>
      <c r="BV213" s="84"/>
      <c r="BW213" s="84"/>
      <c r="BX213" s="84"/>
      <c r="BY213" s="82"/>
      <c r="BZ213" s="85"/>
      <c r="CA213" s="82"/>
      <c r="CB213" s="82"/>
      <c r="CC213" s="82"/>
    </row>
    <row r="214" spans="1:81" ht="14.25" hidden="1"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4"/>
      <c r="BT214" s="84"/>
      <c r="BU214" s="84"/>
      <c r="BV214" s="84"/>
      <c r="BW214" s="84"/>
      <c r="BX214" s="84"/>
      <c r="BY214" s="82"/>
      <c r="BZ214" s="85"/>
      <c r="CA214" s="82"/>
      <c r="CB214" s="82"/>
      <c r="CC214" s="82"/>
    </row>
    <row r="215" spans="1:81" ht="14.25" hidden="1"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4"/>
      <c r="BT215" s="84"/>
      <c r="BU215" s="84"/>
      <c r="BV215" s="84"/>
      <c r="BW215" s="84"/>
      <c r="BX215" s="84"/>
      <c r="BY215" s="82"/>
      <c r="BZ215" s="85"/>
      <c r="CA215" s="82"/>
      <c r="CB215" s="82"/>
      <c r="CC215" s="82"/>
    </row>
    <row r="216" spans="1:81" ht="14.25" hidden="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4"/>
      <c r="BT216" s="84"/>
      <c r="BU216" s="84"/>
      <c r="BV216" s="84"/>
      <c r="BW216" s="84"/>
      <c r="BX216" s="84"/>
      <c r="BY216" s="82"/>
      <c r="BZ216" s="85"/>
      <c r="CA216" s="82"/>
      <c r="CB216" s="82"/>
      <c r="CC216" s="82"/>
    </row>
    <row r="217" spans="1:81" ht="14.25" hidden="1"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4"/>
      <c r="BT217" s="84"/>
      <c r="BU217" s="84"/>
      <c r="BV217" s="84"/>
      <c r="BW217" s="84"/>
      <c r="BX217" s="84"/>
      <c r="BY217" s="82"/>
      <c r="BZ217" s="85"/>
      <c r="CA217" s="82"/>
      <c r="CB217" s="82"/>
      <c r="CC217" s="82"/>
    </row>
    <row r="218" spans="1:81" ht="14.25" hidden="1"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4"/>
      <c r="BT218" s="84"/>
      <c r="BU218" s="84"/>
      <c r="BV218" s="84"/>
      <c r="BW218" s="84"/>
      <c r="BX218" s="84"/>
      <c r="BY218" s="82"/>
      <c r="BZ218" s="85"/>
      <c r="CA218" s="82"/>
      <c r="CB218" s="82"/>
      <c r="CC218" s="82"/>
    </row>
    <row r="219" spans="1:81" ht="14.25" hidden="1"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4"/>
      <c r="BT219" s="84"/>
      <c r="BU219" s="84"/>
      <c r="BV219" s="84"/>
      <c r="BW219" s="84"/>
      <c r="BX219" s="84"/>
      <c r="BY219" s="82"/>
      <c r="BZ219" s="85"/>
      <c r="CA219" s="82"/>
      <c r="CB219" s="82"/>
      <c r="CC219" s="82"/>
    </row>
    <row r="220" spans="1:81" ht="14.25" hidden="1"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4"/>
      <c r="BT220" s="84"/>
      <c r="BU220" s="84"/>
      <c r="BV220" s="84"/>
      <c r="BW220" s="84"/>
      <c r="BX220" s="84"/>
      <c r="BY220" s="82"/>
      <c r="BZ220" s="85"/>
      <c r="CA220" s="82"/>
      <c r="CB220" s="82"/>
      <c r="CC220" s="82"/>
    </row>
    <row r="221" spans="1:81" ht="14.25" hidden="1"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2"/>
      <c r="BS221" s="84"/>
      <c r="BT221" s="84"/>
      <c r="BU221" s="84"/>
      <c r="BV221" s="84"/>
      <c r="BW221" s="84"/>
      <c r="BX221" s="84"/>
      <c r="BY221" s="82"/>
      <c r="BZ221" s="85"/>
      <c r="CA221" s="82"/>
      <c r="CB221" s="82"/>
      <c r="CC221" s="82"/>
    </row>
    <row r="222" spans="1:81" ht="14.25" hidden="1"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2"/>
      <c r="BS222" s="84"/>
      <c r="BT222" s="84"/>
      <c r="BU222" s="84"/>
      <c r="BV222" s="84"/>
      <c r="BW222" s="84"/>
      <c r="BX222" s="84"/>
      <c r="BY222" s="82"/>
      <c r="BZ222" s="85"/>
      <c r="CA222" s="82"/>
      <c r="CB222" s="82"/>
      <c r="CC222" s="82"/>
    </row>
    <row r="223" spans="1:81" ht="14.25" hidden="1"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2"/>
      <c r="BS223" s="84"/>
      <c r="BT223" s="84"/>
      <c r="BU223" s="84"/>
      <c r="BV223" s="84"/>
      <c r="BW223" s="84"/>
      <c r="BX223" s="84"/>
      <c r="BY223" s="82"/>
      <c r="BZ223" s="85"/>
      <c r="CA223" s="82"/>
      <c r="CB223" s="82"/>
      <c r="CC223" s="82"/>
    </row>
    <row r="224" spans="1:81" ht="14.25" hidden="1"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2"/>
      <c r="BS224" s="84"/>
      <c r="BT224" s="84"/>
      <c r="BU224" s="84"/>
      <c r="BV224" s="84"/>
      <c r="BW224" s="84"/>
      <c r="BX224" s="84"/>
      <c r="BY224" s="82"/>
      <c r="BZ224" s="85"/>
      <c r="CA224" s="82"/>
      <c r="CB224" s="82"/>
      <c r="CC224" s="82"/>
    </row>
    <row r="225" spans="1:81" ht="14.25" hidden="1"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2"/>
      <c r="BS225" s="84"/>
      <c r="BT225" s="84"/>
      <c r="BU225" s="84"/>
      <c r="BV225" s="84"/>
      <c r="BW225" s="84"/>
      <c r="BX225" s="84"/>
      <c r="BY225" s="82"/>
      <c r="BZ225" s="85"/>
      <c r="CA225" s="82"/>
      <c r="CB225" s="82"/>
      <c r="CC225" s="82"/>
    </row>
    <row r="226" spans="1:81" ht="14.25" hidden="1"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2"/>
      <c r="BS226" s="84"/>
      <c r="BT226" s="84"/>
      <c r="BU226" s="84"/>
      <c r="BV226" s="84"/>
      <c r="BW226" s="84"/>
      <c r="BX226" s="84"/>
      <c r="BY226" s="82"/>
      <c r="BZ226" s="85"/>
      <c r="CA226" s="82"/>
      <c r="CB226" s="82"/>
      <c r="CC226" s="82"/>
    </row>
    <row r="227" spans="1:81" ht="14.25" hidden="1"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2"/>
      <c r="BS227" s="84"/>
      <c r="BT227" s="84"/>
      <c r="BU227" s="84"/>
      <c r="BV227" s="84"/>
      <c r="BW227" s="84"/>
      <c r="BX227" s="84"/>
      <c r="BY227" s="82"/>
      <c r="BZ227" s="85"/>
      <c r="CA227" s="82"/>
      <c r="CB227" s="82"/>
      <c r="CC227" s="82"/>
    </row>
    <row r="228" spans="1:81" ht="14.25" hidden="1"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4"/>
      <c r="BT228" s="84"/>
      <c r="BU228" s="84"/>
      <c r="BV228" s="84"/>
      <c r="BW228" s="84"/>
      <c r="BX228" s="84"/>
      <c r="BY228" s="82"/>
      <c r="BZ228" s="85"/>
      <c r="CA228" s="82"/>
      <c r="CB228" s="82"/>
      <c r="CC228" s="82"/>
    </row>
    <row r="229" spans="1:81" ht="14.25" hidden="1"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4"/>
      <c r="BT229" s="84"/>
      <c r="BU229" s="84"/>
      <c r="BV229" s="84"/>
      <c r="BW229" s="84"/>
      <c r="BX229" s="84"/>
      <c r="BY229" s="82"/>
      <c r="BZ229" s="85"/>
      <c r="CA229" s="82"/>
      <c r="CB229" s="82"/>
      <c r="CC229" s="82"/>
    </row>
    <row r="230" spans="1:81" ht="14.25" hidden="1"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2"/>
      <c r="BS230" s="84"/>
      <c r="BT230" s="84"/>
      <c r="BU230" s="84"/>
      <c r="BV230" s="84"/>
      <c r="BW230" s="84"/>
      <c r="BX230" s="84"/>
      <c r="BY230" s="82"/>
      <c r="BZ230" s="85"/>
      <c r="CA230" s="82"/>
      <c r="CB230" s="82"/>
      <c r="CC230" s="82"/>
    </row>
    <row r="231" spans="1:81" ht="14.25" hidden="1"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4"/>
      <c r="BT231" s="84"/>
      <c r="BU231" s="84"/>
      <c r="BV231" s="84"/>
      <c r="BW231" s="84"/>
      <c r="BX231" s="84"/>
      <c r="BY231" s="82"/>
      <c r="BZ231" s="85"/>
      <c r="CA231" s="82"/>
      <c r="CB231" s="82"/>
      <c r="CC231" s="82"/>
    </row>
    <row r="232" spans="1:81" ht="14.25" hidden="1"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2"/>
      <c r="BS232" s="84"/>
      <c r="BT232" s="84"/>
      <c r="BU232" s="84"/>
      <c r="BV232" s="84"/>
      <c r="BW232" s="84"/>
      <c r="BX232" s="84"/>
      <c r="BY232" s="82"/>
      <c r="BZ232" s="85"/>
      <c r="CA232" s="82"/>
      <c r="CB232" s="82"/>
      <c r="CC232" s="82"/>
    </row>
    <row r="233" spans="1:81" ht="14.25" hidden="1"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4"/>
      <c r="BT233" s="84"/>
      <c r="BU233" s="84"/>
      <c r="BV233" s="84"/>
      <c r="BW233" s="84"/>
      <c r="BX233" s="84"/>
      <c r="BY233" s="82"/>
      <c r="BZ233" s="85"/>
      <c r="CA233" s="82"/>
      <c r="CB233" s="82"/>
      <c r="CC233" s="82"/>
    </row>
    <row r="234" spans="1:81" ht="14.25" hidden="1"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2"/>
      <c r="BS234" s="84"/>
      <c r="BT234" s="84"/>
      <c r="BU234" s="84"/>
      <c r="BV234" s="84"/>
      <c r="BW234" s="84"/>
      <c r="BX234" s="84"/>
      <c r="BY234" s="82"/>
      <c r="BZ234" s="85"/>
      <c r="CA234" s="82"/>
      <c r="CB234" s="82"/>
      <c r="CC234" s="82"/>
    </row>
    <row r="235" spans="1:81" ht="14.25" hidden="1"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2"/>
      <c r="BS235" s="84"/>
      <c r="BT235" s="84"/>
      <c r="BU235" s="84"/>
      <c r="BV235" s="84"/>
      <c r="BW235" s="84"/>
      <c r="BX235" s="84"/>
      <c r="BY235" s="82"/>
      <c r="BZ235" s="85"/>
      <c r="CA235" s="82"/>
      <c r="CB235" s="82"/>
      <c r="CC235" s="82"/>
    </row>
    <row r="236" spans="1:81" ht="14.25" hidden="1"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4"/>
      <c r="BT236" s="84"/>
      <c r="BU236" s="84"/>
      <c r="BV236" s="84"/>
      <c r="BW236" s="84"/>
      <c r="BX236" s="84"/>
      <c r="BY236" s="82"/>
      <c r="BZ236" s="85"/>
      <c r="CA236" s="82"/>
      <c r="CB236" s="82"/>
      <c r="CC236" s="82"/>
    </row>
    <row r="237" spans="1:81" ht="14.25" hidden="1"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2"/>
      <c r="BS237" s="84"/>
      <c r="BT237" s="84"/>
      <c r="BU237" s="84"/>
      <c r="BV237" s="84"/>
      <c r="BW237" s="84"/>
      <c r="BX237" s="84"/>
      <c r="BY237" s="82"/>
      <c r="BZ237" s="85"/>
      <c r="CA237" s="82"/>
      <c r="CB237" s="82"/>
      <c r="CC237" s="82"/>
    </row>
    <row r="238" spans="1:81" ht="14.25" hidden="1"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2"/>
      <c r="BS238" s="84"/>
      <c r="BT238" s="84"/>
      <c r="BU238" s="84"/>
      <c r="BV238" s="84"/>
      <c r="BW238" s="84"/>
      <c r="BX238" s="84"/>
      <c r="BY238" s="82"/>
      <c r="BZ238" s="85"/>
      <c r="CA238" s="82"/>
      <c r="CB238" s="82"/>
      <c r="CC238" s="82"/>
    </row>
    <row r="239" spans="1:81" ht="14.25" hidden="1"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2"/>
      <c r="BS239" s="84"/>
      <c r="BT239" s="84"/>
      <c r="BU239" s="84"/>
      <c r="BV239" s="84"/>
      <c r="BW239" s="84"/>
      <c r="BX239" s="84"/>
      <c r="BY239" s="82"/>
      <c r="BZ239" s="85"/>
      <c r="CA239" s="82"/>
      <c r="CB239" s="82"/>
      <c r="CC239" s="82"/>
    </row>
    <row r="240" spans="1:81" ht="14.25" hidden="1"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2"/>
      <c r="BS240" s="84"/>
      <c r="BT240" s="84"/>
      <c r="BU240" s="84"/>
      <c r="BV240" s="84"/>
      <c r="BW240" s="84"/>
      <c r="BX240" s="84"/>
      <c r="BY240" s="82"/>
      <c r="BZ240" s="85"/>
      <c r="CA240" s="82"/>
      <c r="CB240" s="82"/>
      <c r="CC240" s="82"/>
    </row>
    <row r="241" spans="1:81" ht="14.25" hidden="1"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4"/>
      <c r="BT241" s="84"/>
      <c r="BU241" s="84"/>
      <c r="BV241" s="84"/>
      <c r="BW241" s="84"/>
      <c r="BX241" s="84"/>
      <c r="BY241" s="82"/>
      <c r="BZ241" s="85"/>
      <c r="CA241" s="82"/>
      <c r="CB241" s="82"/>
      <c r="CC241" s="82"/>
    </row>
    <row r="242" spans="1:81" ht="14.25" hidden="1" customHeight="1" x14ac:dyDescent="0.2">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2"/>
      <c r="BS242" s="84"/>
      <c r="BT242" s="84"/>
      <c r="BU242" s="84"/>
      <c r="BV242" s="84"/>
      <c r="BW242" s="84"/>
      <c r="BX242" s="84"/>
      <c r="BY242" s="82"/>
      <c r="BZ242" s="85"/>
      <c r="CA242" s="82"/>
      <c r="CB242" s="82"/>
      <c r="CC242" s="82"/>
    </row>
    <row r="243" spans="1:81" ht="14.25" hidden="1"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2"/>
      <c r="BS243" s="84"/>
      <c r="BT243" s="84"/>
      <c r="BU243" s="84"/>
      <c r="BV243" s="84"/>
      <c r="BW243" s="84"/>
      <c r="BX243" s="84"/>
      <c r="BY243" s="82"/>
      <c r="BZ243" s="85"/>
      <c r="CA243" s="82"/>
      <c r="CB243" s="82"/>
      <c r="CC243" s="82"/>
    </row>
    <row r="244" spans="1:81" ht="14.25" hidden="1" customHeight="1" x14ac:dyDescent="0.2">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2"/>
      <c r="BS244" s="84"/>
      <c r="BT244" s="84"/>
      <c r="BU244" s="84"/>
      <c r="BV244" s="84"/>
      <c r="BW244" s="84"/>
      <c r="BX244" s="84"/>
      <c r="BY244" s="82"/>
      <c r="BZ244" s="85"/>
      <c r="CA244" s="82"/>
      <c r="CB244" s="82"/>
      <c r="CC244" s="82"/>
    </row>
    <row r="245" spans="1:81" ht="14.25" hidden="1" customHeight="1" x14ac:dyDescent="0.2">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4"/>
      <c r="BT245" s="84"/>
      <c r="BU245" s="84"/>
      <c r="BV245" s="84"/>
      <c r="BW245" s="84"/>
      <c r="BX245" s="84"/>
      <c r="BY245" s="82"/>
      <c r="BZ245" s="85"/>
      <c r="CA245" s="82"/>
      <c r="CB245" s="82"/>
      <c r="CC245" s="82"/>
    </row>
    <row r="246" spans="1:81" ht="14.25" hidden="1"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4"/>
      <c r="BT246" s="84"/>
      <c r="BU246" s="84"/>
      <c r="BV246" s="84"/>
      <c r="BW246" s="84"/>
      <c r="BX246" s="84"/>
      <c r="BY246" s="82"/>
      <c r="BZ246" s="85"/>
      <c r="CA246" s="82"/>
      <c r="CB246" s="82"/>
      <c r="CC246" s="82"/>
    </row>
    <row r="247" spans="1:81" ht="14.25" hidden="1"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4"/>
      <c r="BT247" s="84"/>
      <c r="BU247" s="84"/>
      <c r="BV247" s="84"/>
      <c r="BW247" s="84"/>
      <c r="BX247" s="84"/>
      <c r="BY247" s="82"/>
      <c r="BZ247" s="85"/>
      <c r="CA247" s="82"/>
      <c r="CB247" s="82"/>
      <c r="CC247" s="82"/>
    </row>
    <row r="248" spans="1:81" ht="14.25" hidden="1"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4"/>
      <c r="BT248" s="84"/>
      <c r="BU248" s="84"/>
      <c r="BV248" s="84"/>
      <c r="BW248" s="84"/>
      <c r="BX248" s="84"/>
      <c r="BY248" s="82"/>
      <c r="BZ248" s="85"/>
      <c r="CA248" s="82"/>
      <c r="CB248" s="82"/>
      <c r="CC248" s="82"/>
    </row>
    <row r="249" spans="1:81" ht="14.25" hidden="1"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4"/>
      <c r="BT249" s="84"/>
      <c r="BU249" s="84"/>
      <c r="BV249" s="84"/>
      <c r="BW249" s="84"/>
      <c r="BX249" s="84"/>
      <c r="BY249" s="82"/>
      <c r="BZ249" s="85"/>
      <c r="CA249" s="82"/>
      <c r="CB249" s="82"/>
      <c r="CC249" s="82"/>
    </row>
    <row r="250" spans="1:81" ht="14.25" hidden="1"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4"/>
      <c r="BT250" s="84"/>
      <c r="BU250" s="84"/>
      <c r="BV250" s="84"/>
      <c r="BW250" s="84"/>
      <c r="BX250" s="84"/>
      <c r="BY250" s="82"/>
      <c r="BZ250" s="85"/>
      <c r="CA250" s="82"/>
      <c r="CB250" s="82"/>
      <c r="CC250" s="82"/>
    </row>
    <row r="251" spans="1:81" ht="14.25" hidden="1" customHeight="1" x14ac:dyDescent="0.2">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4"/>
      <c r="BT251" s="84"/>
      <c r="BU251" s="84"/>
      <c r="BV251" s="84"/>
      <c r="BW251" s="84"/>
      <c r="BX251" s="84"/>
      <c r="BY251" s="82"/>
      <c r="BZ251" s="85"/>
      <c r="CA251" s="82"/>
      <c r="CB251" s="82"/>
      <c r="CC251" s="82"/>
    </row>
    <row r="252" spans="1:81" ht="14.25" hidden="1"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4"/>
      <c r="BT252" s="84"/>
      <c r="BU252" s="84"/>
      <c r="BV252" s="84"/>
      <c r="BW252" s="84"/>
      <c r="BX252" s="84"/>
      <c r="BY252" s="82"/>
      <c r="BZ252" s="85"/>
      <c r="CA252" s="82"/>
      <c r="CB252" s="82"/>
      <c r="CC252" s="82"/>
    </row>
    <row r="253" spans="1:81" ht="14.25" hidden="1" customHeight="1" x14ac:dyDescent="0.2">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4"/>
      <c r="BT253" s="84"/>
      <c r="BU253" s="84"/>
      <c r="BV253" s="84"/>
      <c r="BW253" s="84"/>
      <c r="BX253" s="84"/>
      <c r="BY253" s="82"/>
      <c r="BZ253" s="85"/>
      <c r="CA253" s="82"/>
      <c r="CB253" s="82"/>
      <c r="CC253" s="82"/>
    </row>
    <row r="254" spans="1:81" ht="14.25" hidden="1" customHeight="1" x14ac:dyDescent="0.2">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4"/>
      <c r="BT254" s="84"/>
      <c r="BU254" s="84"/>
      <c r="BV254" s="84"/>
      <c r="BW254" s="84"/>
      <c r="BX254" s="84"/>
      <c r="BY254" s="82"/>
      <c r="BZ254" s="85"/>
      <c r="CA254" s="82"/>
      <c r="CB254" s="82"/>
      <c r="CC254" s="82"/>
    </row>
    <row r="255" spans="1:81" ht="14.25" hidden="1" customHeight="1" x14ac:dyDescent="0.2">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4"/>
      <c r="BT255" s="84"/>
      <c r="BU255" s="84"/>
      <c r="BV255" s="84"/>
      <c r="BW255" s="84"/>
      <c r="BX255" s="84"/>
      <c r="BY255" s="82"/>
      <c r="BZ255" s="85"/>
      <c r="CA255" s="82"/>
      <c r="CB255" s="82"/>
      <c r="CC255" s="82"/>
    </row>
    <row r="256" spans="1:81" ht="14.25" hidden="1" customHeight="1" x14ac:dyDescent="0.2">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4"/>
      <c r="BT256" s="84"/>
      <c r="BU256" s="84"/>
      <c r="BV256" s="84"/>
      <c r="BW256" s="84"/>
      <c r="BX256" s="84"/>
      <c r="BY256" s="82"/>
      <c r="BZ256" s="85"/>
      <c r="CA256" s="82"/>
      <c r="CB256" s="82"/>
      <c r="CC256" s="82"/>
    </row>
  </sheetData>
  <mergeCells count="615">
    <mergeCell ref="AT53:AT56"/>
    <mergeCell ref="BF53:BF56"/>
    <mergeCell ref="BG53:BG56"/>
    <mergeCell ref="BH53:BH56"/>
    <mergeCell ref="AK53:AK56"/>
    <mergeCell ref="AL53:AL56"/>
    <mergeCell ref="AM53:AM56"/>
    <mergeCell ref="AN53:AN56"/>
    <mergeCell ref="AO53:AO56"/>
    <mergeCell ref="AP53:AP56"/>
    <mergeCell ref="W53:W56"/>
    <mergeCell ref="X53:X56"/>
    <mergeCell ref="Y53:Y56"/>
    <mergeCell ref="Z53:Z56"/>
    <mergeCell ref="AQ53:AQ56"/>
    <mergeCell ref="AR53:AR56"/>
    <mergeCell ref="AS53:AS56"/>
    <mergeCell ref="AB53:AB56"/>
    <mergeCell ref="AC53:AC56"/>
    <mergeCell ref="AD53:AD56"/>
    <mergeCell ref="AE53:AE56"/>
    <mergeCell ref="AF53:AF56"/>
    <mergeCell ref="AG53:AG56"/>
    <mergeCell ref="AH53:AH56"/>
    <mergeCell ref="BY53:BY56"/>
    <mergeCell ref="BZ53:BZ56"/>
    <mergeCell ref="BI53:BI56"/>
    <mergeCell ref="BJ53:BJ56"/>
    <mergeCell ref="BK53:BK56"/>
    <mergeCell ref="BL53:BL56"/>
    <mergeCell ref="BS53:BS56"/>
    <mergeCell ref="A53:A56"/>
    <mergeCell ref="B53:B56"/>
    <mergeCell ref="C53:C56"/>
    <mergeCell ref="D53:D56"/>
    <mergeCell ref="E53:E56"/>
    <mergeCell ref="F53:F56"/>
    <mergeCell ref="AA53:AA56"/>
    <mergeCell ref="J53:J56"/>
    <mergeCell ref="K53:K56"/>
    <mergeCell ref="L53:L56"/>
    <mergeCell ref="M53:M56"/>
    <mergeCell ref="N53:N56"/>
    <mergeCell ref="O53:O56"/>
    <mergeCell ref="P53:P56"/>
    <mergeCell ref="Q53:Q56"/>
    <mergeCell ref="R53:R56"/>
    <mergeCell ref="AI53:AI56"/>
    <mergeCell ref="A21:A24"/>
    <mergeCell ref="B21:B24"/>
    <mergeCell ref="C21:C24"/>
    <mergeCell ref="D21:D24"/>
    <mergeCell ref="E21:E24"/>
    <mergeCell ref="F21:F24"/>
    <mergeCell ref="BT53:BT56"/>
    <mergeCell ref="BX53:BX56"/>
    <mergeCell ref="AC21:AC24"/>
    <mergeCell ref="AD21:AD24"/>
    <mergeCell ref="AE21:AE24"/>
    <mergeCell ref="AF21:AF24"/>
    <mergeCell ref="AG21:AG24"/>
    <mergeCell ref="AH21:AH24"/>
    <mergeCell ref="AI21:AI24"/>
    <mergeCell ref="BH21:BH24"/>
    <mergeCell ref="G53:G56"/>
    <mergeCell ref="H53:H56"/>
    <mergeCell ref="I53:I56"/>
    <mergeCell ref="AJ53:AJ56"/>
    <mergeCell ref="S53:S56"/>
    <mergeCell ref="T53:T56"/>
    <mergeCell ref="U53:U56"/>
    <mergeCell ref="V53:V56"/>
    <mergeCell ref="G21:G24"/>
    <mergeCell ref="AA17:AA20"/>
    <mergeCell ref="AB17:AB20"/>
    <mergeCell ref="H21:H24"/>
    <mergeCell ref="I21:I24"/>
    <mergeCell ref="J21:J24"/>
    <mergeCell ref="K21:K24"/>
    <mergeCell ref="L21:L24"/>
    <mergeCell ref="M21:M24"/>
    <mergeCell ref="N21:N24"/>
    <mergeCell ref="U21:U24"/>
    <mergeCell ref="V21:V24"/>
    <mergeCell ref="W21:W24"/>
    <mergeCell ref="X21:X24"/>
    <mergeCell ref="Y21:Y24"/>
    <mergeCell ref="Z21:Z24"/>
    <mergeCell ref="O21:O24"/>
    <mergeCell ref="P21:P24"/>
    <mergeCell ref="Q21:Q24"/>
    <mergeCell ref="R21:R24"/>
    <mergeCell ref="S21:S24"/>
    <mergeCell ref="T21:T24"/>
    <mergeCell ref="BY21:BY24"/>
    <mergeCell ref="BZ21:BZ24"/>
    <mergeCell ref="CA21:CC21"/>
    <mergeCell ref="CA22:CC22"/>
    <mergeCell ref="CA23:CC23"/>
    <mergeCell ref="CA24:CC24"/>
    <mergeCell ref="AA21:AA24"/>
    <mergeCell ref="AB21:AB24"/>
    <mergeCell ref="AS21:AS24"/>
    <mergeCell ref="AT21:AT24"/>
    <mergeCell ref="BF21:BF24"/>
    <mergeCell ref="BG21:BG24"/>
    <mergeCell ref="F17:F20"/>
    <mergeCell ref="G17:G20"/>
    <mergeCell ref="J17:J20"/>
    <mergeCell ref="K17:K20"/>
    <mergeCell ref="L17:L20"/>
    <mergeCell ref="M17:M20"/>
    <mergeCell ref="N17:N20"/>
    <mergeCell ref="O17:O20"/>
    <mergeCell ref="BX21:BX24"/>
    <mergeCell ref="AJ21:AJ24"/>
    <mergeCell ref="AK21:AK24"/>
    <mergeCell ref="AL21:AL24"/>
    <mergeCell ref="AM21:AM24"/>
    <mergeCell ref="AN21:AN24"/>
    <mergeCell ref="AO21:AO24"/>
    <mergeCell ref="AP21:AP24"/>
    <mergeCell ref="AQ21:AQ24"/>
    <mergeCell ref="AR21:AR24"/>
    <mergeCell ref="BI21:BI24"/>
    <mergeCell ref="BJ21:BJ24"/>
    <mergeCell ref="BK21:BK24"/>
    <mergeCell ref="BL21:BL24"/>
    <mergeCell ref="BS21:BS24"/>
    <mergeCell ref="BT21:BT24"/>
    <mergeCell ref="AL13:AT13"/>
    <mergeCell ref="AU13:BB14"/>
    <mergeCell ref="BF13:BL14"/>
    <mergeCell ref="B5:H5"/>
    <mergeCell ref="C6:H6"/>
    <mergeCell ref="C7:H7"/>
    <mergeCell ref="C8:D8"/>
    <mergeCell ref="E8:F8"/>
    <mergeCell ref="G8:H8"/>
    <mergeCell ref="C9:D9"/>
    <mergeCell ref="E9:F9"/>
    <mergeCell ref="G9:H9"/>
    <mergeCell ref="B11:L11"/>
    <mergeCell ref="A13:AH13"/>
    <mergeCell ref="M14:O14"/>
    <mergeCell ref="P14:AK14"/>
    <mergeCell ref="BM13:BQ14"/>
    <mergeCell ref="BS13:BZ14"/>
    <mergeCell ref="CA13:CC16"/>
    <mergeCell ref="BF15:BG15"/>
    <mergeCell ref="BH15:BI15"/>
    <mergeCell ref="BH17:BH20"/>
    <mergeCell ref="BI17:BI20"/>
    <mergeCell ref="BK17:BK20"/>
    <mergeCell ref="BY17:BY20"/>
    <mergeCell ref="BZ17:BZ20"/>
    <mergeCell ref="AO15:AP15"/>
    <mergeCell ref="AQ15:AR15"/>
    <mergeCell ref="S17:S20"/>
    <mergeCell ref="T17:T20"/>
    <mergeCell ref="U17:U20"/>
    <mergeCell ref="BJ17:BJ20"/>
    <mergeCell ref="AC17:AC20"/>
    <mergeCell ref="AD17:AD20"/>
    <mergeCell ref="V17:V20"/>
    <mergeCell ref="W17:W20"/>
    <mergeCell ref="AI15:AK15"/>
    <mergeCell ref="X17:X20"/>
    <mergeCell ref="CA17:CC17"/>
    <mergeCell ref="CA18:CC18"/>
    <mergeCell ref="CA19:CC19"/>
    <mergeCell ref="CA20:CC20"/>
    <mergeCell ref="BF17:BF20"/>
    <mergeCell ref="BG17:BG20"/>
    <mergeCell ref="Y17:Y20"/>
    <mergeCell ref="Z17:Z20"/>
    <mergeCell ref="BL17:BL20"/>
    <mergeCell ref="BS17:BS20"/>
    <mergeCell ref="BT17:BT20"/>
    <mergeCell ref="BX17:BX20"/>
    <mergeCell ref="AN17:AN20"/>
    <mergeCell ref="AO17:AO20"/>
    <mergeCell ref="AP17:AP20"/>
    <mergeCell ref="AQ17:AQ20"/>
    <mergeCell ref="AK17:AK20"/>
    <mergeCell ref="AR49:AR52"/>
    <mergeCell ref="AS49:AS52"/>
    <mergeCell ref="AT49:AT52"/>
    <mergeCell ref="BF49:BF52"/>
    <mergeCell ref="AJ49:AJ52"/>
    <mergeCell ref="AK49:AK52"/>
    <mergeCell ref="AL49:AL52"/>
    <mergeCell ref="AM49:AM52"/>
    <mergeCell ref="AR17:AR20"/>
    <mergeCell ref="AS17:AS20"/>
    <mergeCell ref="AT17:AT20"/>
    <mergeCell ref="AL17:AL20"/>
    <mergeCell ref="AM17:AM20"/>
    <mergeCell ref="A49:A52"/>
    <mergeCell ref="B49:B52"/>
    <mergeCell ref="C49:C52"/>
    <mergeCell ref="D49:D52"/>
    <mergeCell ref="E49:E52"/>
    <mergeCell ref="F49:F52"/>
    <mergeCell ref="G49:G52"/>
    <mergeCell ref="AI49:AI52"/>
    <mergeCell ref="AJ17:AJ20"/>
    <mergeCell ref="AE17:AE20"/>
    <mergeCell ref="AF17:AF20"/>
    <mergeCell ref="AG17:AG20"/>
    <mergeCell ref="AH17:AH20"/>
    <mergeCell ref="AI17:AI20"/>
    <mergeCell ref="H17:H20"/>
    <mergeCell ref="I17:I20"/>
    <mergeCell ref="P17:P20"/>
    <mergeCell ref="Q17:Q20"/>
    <mergeCell ref="R17:R20"/>
    <mergeCell ref="A17:A20"/>
    <mergeCell ref="B17:B20"/>
    <mergeCell ref="C17:C20"/>
    <mergeCell ref="D17:D20"/>
    <mergeCell ref="E17:E20"/>
    <mergeCell ref="H49:H52"/>
    <mergeCell ref="I49:I52"/>
    <mergeCell ref="J49:J52"/>
    <mergeCell ref="K49:K52"/>
    <mergeCell ref="L49:L52"/>
    <mergeCell ref="M49:M52"/>
    <mergeCell ref="N49:N52"/>
    <mergeCell ref="O49:O52"/>
    <mergeCell ref="AF49:AF52"/>
    <mergeCell ref="Q49:Q52"/>
    <mergeCell ref="R49:R52"/>
    <mergeCell ref="S49:S52"/>
    <mergeCell ref="T49:T52"/>
    <mergeCell ref="U49:U52"/>
    <mergeCell ref="V49:V52"/>
    <mergeCell ref="W49:W52"/>
    <mergeCell ref="Z49:Z52"/>
    <mergeCell ref="AA49:AA52"/>
    <mergeCell ref="AB49:AB52"/>
    <mergeCell ref="AC49:AC52"/>
    <mergeCell ref="AD49:AD52"/>
    <mergeCell ref="AE49:AE52"/>
    <mergeCell ref="BF45:BF48"/>
    <mergeCell ref="BG45:BG48"/>
    <mergeCell ref="BH45:BH48"/>
    <mergeCell ref="P49:P52"/>
    <mergeCell ref="BY49:BY52"/>
    <mergeCell ref="BZ49:BZ52"/>
    <mergeCell ref="BI49:BI52"/>
    <mergeCell ref="BJ49:BJ52"/>
    <mergeCell ref="BK49:BK52"/>
    <mergeCell ref="BL49:BL52"/>
    <mergeCell ref="BS49:BS52"/>
    <mergeCell ref="BT49:BT52"/>
    <mergeCell ref="BX49:BX52"/>
    <mergeCell ref="X49:X52"/>
    <mergeCell ref="Y49:Y52"/>
    <mergeCell ref="AG49:AG52"/>
    <mergeCell ref="AH49:AH52"/>
    <mergeCell ref="AN49:AN52"/>
    <mergeCell ref="AO49:AO52"/>
    <mergeCell ref="AP49:AP52"/>
    <mergeCell ref="AQ49:AQ52"/>
    <mergeCell ref="BG49:BG52"/>
    <mergeCell ref="BH49:BH52"/>
    <mergeCell ref="A45:A48"/>
    <mergeCell ref="B45:B48"/>
    <mergeCell ref="C45:C48"/>
    <mergeCell ref="D45:D48"/>
    <mergeCell ref="E45:E48"/>
    <mergeCell ref="F45:F48"/>
    <mergeCell ref="AR45:AR48"/>
    <mergeCell ref="AS45:AS48"/>
    <mergeCell ref="AT45:AT48"/>
    <mergeCell ref="G45:G48"/>
    <mergeCell ref="AI45:AI48"/>
    <mergeCell ref="AJ45:AJ48"/>
    <mergeCell ref="AK45:AK48"/>
    <mergeCell ref="AL45:AL48"/>
    <mergeCell ref="AM45:AM48"/>
    <mergeCell ref="AF45:AF48"/>
    <mergeCell ref="AG45:AG48"/>
    <mergeCell ref="AH45:AH48"/>
    <mergeCell ref="Q45:Q48"/>
    <mergeCell ref="AO45:AO48"/>
    <mergeCell ref="AP45:AP48"/>
    <mergeCell ref="AQ45:AQ48"/>
    <mergeCell ref="Z45:Z48"/>
    <mergeCell ref="AA45:AA48"/>
    <mergeCell ref="AB45:AB48"/>
    <mergeCell ref="AC45:AC48"/>
    <mergeCell ref="AD45:AD48"/>
    <mergeCell ref="AE45:AE48"/>
    <mergeCell ref="H45:H48"/>
    <mergeCell ref="I45:I48"/>
    <mergeCell ref="J45:J48"/>
    <mergeCell ref="K45:K48"/>
    <mergeCell ref="L45:L48"/>
    <mergeCell ref="M45:M48"/>
    <mergeCell ref="N45:N48"/>
    <mergeCell ref="O45:O48"/>
    <mergeCell ref="R45:R48"/>
    <mergeCell ref="AR41:AR44"/>
    <mergeCell ref="AS41:AS44"/>
    <mergeCell ref="AT41:AT44"/>
    <mergeCell ref="BF41:BF44"/>
    <mergeCell ref="BG41:BG44"/>
    <mergeCell ref="BH41:BH44"/>
    <mergeCell ref="P45:P48"/>
    <mergeCell ref="BY45:BY48"/>
    <mergeCell ref="BZ45:BZ48"/>
    <mergeCell ref="BI45:BI48"/>
    <mergeCell ref="BJ45:BJ48"/>
    <mergeCell ref="BK45:BK48"/>
    <mergeCell ref="BL45:BL48"/>
    <mergeCell ref="BS45:BS48"/>
    <mergeCell ref="BT45:BT48"/>
    <mergeCell ref="BX45:BX48"/>
    <mergeCell ref="X45:X48"/>
    <mergeCell ref="Y45:Y48"/>
    <mergeCell ref="S45:S48"/>
    <mergeCell ref="T45:T48"/>
    <mergeCell ref="U45:U48"/>
    <mergeCell ref="V45:V48"/>
    <mergeCell ref="W45:W48"/>
    <mergeCell ref="AN45:AN48"/>
    <mergeCell ref="AK41:AK44"/>
    <mergeCell ref="AL41:AL44"/>
    <mergeCell ref="AM41:AM44"/>
    <mergeCell ref="AF41:AF44"/>
    <mergeCell ref="AG41:AG44"/>
    <mergeCell ref="AH41:AH44"/>
    <mergeCell ref="Q41:Q44"/>
    <mergeCell ref="A41:A44"/>
    <mergeCell ref="B41:B44"/>
    <mergeCell ref="C41:C44"/>
    <mergeCell ref="D41:D44"/>
    <mergeCell ref="E41:E44"/>
    <mergeCell ref="F41:F44"/>
    <mergeCell ref="Z41:Z44"/>
    <mergeCell ref="AA41:AA44"/>
    <mergeCell ref="AB41:AB44"/>
    <mergeCell ref="AC41:AC44"/>
    <mergeCell ref="AD41:AD44"/>
    <mergeCell ref="AE41:AE44"/>
    <mergeCell ref="G41:G44"/>
    <mergeCell ref="AI41:AI44"/>
    <mergeCell ref="AJ41:AJ44"/>
    <mergeCell ref="H41:H44"/>
    <mergeCell ref="I41:I44"/>
    <mergeCell ref="J41:J44"/>
    <mergeCell ref="K41:K44"/>
    <mergeCell ref="L41:L44"/>
    <mergeCell ref="M41:M44"/>
    <mergeCell ref="N41:N44"/>
    <mergeCell ref="O41:O44"/>
    <mergeCell ref="R41:R44"/>
    <mergeCell ref="BF37:BF40"/>
    <mergeCell ref="BG37:BG40"/>
    <mergeCell ref="BH37:BH40"/>
    <mergeCell ref="P41:P44"/>
    <mergeCell ref="BY41:BY44"/>
    <mergeCell ref="BZ41:BZ44"/>
    <mergeCell ref="BI41:BI44"/>
    <mergeCell ref="BJ41:BJ44"/>
    <mergeCell ref="BK41:BK44"/>
    <mergeCell ref="BL41:BL44"/>
    <mergeCell ref="BS41:BS44"/>
    <mergeCell ref="BT41:BT44"/>
    <mergeCell ref="BX41:BX44"/>
    <mergeCell ref="X41:X44"/>
    <mergeCell ref="Y41:Y44"/>
    <mergeCell ref="S41:S44"/>
    <mergeCell ref="T41:T44"/>
    <mergeCell ref="U41:U44"/>
    <mergeCell ref="V41:V44"/>
    <mergeCell ref="W41:W44"/>
    <mergeCell ref="AN41:AN44"/>
    <mergeCell ref="AO41:AO44"/>
    <mergeCell ref="AP41:AP44"/>
    <mergeCell ref="AQ41:AQ44"/>
    <mergeCell ref="A37:A40"/>
    <mergeCell ref="B37:B40"/>
    <mergeCell ref="C37:C40"/>
    <mergeCell ref="D37:D40"/>
    <mergeCell ref="E37:E40"/>
    <mergeCell ref="F37:F40"/>
    <mergeCell ref="AR37:AR40"/>
    <mergeCell ref="AS37:AS40"/>
    <mergeCell ref="AT37:AT40"/>
    <mergeCell ref="G37:G40"/>
    <mergeCell ref="AI37:AI40"/>
    <mergeCell ref="AJ37:AJ40"/>
    <mergeCell ref="AK37:AK40"/>
    <mergeCell ref="AL37:AL40"/>
    <mergeCell ref="AM37:AM40"/>
    <mergeCell ref="AF37:AF40"/>
    <mergeCell ref="AG37:AG40"/>
    <mergeCell ref="AH37:AH40"/>
    <mergeCell ref="Q37:Q40"/>
    <mergeCell ref="AO37:AO40"/>
    <mergeCell ref="AP37:AP40"/>
    <mergeCell ref="AQ37:AQ40"/>
    <mergeCell ref="Z37:Z40"/>
    <mergeCell ref="AA37:AA40"/>
    <mergeCell ref="AB37:AB40"/>
    <mergeCell ref="AC37:AC40"/>
    <mergeCell ref="AD37:AD40"/>
    <mergeCell ref="AE37:AE40"/>
    <mergeCell ref="H37:H40"/>
    <mergeCell ref="I37:I40"/>
    <mergeCell ref="J37:J40"/>
    <mergeCell ref="K37:K40"/>
    <mergeCell ref="L37:L40"/>
    <mergeCell ref="M37:M40"/>
    <mergeCell ref="N37:N40"/>
    <mergeCell ref="O37:O40"/>
    <mergeCell ref="R37:R40"/>
    <mergeCell ref="AR33:AR36"/>
    <mergeCell ref="AS33:AS36"/>
    <mergeCell ref="AT33:AT36"/>
    <mergeCell ref="BF33:BF36"/>
    <mergeCell ref="BG33:BG36"/>
    <mergeCell ref="BH33:BH36"/>
    <mergeCell ref="P37:P40"/>
    <mergeCell ref="BY37:BY40"/>
    <mergeCell ref="BZ37:BZ40"/>
    <mergeCell ref="BI37:BI40"/>
    <mergeCell ref="BJ37:BJ40"/>
    <mergeCell ref="BK37:BK40"/>
    <mergeCell ref="BL37:BL40"/>
    <mergeCell ref="BS37:BS40"/>
    <mergeCell ref="BT37:BT40"/>
    <mergeCell ref="BX37:BX40"/>
    <mergeCell ref="X37:X40"/>
    <mergeCell ref="Y37:Y40"/>
    <mergeCell ref="S37:S40"/>
    <mergeCell ref="T37:T40"/>
    <mergeCell ref="U37:U40"/>
    <mergeCell ref="V37:V40"/>
    <mergeCell ref="W37:W40"/>
    <mergeCell ref="AN37:AN40"/>
    <mergeCell ref="AK33:AK36"/>
    <mergeCell ref="AL33:AL36"/>
    <mergeCell ref="AM33:AM36"/>
    <mergeCell ref="AF33:AF36"/>
    <mergeCell ref="AG33:AG36"/>
    <mergeCell ref="AH33:AH36"/>
    <mergeCell ref="Q33:Q36"/>
    <mergeCell ref="A33:A36"/>
    <mergeCell ref="B33:B36"/>
    <mergeCell ref="C33:C36"/>
    <mergeCell ref="D33:D36"/>
    <mergeCell ref="E33:E36"/>
    <mergeCell ref="F33:F36"/>
    <mergeCell ref="Z33:Z36"/>
    <mergeCell ref="AA33:AA36"/>
    <mergeCell ref="AB33:AB36"/>
    <mergeCell ref="AC33:AC36"/>
    <mergeCell ref="AD33:AD36"/>
    <mergeCell ref="AE33:AE36"/>
    <mergeCell ref="G33:G36"/>
    <mergeCell ref="AI33:AI36"/>
    <mergeCell ref="AJ33:AJ36"/>
    <mergeCell ref="H33:H36"/>
    <mergeCell ref="I33:I36"/>
    <mergeCell ref="J33:J36"/>
    <mergeCell ref="K33:K36"/>
    <mergeCell ref="L33:L36"/>
    <mergeCell ref="M33:M36"/>
    <mergeCell ref="N33:N36"/>
    <mergeCell ref="O33:O36"/>
    <mergeCell ref="R33:R36"/>
    <mergeCell ref="BF29:BF32"/>
    <mergeCell ref="BG29:BG32"/>
    <mergeCell ref="BH29:BH32"/>
    <mergeCell ref="P33:P36"/>
    <mergeCell ref="BY33:BY36"/>
    <mergeCell ref="BZ33:BZ36"/>
    <mergeCell ref="BI33:BI36"/>
    <mergeCell ref="BJ33:BJ36"/>
    <mergeCell ref="BK33:BK36"/>
    <mergeCell ref="BL33:BL36"/>
    <mergeCell ref="BS33:BS36"/>
    <mergeCell ref="BT33:BT36"/>
    <mergeCell ref="BX33:BX36"/>
    <mergeCell ref="X33:X36"/>
    <mergeCell ref="Y33:Y36"/>
    <mergeCell ref="S33:S36"/>
    <mergeCell ref="T33:T36"/>
    <mergeCell ref="U33:U36"/>
    <mergeCell ref="V33:V36"/>
    <mergeCell ref="W33:W36"/>
    <mergeCell ref="AN33:AN36"/>
    <mergeCell ref="AO33:AO36"/>
    <mergeCell ref="AP33:AP36"/>
    <mergeCell ref="AQ33:AQ36"/>
    <mergeCell ref="A29:A32"/>
    <mergeCell ref="B29:B32"/>
    <mergeCell ref="C29:C32"/>
    <mergeCell ref="D29:D32"/>
    <mergeCell ref="E29:E32"/>
    <mergeCell ref="F29:F32"/>
    <mergeCell ref="AR29:AR32"/>
    <mergeCell ref="AS29:AS32"/>
    <mergeCell ref="AT29:AT32"/>
    <mergeCell ref="G29:G32"/>
    <mergeCell ref="AI29:AI32"/>
    <mergeCell ref="AJ29:AJ32"/>
    <mergeCell ref="AK29:AK32"/>
    <mergeCell ref="AL29:AL32"/>
    <mergeCell ref="AM29:AM32"/>
    <mergeCell ref="AF29:AF32"/>
    <mergeCell ref="AG29:AG32"/>
    <mergeCell ref="AH29:AH32"/>
    <mergeCell ref="Q29:Q32"/>
    <mergeCell ref="AO29:AO32"/>
    <mergeCell ref="AP29:AP32"/>
    <mergeCell ref="AQ29:AQ32"/>
    <mergeCell ref="Z29:Z32"/>
    <mergeCell ref="AA29:AA32"/>
    <mergeCell ref="AB29:AB32"/>
    <mergeCell ref="AC29:AC32"/>
    <mergeCell ref="AD29:AD32"/>
    <mergeCell ref="AE29:AE32"/>
    <mergeCell ref="H29:H32"/>
    <mergeCell ref="I29:I32"/>
    <mergeCell ref="J29:J32"/>
    <mergeCell ref="K29:K32"/>
    <mergeCell ref="L29:L32"/>
    <mergeCell ref="M29:M32"/>
    <mergeCell ref="N29:N32"/>
    <mergeCell ref="O29:O32"/>
    <mergeCell ref="R29:R32"/>
    <mergeCell ref="AR25:AR28"/>
    <mergeCell ref="AS25:AS28"/>
    <mergeCell ref="AT25:AT28"/>
    <mergeCell ref="BF25:BF28"/>
    <mergeCell ref="BG25:BG28"/>
    <mergeCell ref="BH25:BH28"/>
    <mergeCell ref="P29:P32"/>
    <mergeCell ref="BY29:BY32"/>
    <mergeCell ref="BZ29:BZ32"/>
    <mergeCell ref="BI29:BI32"/>
    <mergeCell ref="BJ29:BJ32"/>
    <mergeCell ref="BK29:BK32"/>
    <mergeCell ref="BL29:BL32"/>
    <mergeCell ref="BS29:BS32"/>
    <mergeCell ref="BT29:BT32"/>
    <mergeCell ref="BX29:BX32"/>
    <mergeCell ref="X29:X32"/>
    <mergeCell ref="Y29:Y32"/>
    <mergeCell ref="S29:S32"/>
    <mergeCell ref="T29:T32"/>
    <mergeCell ref="U29:U32"/>
    <mergeCell ref="V29:V32"/>
    <mergeCell ref="W29:W32"/>
    <mergeCell ref="AN29:AN32"/>
    <mergeCell ref="AK25:AK28"/>
    <mergeCell ref="AL25:AL28"/>
    <mergeCell ref="AM25:AM28"/>
    <mergeCell ref="AF25:AF28"/>
    <mergeCell ref="AG25:AG28"/>
    <mergeCell ref="AH25:AH28"/>
    <mergeCell ref="Q25:Q28"/>
    <mergeCell ref="A25:A28"/>
    <mergeCell ref="B25:B28"/>
    <mergeCell ref="C25:C28"/>
    <mergeCell ref="D25:D28"/>
    <mergeCell ref="E25:E28"/>
    <mergeCell ref="F25:F28"/>
    <mergeCell ref="Z25:Z28"/>
    <mergeCell ref="AA25:AA28"/>
    <mergeCell ref="AB25:AB28"/>
    <mergeCell ref="AC25:AC28"/>
    <mergeCell ref="AD25:AD28"/>
    <mergeCell ref="AE25:AE28"/>
    <mergeCell ref="G25:G28"/>
    <mergeCell ref="AI25:AI28"/>
    <mergeCell ref="AJ25:AJ28"/>
    <mergeCell ref="H25:H28"/>
    <mergeCell ref="I25:I28"/>
    <mergeCell ref="J25:J28"/>
    <mergeCell ref="K25:K28"/>
    <mergeCell ref="L25:L28"/>
    <mergeCell ref="M25:M28"/>
    <mergeCell ref="N25:N28"/>
    <mergeCell ref="O25:O28"/>
    <mergeCell ref="R25:R28"/>
    <mergeCell ref="BS25:BS28"/>
    <mergeCell ref="BT25:BT28"/>
    <mergeCell ref="BX25:BX28"/>
    <mergeCell ref="P25:P28"/>
    <mergeCell ref="BY25:BY28"/>
    <mergeCell ref="BZ25:BZ28"/>
    <mergeCell ref="CA25:CC25"/>
    <mergeCell ref="CA26:CC27"/>
    <mergeCell ref="CA28:CC28"/>
    <mergeCell ref="BI25:BI28"/>
    <mergeCell ref="BJ25:BJ28"/>
    <mergeCell ref="BK25:BK28"/>
    <mergeCell ref="BL25:BL28"/>
    <mergeCell ref="X25:X28"/>
    <mergeCell ref="Y25:Y28"/>
    <mergeCell ref="S25:S28"/>
    <mergeCell ref="T25:T28"/>
    <mergeCell ref="U25:U28"/>
    <mergeCell ref="V25:V28"/>
    <mergeCell ref="W25:W28"/>
    <mergeCell ref="AN25:AN28"/>
    <mergeCell ref="AO25:AO28"/>
    <mergeCell ref="AP25:AP28"/>
    <mergeCell ref="AQ25:AQ28"/>
  </mergeCells>
  <conditionalFormatting sqref="AP17:AP56">
    <cfRule type="cellIs" dxfId="286" priority="1" operator="equal">
      <formula>"Seguro"</formula>
    </cfRule>
    <cfRule type="cellIs" dxfId="285" priority="2" operator="equal">
      <formula>"Probable"</formula>
    </cfRule>
    <cfRule type="cellIs" dxfId="284" priority="3" operator="equal">
      <formula>"Posible"</formula>
    </cfRule>
    <cfRule type="cellIs" dxfId="283" priority="4" operator="equal">
      <formula>"Improbable"</formula>
    </cfRule>
    <cfRule type="cellIs" dxfId="282" priority="5" operator="equal">
      <formula>"Rara Vez"</formula>
    </cfRule>
    <cfRule type="cellIs" dxfId="281" priority="6" operator="equal">
      <formula>"Muy Alta"</formula>
    </cfRule>
    <cfRule type="cellIs" dxfId="280" priority="7" operator="equal">
      <formula>"Alta"</formula>
    </cfRule>
    <cfRule type="cellIs" dxfId="279" priority="8" operator="equal">
      <formula>"Media"</formula>
    </cfRule>
    <cfRule type="cellIs" dxfId="278" priority="9" operator="equal">
      <formula>"Baja"</formula>
    </cfRule>
    <cfRule type="cellIs" dxfId="277" priority="10" operator="equal">
      <formula>"Muy Baja"</formula>
    </cfRule>
  </conditionalFormatting>
  <conditionalFormatting sqref="AR17:AR56">
    <cfRule type="cellIs" dxfId="276" priority="11" operator="equal">
      <formula>"Catastrófico"</formula>
    </cfRule>
    <cfRule type="cellIs" dxfId="275" priority="12" operator="equal">
      <formula>"Mayor"</formula>
    </cfRule>
    <cfRule type="cellIs" dxfId="274" priority="13" operator="equal">
      <formula>"Moderado"</formula>
    </cfRule>
    <cfRule type="cellIs" dxfId="273" priority="14" operator="equal">
      <formula>"Menor"</formula>
    </cfRule>
    <cfRule type="cellIs" dxfId="272" priority="15" operator="equal">
      <formula>"Insignificante"</formula>
    </cfRule>
  </conditionalFormatting>
  <conditionalFormatting sqref="AT17">
    <cfRule type="containsText" dxfId="271" priority="16" operator="containsText" text="BAJO">
      <formula>NOT(ISERROR(SEARCH(("BAJO"),(AT17))))</formula>
    </cfRule>
    <cfRule type="containsText" dxfId="270" priority="17" operator="containsText" text="MODERADO">
      <formula>NOT(ISERROR(SEARCH(("MODERADO"),(AT17))))</formula>
    </cfRule>
    <cfRule type="containsText" dxfId="269" priority="18" operator="containsText" text="ALTO">
      <formula>NOT(ISERROR(SEARCH(("ALTO"),(AT17))))</formula>
    </cfRule>
    <cfRule type="containsText" dxfId="268" priority="19" operator="containsText" text="EXTREMO">
      <formula>NOT(ISERROR(SEARCH(("EXTREMO"),(AT17))))</formula>
    </cfRule>
  </conditionalFormatting>
  <conditionalFormatting sqref="AT21">
    <cfRule type="containsText" dxfId="267" priority="20" operator="containsText" text="BAJO">
      <formula>NOT(ISERROR(SEARCH(("BAJO"),(AT21))))</formula>
    </cfRule>
    <cfRule type="containsText" dxfId="266" priority="21" operator="containsText" text="MODERADO">
      <formula>NOT(ISERROR(SEARCH(("MODERADO"),(AT21))))</formula>
    </cfRule>
    <cfRule type="containsText" dxfId="265" priority="22" operator="containsText" text="ALTO">
      <formula>NOT(ISERROR(SEARCH(("ALTO"),(AT21))))</formula>
    </cfRule>
    <cfRule type="containsText" dxfId="264" priority="23" operator="containsText" text="EXTREMO">
      <formula>NOT(ISERROR(SEARCH(("EXTREMO"),(AT21))))</formula>
    </cfRule>
  </conditionalFormatting>
  <conditionalFormatting sqref="AT25">
    <cfRule type="containsText" dxfId="263" priority="24" operator="containsText" text="BAJO">
      <formula>NOT(ISERROR(SEARCH(("BAJO"),(AT25))))</formula>
    </cfRule>
    <cfRule type="containsText" dxfId="262" priority="25" operator="containsText" text="MODERADO">
      <formula>NOT(ISERROR(SEARCH(("MODERADO"),(AT25))))</formula>
    </cfRule>
    <cfRule type="containsText" dxfId="261" priority="26" operator="containsText" text="ALTO">
      <formula>NOT(ISERROR(SEARCH(("ALTO"),(AT25))))</formula>
    </cfRule>
    <cfRule type="containsText" dxfId="260" priority="27" operator="containsText" text="EXTREMO">
      <formula>NOT(ISERROR(SEARCH(("EXTREMO"),(AT25))))</formula>
    </cfRule>
  </conditionalFormatting>
  <conditionalFormatting sqref="AT29">
    <cfRule type="containsText" dxfId="259" priority="28" operator="containsText" text="BAJO">
      <formula>NOT(ISERROR(SEARCH(("BAJO"),(AT29))))</formula>
    </cfRule>
    <cfRule type="containsText" dxfId="258" priority="29" operator="containsText" text="MODERADO">
      <formula>NOT(ISERROR(SEARCH(("MODERADO"),(AT29))))</formula>
    </cfRule>
    <cfRule type="containsText" dxfId="257" priority="30" operator="containsText" text="ALTO">
      <formula>NOT(ISERROR(SEARCH(("ALTO"),(AT29))))</formula>
    </cfRule>
    <cfRule type="containsText" dxfId="256" priority="31" operator="containsText" text="EXTREMO">
      <formula>NOT(ISERROR(SEARCH(("EXTREMO"),(AT29))))</formula>
    </cfRule>
  </conditionalFormatting>
  <conditionalFormatting sqref="AT33">
    <cfRule type="containsText" dxfId="255" priority="32" operator="containsText" text="BAJO">
      <formula>NOT(ISERROR(SEARCH(("BAJO"),(AT33))))</formula>
    </cfRule>
    <cfRule type="containsText" dxfId="254" priority="33" operator="containsText" text="MODERADO">
      <formula>NOT(ISERROR(SEARCH(("MODERADO"),(AT33))))</formula>
    </cfRule>
    <cfRule type="containsText" dxfId="253" priority="34" operator="containsText" text="ALTO">
      <formula>NOT(ISERROR(SEARCH(("ALTO"),(AT33))))</formula>
    </cfRule>
    <cfRule type="containsText" dxfId="252" priority="35" operator="containsText" text="EXTREMO">
      <formula>NOT(ISERROR(SEARCH(("EXTREMO"),(AT33))))</formula>
    </cfRule>
  </conditionalFormatting>
  <conditionalFormatting sqref="AT37">
    <cfRule type="containsText" dxfId="251" priority="36" operator="containsText" text="BAJO">
      <formula>NOT(ISERROR(SEARCH(("BAJO"),(AT37))))</formula>
    </cfRule>
    <cfRule type="containsText" dxfId="250" priority="37" operator="containsText" text="MODERADO">
      <formula>NOT(ISERROR(SEARCH(("MODERADO"),(AT37))))</formula>
    </cfRule>
    <cfRule type="containsText" dxfId="249" priority="38" operator="containsText" text="ALTO">
      <formula>NOT(ISERROR(SEARCH(("ALTO"),(AT37))))</formula>
    </cfRule>
    <cfRule type="containsText" dxfId="248" priority="39" operator="containsText" text="EXTREMO">
      <formula>NOT(ISERROR(SEARCH(("EXTREMO"),(AT37))))</formula>
    </cfRule>
  </conditionalFormatting>
  <conditionalFormatting sqref="AT41">
    <cfRule type="containsText" dxfId="247" priority="40" operator="containsText" text="BAJO">
      <formula>NOT(ISERROR(SEARCH(("BAJO"),(AT41))))</formula>
    </cfRule>
    <cfRule type="containsText" dxfId="246" priority="41" operator="containsText" text="MODERADO">
      <formula>NOT(ISERROR(SEARCH(("MODERADO"),(AT41))))</formula>
    </cfRule>
    <cfRule type="containsText" dxfId="245" priority="42" operator="containsText" text="ALTO">
      <formula>NOT(ISERROR(SEARCH(("ALTO"),(AT41))))</formula>
    </cfRule>
    <cfRule type="containsText" dxfId="244" priority="43" operator="containsText" text="EXTREMO">
      <formula>NOT(ISERROR(SEARCH(("EXTREMO"),(AT41))))</formula>
    </cfRule>
  </conditionalFormatting>
  <conditionalFormatting sqref="AT45">
    <cfRule type="containsText" dxfId="243" priority="44" operator="containsText" text="BAJO">
      <formula>NOT(ISERROR(SEARCH(("BAJO"),(AT45))))</formula>
    </cfRule>
    <cfRule type="containsText" dxfId="242" priority="45" operator="containsText" text="MODERADO">
      <formula>NOT(ISERROR(SEARCH(("MODERADO"),(AT45))))</formula>
    </cfRule>
    <cfRule type="containsText" dxfId="241" priority="46" operator="containsText" text="ALTO">
      <formula>NOT(ISERROR(SEARCH(("ALTO"),(AT45))))</formula>
    </cfRule>
    <cfRule type="containsText" dxfId="240" priority="47" operator="containsText" text="EXTREMO">
      <formula>NOT(ISERROR(SEARCH(("EXTREMO"),(AT45))))</formula>
    </cfRule>
  </conditionalFormatting>
  <conditionalFormatting sqref="AT49">
    <cfRule type="containsText" dxfId="239" priority="48" operator="containsText" text="BAJO">
      <formula>NOT(ISERROR(SEARCH(("BAJO"),(AT49))))</formula>
    </cfRule>
    <cfRule type="containsText" dxfId="238" priority="49" operator="containsText" text="MODERADO">
      <formula>NOT(ISERROR(SEARCH(("MODERADO"),(AT49))))</formula>
    </cfRule>
    <cfRule type="containsText" dxfId="237" priority="50" operator="containsText" text="ALTO">
      <formula>NOT(ISERROR(SEARCH(("ALTO"),(AT49))))</formula>
    </cfRule>
    <cfRule type="containsText" dxfId="236" priority="51" operator="containsText" text="EXTREMO">
      <formula>NOT(ISERROR(SEARCH(("EXTREMO"),(AT49))))</formula>
    </cfRule>
  </conditionalFormatting>
  <conditionalFormatting sqref="AT53">
    <cfRule type="containsText" dxfId="235" priority="52" operator="containsText" text="BAJO">
      <formula>NOT(ISERROR(SEARCH(("BAJO"),(AT53))))</formula>
    </cfRule>
    <cfRule type="containsText" dxfId="234" priority="53" operator="containsText" text="MODERADO">
      <formula>NOT(ISERROR(SEARCH(("MODERADO"),(AT53))))</formula>
    </cfRule>
    <cfRule type="containsText" dxfId="233" priority="54" operator="containsText" text="ALTO">
      <formula>NOT(ISERROR(SEARCH(("ALTO"),(AT53))))</formula>
    </cfRule>
    <cfRule type="containsText" dxfId="232" priority="55" operator="containsText" text="EXTREMO">
      <formula>NOT(ISERROR(SEARCH(("EXTREMO"),(AT53))))</formula>
    </cfRule>
  </conditionalFormatting>
  <conditionalFormatting sqref="BG17:BG56">
    <cfRule type="cellIs" dxfId="231" priority="56" operator="equal">
      <formula>"Seguro"</formula>
    </cfRule>
    <cfRule type="cellIs" dxfId="230" priority="57" operator="equal">
      <formula>"Probable"</formula>
    </cfRule>
    <cfRule type="cellIs" dxfId="229" priority="58" operator="equal">
      <formula>"Posible"</formula>
    </cfRule>
    <cfRule type="cellIs" dxfId="228" priority="59" operator="equal">
      <formula>"Improbable"</formula>
    </cfRule>
    <cfRule type="cellIs" dxfId="227" priority="60" operator="equal">
      <formula>"Rara Vez"</formula>
    </cfRule>
    <cfRule type="cellIs" dxfId="226" priority="61" operator="equal">
      <formula>"Muy Alta"</formula>
    </cfRule>
    <cfRule type="cellIs" dxfId="225" priority="62" operator="equal">
      <formula>"Alta"</formula>
    </cfRule>
    <cfRule type="cellIs" dxfId="224" priority="63" operator="equal">
      <formula>"Media"</formula>
    </cfRule>
    <cfRule type="cellIs" dxfId="223" priority="64" operator="equal">
      <formula>"Baja"</formula>
    </cfRule>
    <cfRule type="cellIs" dxfId="222" priority="65" operator="equal">
      <formula>"Muy Baja"</formula>
    </cfRule>
  </conditionalFormatting>
  <conditionalFormatting sqref="BI17:BI56">
    <cfRule type="cellIs" dxfId="221" priority="66" operator="equal">
      <formula>"Catastrófico"</formula>
    </cfRule>
    <cfRule type="cellIs" dxfId="220" priority="67" operator="equal">
      <formula>"Mayor"</formula>
    </cfRule>
    <cfRule type="cellIs" dxfId="219" priority="68" operator="equal">
      <formula>"Moderado"</formula>
    </cfRule>
    <cfRule type="cellIs" dxfId="218" priority="69" operator="equal">
      <formula>"Menor"</formula>
    </cfRule>
    <cfRule type="cellIs" dxfId="217" priority="70" operator="equal">
      <formula>"Insignificante"</formula>
    </cfRule>
  </conditionalFormatting>
  <conditionalFormatting sqref="BK17">
    <cfRule type="containsText" dxfId="216" priority="71" operator="containsText" text="BAJO">
      <formula>NOT(ISERROR(SEARCH(("BAJO"),(BK17))))</formula>
    </cfRule>
    <cfRule type="containsText" dxfId="215" priority="72" operator="containsText" text="MODERADO">
      <formula>NOT(ISERROR(SEARCH(("MODERADO"),(BK17))))</formula>
    </cfRule>
    <cfRule type="containsText" dxfId="214" priority="73" operator="containsText" text="ALTO">
      <formula>NOT(ISERROR(SEARCH(("ALTO"),(BK17))))</formula>
    </cfRule>
    <cfRule type="containsText" dxfId="213" priority="74" operator="containsText" text="EXTREMO">
      <formula>NOT(ISERROR(SEARCH(("EXTREMO"),(BK17))))</formula>
    </cfRule>
  </conditionalFormatting>
  <conditionalFormatting sqref="BK21 BK25 BK29 BK33 BK37 BK41 BK45 BK49 BK53">
    <cfRule type="containsText" dxfId="212" priority="75" operator="containsText" text="BAJO">
      <formula>NOT(ISERROR(SEARCH(("BAJO"),(BK21))))</formula>
    </cfRule>
    <cfRule type="containsText" dxfId="211" priority="76" operator="containsText" text="MODERADO">
      <formula>NOT(ISERROR(SEARCH(("MODERADO"),(BK21))))</formula>
    </cfRule>
    <cfRule type="containsText" dxfId="210" priority="77" operator="containsText" text="ALTO">
      <formula>NOT(ISERROR(SEARCH(("ALTO"),(BK21))))</formula>
    </cfRule>
    <cfRule type="containsText" dxfId="209" priority="78" operator="containsText" text="EXTREMO">
      <formula>NOT(ISERROR(SEARCH(("EXTREMO"),(BK21))))</formula>
    </cfRule>
  </conditionalFormatting>
  <conditionalFormatting sqref="BL17">
    <cfRule type="containsText" dxfId="208" priority="79" operator="containsText" text="RIESGO BAJO">
      <formula>NOT(ISERROR(SEARCH(("RIESGO BAJO"),(BL17))))</formula>
    </cfRule>
    <cfRule type="containsText" dxfId="207" priority="80" operator="containsText" text="RIESGO MODERADO">
      <formula>NOT(ISERROR(SEARCH(("RIESGO MODERADO"),(BL17))))</formula>
    </cfRule>
    <cfRule type="containsText" dxfId="206" priority="81" operator="containsText" text="RIESGO ALTO">
      <formula>NOT(ISERROR(SEARCH(("RIESGO ALTO"),(BL17))))</formula>
    </cfRule>
    <cfRule type="containsText" dxfId="205" priority="82" operator="containsText" text="RIESGO EXTREMO">
      <formula>NOT(ISERROR(SEARCH(("RIESGO EXTREMO"),(BL17))))</formula>
    </cfRule>
  </conditionalFormatting>
  <conditionalFormatting sqref="BL21">
    <cfRule type="containsText" dxfId="204" priority="83" operator="containsText" text="RIESGO BAJO">
      <formula>NOT(ISERROR(SEARCH(("RIESGO BAJO"),(BL21))))</formula>
    </cfRule>
    <cfRule type="containsText" dxfId="203" priority="84" operator="containsText" text="RIESGO MODERADO">
      <formula>NOT(ISERROR(SEARCH(("RIESGO MODERADO"),(BL21))))</formula>
    </cfRule>
    <cfRule type="containsText" dxfId="202" priority="85" operator="containsText" text="RIESGO ALTO">
      <formula>NOT(ISERROR(SEARCH(("RIESGO ALTO"),(BL21))))</formula>
    </cfRule>
    <cfRule type="containsText" dxfId="201" priority="86" operator="containsText" text="RIESGO EXTREMO">
      <formula>NOT(ISERROR(SEARCH(("RIESGO EXTREMO"),(BL21))))</formula>
    </cfRule>
  </conditionalFormatting>
  <conditionalFormatting sqref="BL25">
    <cfRule type="containsText" dxfId="200" priority="87" operator="containsText" text="RIESGO BAJO">
      <formula>NOT(ISERROR(SEARCH(("RIESGO BAJO"),(BL25))))</formula>
    </cfRule>
    <cfRule type="containsText" dxfId="199" priority="88" operator="containsText" text="RIESGO MODERADO">
      <formula>NOT(ISERROR(SEARCH(("RIESGO MODERADO"),(BL25))))</formula>
    </cfRule>
    <cfRule type="containsText" dxfId="198" priority="89" operator="containsText" text="RIESGO ALTO">
      <formula>NOT(ISERROR(SEARCH(("RIESGO ALTO"),(BL25))))</formula>
    </cfRule>
    <cfRule type="containsText" dxfId="197" priority="90" operator="containsText" text="RIESGO EXTREMO">
      <formula>NOT(ISERROR(SEARCH(("RIESGO EXTREMO"),(BL25))))</formula>
    </cfRule>
  </conditionalFormatting>
  <conditionalFormatting sqref="BL29">
    <cfRule type="containsText" dxfId="196" priority="91" operator="containsText" text="RIESGO BAJO">
      <formula>NOT(ISERROR(SEARCH(("RIESGO BAJO"),(BL29))))</formula>
    </cfRule>
    <cfRule type="containsText" dxfId="195" priority="92" operator="containsText" text="RIESGO MODERADO">
      <formula>NOT(ISERROR(SEARCH(("RIESGO MODERADO"),(BL29))))</formula>
    </cfRule>
    <cfRule type="containsText" dxfId="194" priority="93" operator="containsText" text="RIESGO ALTO">
      <formula>NOT(ISERROR(SEARCH(("RIESGO ALTO"),(BL29))))</formula>
    </cfRule>
    <cfRule type="containsText" dxfId="193" priority="94" operator="containsText" text="RIESGO EXTREMO">
      <formula>NOT(ISERROR(SEARCH(("RIESGO EXTREMO"),(BL29))))</formula>
    </cfRule>
  </conditionalFormatting>
  <conditionalFormatting sqref="BL33">
    <cfRule type="containsText" dxfId="192" priority="95" operator="containsText" text="RIESGO BAJO">
      <formula>NOT(ISERROR(SEARCH(("RIESGO BAJO"),(BL33))))</formula>
    </cfRule>
    <cfRule type="containsText" dxfId="191" priority="96" operator="containsText" text="RIESGO MODERADO">
      <formula>NOT(ISERROR(SEARCH(("RIESGO MODERADO"),(BL33))))</formula>
    </cfRule>
    <cfRule type="containsText" dxfId="190" priority="97" operator="containsText" text="RIESGO ALTO">
      <formula>NOT(ISERROR(SEARCH(("RIESGO ALTO"),(BL33))))</formula>
    </cfRule>
    <cfRule type="containsText" dxfId="189" priority="98" operator="containsText" text="RIESGO EXTREMO">
      <formula>NOT(ISERROR(SEARCH(("RIESGO EXTREMO"),(BL33))))</formula>
    </cfRule>
  </conditionalFormatting>
  <conditionalFormatting sqref="BL37">
    <cfRule type="containsText" dxfId="188" priority="99" operator="containsText" text="RIESGO BAJO">
      <formula>NOT(ISERROR(SEARCH(("RIESGO BAJO"),(BL37))))</formula>
    </cfRule>
    <cfRule type="containsText" dxfId="187" priority="100" operator="containsText" text="RIESGO MODERADO">
      <formula>NOT(ISERROR(SEARCH(("RIESGO MODERADO"),(BL37))))</formula>
    </cfRule>
    <cfRule type="containsText" dxfId="186" priority="101" operator="containsText" text="RIESGO ALTO">
      <formula>NOT(ISERROR(SEARCH(("RIESGO ALTO"),(BL37))))</formula>
    </cfRule>
    <cfRule type="containsText" dxfId="185" priority="102" operator="containsText" text="RIESGO EXTREMO">
      <formula>NOT(ISERROR(SEARCH(("RIESGO EXTREMO"),(BL37))))</formula>
    </cfRule>
  </conditionalFormatting>
  <conditionalFormatting sqref="BL41">
    <cfRule type="containsText" dxfId="184" priority="103" operator="containsText" text="RIESGO BAJO">
      <formula>NOT(ISERROR(SEARCH(("RIESGO BAJO"),(BL41))))</formula>
    </cfRule>
    <cfRule type="containsText" dxfId="183" priority="104" operator="containsText" text="RIESGO MODERADO">
      <formula>NOT(ISERROR(SEARCH(("RIESGO MODERADO"),(BL41))))</formula>
    </cfRule>
    <cfRule type="containsText" dxfId="182" priority="105" operator="containsText" text="RIESGO ALTO">
      <formula>NOT(ISERROR(SEARCH(("RIESGO ALTO"),(BL41))))</formula>
    </cfRule>
    <cfRule type="containsText" dxfId="181" priority="106" operator="containsText" text="RIESGO EXTREMO">
      <formula>NOT(ISERROR(SEARCH(("RIESGO EXTREMO"),(BL41))))</formula>
    </cfRule>
  </conditionalFormatting>
  <conditionalFormatting sqref="BL45">
    <cfRule type="containsText" dxfId="180" priority="107" operator="containsText" text="RIESGO BAJO">
      <formula>NOT(ISERROR(SEARCH(("RIESGO BAJO"),(BL45))))</formula>
    </cfRule>
    <cfRule type="containsText" dxfId="179" priority="108" operator="containsText" text="RIESGO MODERADO">
      <formula>NOT(ISERROR(SEARCH(("RIESGO MODERADO"),(BL45))))</formula>
    </cfRule>
    <cfRule type="containsText" dxfId="178" priority="109" operator="containsText" text="RIESGO ALTO">
      <formula>NOT(ISERROR(SEARCH(("RIESGO ALTO"),(BL45))))</formula>
    </cfRule>
    <cfRule type="containsText" dxfId="177" priority="110" operator="containsText" text="RIESGO EXTREMO">
      <formula>NOT(ISERROR(SEARCH(("RIESGO EXTREMO"),(BL45))))</formula>
    </cfRule>
  </conditionalFormatting>
  <conditionalFormatting sqref="BL49">
    <cfRule type="containsText" dxfId="176" priority="111" operator="containsText" text="RIESGO BAJO">
      <formula>NOT(ISERROR(SEARCH(("RIESGO BAJO"),(BL49))))</formula>
    </cfRule>
    <cfRule type="containsText" dxfId="175" priority="112" operator="containsText" text="RIESGO MODERADO">
      <formula>NOT(ISERROR(SEARCH(("RIESGO MODERADO"),(BL49))))</formula>
    </cfRule>
    <cfRule type="containsText" dxfId="174" priority="113" operator="containsText" text="RIESGO ALTO">
      <formula>NOT(ISERROR(SEARCH(("RIESGO ALTO"),(BL49))))</formula>
    </cfRule>
    <cfRule type="containsText" dxfId="173" priority="114" operator="containsText" text="RIESGO EXTREMO">
      <formula>NOT(ISERROR(SEARCH(("RIESGO EXTREMO"),(BL49))))</formula>
    </cfRule>
  </conditionalFormatting>
  <conditionalFormatting sqref="BL53">
    <cfRule type="containsText" dxfId="172" priority="115" operator="containsText" text="RIESGO BAJO">
      <formula>NOT(ISERROR(SEARCH(("RIESGO BAJO"),(BL53))))</formula>
    </cfRule>
    <cfRule type="containsText" dxfId="171" priority="116" operator="containsText" text="RIESGO MODERADO">
      <formula>NOT(ISERROR(SEARCH(("RIESGO MODERADO"),(BL53))))</formula>
    </cfRule>
    <cfRule type="containsText" dxfId="170" priority="117" operator="containsText" text="RIESGO ALTO">
      <formula>NOT(ISERROR(SEARCH(("RIESGO ALTO"),(BL53))))</formula>
    </cfRule>
    <cfRule type="containsText" dxfId="169" priority="118" operator="containsText" text="RIESGO EXTREMO">
      <formula>NOT(ISERROR(SEARCH(("RIESGO EXTREMO"),(BL53))))</formula>
    </cfRule>
  </conditionalFormatting>
  <dataValidations count="1">
    <dataValidation type="list" allowBlank="1" showErrorMessage="1" sqref="G17 G21 G25 G29 G33 G37 G41 G45 G49 G53" xr:uid="{00000000-0002-0000-0300-000000000000}">
      <formula1>INDIRECT(F17)</formula1>
    </dataValidation>
  </dataValidations>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FFADB-4FEA-4C36-AF6F-BF631C4E1F4E}">
  <dimension ref="A1:CC1000"/>
  <sheetViews>
    <sheetView showGridLines="0" topLeftCell="BT19" workbookViewId="0">
      <selection activeCell="BT21" sqref="BT21:BT24"/>
    </sheetView>
  </sheetViews>
  <sheetFormatPr baseColWidth="10" defaultColWidth="12.83203125" defaultRowHeight="15" customHeight="1" x14ac:dyDescent="0.2"/>
  <cols>
    <col min="1" max="1" width="19.33203125" style="81" customWidth="1"/>
    <col min="2" max="2" width="42.6640625" style="81" customWidth="1"/>
    <col min="3" max="3" width="20.1640625" style="81" customWidth="1"/>
    <col min="4" max="4" width="19.83203125" style="81" customWidth="1"/>
    <col min="5" max="5" width="52.83203125" style="81" customWidth="1"/>
    <col min="6" max="6" width="42.83203125" style="81" customWidth="1"/>
    <col min="7" max="9" width="16.83203125" style="81" customWidth="1"/>
    <col min="10" max="10" width="19.33203125" style="81" customWidth="1"/>
    <col min="11" max="11" width="37.33203125" style="81" customWidth="1"/>
    <col min="12" max="12" width="63.83203125" style="81" customWidth="1"/>
    <col min="13" max="15" width="19.83203125" style="81" customWidth="1"/>
    <col min="16" max="34" width="14.5" style="81" customWidth="1"/>
    <col min="35" max="37" width="14.5" style="81" hidden="1" customWidth="1"/>
    <col min="38" max="38" width="19" style="81" hidden="1" customWidth="1"/>
    <col min="39" max="39" width="33.6640625" style="81" hidden="1" customWidth="1"/>
    <col min="40" max="40" width="14.5" style="81" hidden="1" customWidth="1"/>
    <col min="41" max="41" width="13.33203125" style="81" hidden="1" customWidth="1"/>
    <col min="42" max="44" width="16.33203125" style="81" hidden="1" customWidth="1"/>
    <col min="45" max="45" width="22" style="81" hidden="1" customWidth="1"/>
    <col min="46" max="46" width="14.1640625" style="81" hidden="1" customWidth="1"/>
    <col min="47" max="47" width="63.83203125" style="81" customWidth="1"/>
    <col min="48" max="48" width="31.83203125" style="81" customWidth="1"/>
    <col min="49" max="49" width="41.1640625" style="81" customWidth="1"/>
    <col min="50" max="50" width="48.83203125" style="81" customWidth="1"/>
    <col min="51" max="51" width="23.1640625" style="81" customWidth="1"/>
    <col min="52" max="52" width="17.1640625" style="81" customWidth="1"/>
    <col min="53" max="53" width="17.6640625" style="81" customWidth="1"/>
    <col min="54" max="54" width="14.33203125" style="81" customWidth="1"/>
    <col min="55" max="55" width="15.1640625" style="81" customWidth="1"/>
    <col min="56" max="57" width="11.6640625" style="81" customWidth="1"/>
    <col min="58" max="60" width="13.33203125" style="81" customWidth="1"/>
    <col min="61" max="61" width="14.5" style="81" customWidth="1"/>
    <col min="62" max="63" width="13.33203125" style="81" hidden="1" customWidth="1"/>
    <col min="64" max="64" width="18.1640625" style="81" customWidth="1"/>
    <col min="65" max="69" width="35.83203125" style="81" hidden="1" customWidth="1"/>
    <col min="70" max="70" width="4.1640625" style="81" customWidth="1"/>
    <col min="71" max="78" width="63.1640625" style="81" customWidth="1"/>
    <col min="79" max="79" width="4.1640625" style="81" customWidth="1"/>
    <col min="80" max="16384" width="12.83203125" style="81"/>
  </cols>
  <sheetData>
    <row r="1" spans="1:81" x14ac:dyDescent="0.2">
      <c r="A1" s="222"/>
      <c r="B1" s="227"/>
      <c r="C1" s="226"/>
      <c r="D1" s="226"/>
      <c r="E1" s="226"/>
      <c r="F1" s="226"/>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3"/>
      <c r="BT1" s="223"/>
      <c r="BU1" s="223"/>
      <c r="BV1" s="223"/>
      <c r="BW1" s="223"/>
      <c r="BX1" s="223"/>
      <c r="BY1" s="222"/>
      <c r="BZ1" s="222"/>
      <c r="CA1" s="82"/>
      <c r="CB1" s="82"/>
      <c r="CC1" s="82"/>
    </row>
    <row r="2" spans="1:81" ht="14.25" customHeight="1"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3"/>
      <c r="BT2" s="223"/>
      <c r="BU2" s="223"/>
      <c r="BV2" s="223"/>
      <c r="BW2" s="223"/>
      <c r="BX2" s="223"/>
      <c r="BY2" s="222"/>
      <c r="BZ2" s="222"/>
      <c r="CA2" s="82"/>
      <c r="CB2" s="82"/>
      <c r="CC2" s="82"/>
    </row>
    <row r="3" spans="1:81" ht="14.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3"/>
      <c r="BT3" s="223"/>
      <c r="BU3" s="223"/>
      <c r="BV3" s="223"/>
      <c r="BW3" s="223"/>
      <c r="BX3" s="223"/>
      <c r="BY3" s="222"/>
      <c r="BZ3" s="222"/>
      <c r="CA3" s="82"/>
      <c r="CB3" s="82"/>
      <c r="CC3" s="82"/>
    </row>
    <row r="4" spans="1:81" ht="27.75" customHeight="1" x14ac:dyDescent="0.2">
      <c r="A4" s="222"/>
      <c r="B4" s="222"/>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3"/>
      <c r="BT4" s="223"/>
      <c r="BU4" s="223"/>
      <c r="BV4" s="223"/>
      <c r="BW4" s="223"/>
      <c r="BX4" s="223"/>
      <c r="BY4" s="222"/>
      <c r="BZ4" s="222"/>
      <c r="CA4" s="82"/>
      <c r="CB4" s="82"/>
      <c r="CC4" s="82"/>
    </row>
    <row r="5" spans="1:81" ht="27.75" customHeight="1" x14ac:dyDescent="0.2">
      <c r="A5" s="222"/>
      <c r="B5" s="611" t="s">
        <v>0</v>
      </c>
      <c r="C5" s="612"/>
      <c r="D5" s="612"/>
      <c r="E5" s="612"/>
      <c r="F5" s="612"/>
      <c r="G5" s="612"/>
      <c r="H5" s="613"/>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3"/>
      <c r="BT5" s="223"/>
      <c r="BU5" s="223"/>
      <c r="BV5" s="223"/>
      <c r="BW5" s="223"/>
      <c r="BX5" s="223"/>
      <c r="BY5" s="222"/>
      <c r="BZ5" s="222"/>
      <c r="CA5" s="82"/>
      <c r="CB5" s="82"/>
      <c r="CC5" s="82"/>
    </row>
    <row r="6" spans="1:81" ht="27.75" customHeight="1" x14ac:dyDescent="0.2">
      <c r="A6" s="222"/>
      <c r="B6" s="225" t="s">
        <v>1</v>
      </c>
      <c r="C6" s="614" t="s">
        <v>2</v>
      </c>
      <c r="D6" s="612"/>
      <c r="E6" s="612"/>
      <c r="F6" s="612"/>
      <c r="G6" s="612"/>
      <c r="H6" s="613"/>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3"/>
      <c r="BT6" s="223"/>
      <c r="BU6" s="223"/>
      <c r="BV6" s="223"/>
      <c r="BW6" s="223"/>
      <c r="BX6" s="223"/>
      <c r="BY6" s="222"/>
      <c r="BZ6" s="222"/>
      <c r="CA6" s="82"/>
      <c r="CB6" s="82"/>
      <c r="CC6" s="82"/>
    </row>
    <row r="7" spans="1:81" ht="27.75" customHeight="1" x14ac:dyDescent="0.2">
      <c r="A7" s="222"/>
      <c r="B7" s="225" t="s">
        <v>3</v>
      </c>
      <c r="C7" s="614" t="s">
        <v>4</v>
      </c>
      <c r="D7" s="612"/>
      <c r="E7" s="612"/>
      <c r="F7" s="612"/>
      <c r="G7" s="612"/>
      <c r="H7" s="613"/>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3"/>
      <c r="BT7" s="223"/>
      <c r="BU7" s="223"/>
      <c r="BV7" s="223"/>
      <c r="BW7" s="223"/>
      <c r="BX7" s="223"/>
      <c r="BY7" s="222"/>
      <c r="BZ7" s="222"/>
      <c r="CA7" s="82"/>
      <c r="CB7" s="82"/>
      <c r="CC7" s="82"/>
    </row>
    <row r="8" spans="1:81" ht="27.75" customHeight="1" x14ac:dyDescent="0.2">
      <c r="A8" s="222"/>
      <c r="B8" s="225" t="s">
        <v>5</v>
      </c>
      <c r="C8" s="611" t="s">
        <v>6</v>
      </c>
      <c r="D8" s="613"/>
      <c r="E8" s="611" t="s">
        <v>7</v>
      </c>
      <c r="F8" s="613"/>
      <c r="G8" s="611" t="s">
        <v>8</v>
      </c>
      <c r="H8" s="613"/>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3"/>
      <c r="BT8" s="223"/>
      <c r="BU8" s="223"/>
      <c r="BV8" s="223"/>
      <c r="BW8" s="223"/>
      <c r="BX8" s="223"/>
      <c r="BY8" s="222"/>
      <c r="BZ8" s="222"/>
      <c r="CA8" s="82"/>
      <c r="CB8" s="82"/>
      <c r="CC8" s="82"/>
    </row>
    <row r="9" spans="1:81" ht="27.75" customHeight="1" x14ac:dyDescent="0.2">
      <c r="A9" s="222"/>
      <c r="B9" s="224">
        <f>[8]Presentación!C11</f>
        <v>45818</v>
      </c>
      <c r="C9" s="614" t="str">
        <f>[8]Presentación!D11</f>
        <v>PI02-FOR01</v>
      </c>
      <c r="D9" s="613"/>
      <c r="E9" s="614">
        <f>[8]Presentación!F11</f>
        <v>1</v>
      </c>
      <c r="F9" s="613"/>
      <c r="G9" s="614" t="str">
        <f>[8]Presentación!H11</f>
        <v>1 de 1</v>
      </c>
      <c r="H9" s="613"/>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3"/>
      <c r="BT9" s="223"/>
      <c r="BU9" s="223"/>
      <c r="BV9" s="223"/>
      <c r="BW9" s="223"/>
      <c r="BX9" s="223"/>
      <c r="BY9" s="222"/>
      <c r="BZ9" s="222"/>
      <c r="CA9" s="82"/>
      <c r="CB9" s="82"/>
      <c r="CC9" s="82"/>
    </row>
    <row r="10" spans="1:81" ht="16" thickBot="1" x14ac:dyDescent="0.25">
      <c r="A10" s="90"/>
      <c r="B10" s="221"/>
      <c r="C10" s="220"/>
      <c r="D10" s="220"/>
      <c r="E10" s="22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220"/>
      <c r="AP10" s="90"/>
      <c r="AQ10" s="90"/>
      <c r="AR10" s="90"/>
      <c r="AS10" s="90"/>
      <c r="AT10" s="90"/>
      <c r="AU10" s="90"/>
      <c r="AV10" s="155"/>
      <c r="AW10" s="90"/>
      <c r="AX10" s="90"/>
      <c r="AY10" s="90"/>
      <c r="AZ10" s="90"/>
      <c r="BA10" s="90"/>
      <c r="BB10" s="90"/>
      <c r="BC10" s="220"/>
      <c r="BD10" s="220"/>
      <c r="BE10" s="220"/>
      <c r="BF10" s="90"/>
      <c r="BG10" s="90"/>
      <c r="BH10" s="90"/>
      <c r="BI10" s="90"/>
      <c r="BJ10" s="90"/>
      <c r="BK10" s="90"/>
      <c r="BL10" s="217"/>
      <c r="BM10" s="219"/>
      <c r="BN10" s="90"/>
      <c r="BO10" s="90"/>
      <c r="BP10" s="90"/>
      <c r="BQ10" s="90"/>
      <c r="BR10" s="90"/>
      <c r="BS10" s="217"/>
      <c r="BT10" s="217"/>
      <c r="BU10" s="217"/>
      <c r="BV10" s="217"/>
      <c r="BW10" s="217"/>
      <c r="BX10" s="217"/>
      <c r="BY10" s="90"/>
      <c r="BZ10" s="90"/>
      <c r="CA10" s="82"/>
      <c r="CB10" s="82"/>
      <c r="CC10" s="82"/>
    </row>
    <row r="11" spans="1:81" ht="63" thickBot="1" x14ac:dyDescent="0.25">
      <c r="A11" s="218"/>
      <c r="B11" s="615" t="s">
        <v>12</v>
      </c>
      <c r="C11" s="601"/>
      <c r="D11" s="601"/>
      <c r="E11" s="601"/>
      <c r="F11" s="601"/>
      <c r="G11" s="601"/>
      <c r="H11" s="601"/>
      <c r="I11" s="601"/>
      <c r="J11" s="601"/>
      <c r="K11" s="601"/>
      <c r="L11" s="603"/>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107"/>
      <c r="BD11" s="90"/>
      <c r="BE11" s="90"/>
      <c r="BF11" s="90"/>
      <c r="BG11" s="90"/>
      <c r="BH11" s="90"/>
      <c r="BI11" s="90"/>
      <c r="BJ11" s="90"/>
      <c r="BK11" s="90"/>
      <c r="BL11" s="90"/>
      <c r="BM11" s="90"/>
      <c r="BN11" s="90"/>
      <c r="BO11" s="90"/>
      <c r="BP11" s="90"/>
      <c r="BQ11" s="90"/>
      <c r="BR11" s="90"/>
      <c r="BS11" s="217"/>
      <c r="BT11" s="217"/>
      <c r="BU11" s="217"/>
      <c r="BV11" s="217"/>
      <c r="BW11" s="217"/>
      <c r="BX11" s="217"/>
      <c r="BY11" s="90"/>
      <c r="BZ11" s="90"/>
      <c r="CA11" s="82"/>
      <c r="CB11" s="82"/>
      <c r="CC11" s="82"/>
    </row>
    <row r="12" spans="1:81" ht="16" thickBot="1" x14ac:dyDescent="0.25">
      <c r="A12" s="215"/>
      <c r="B12" s="215"/>
      <c r="C12" s="215"/>
      <c r="D12" s="215"/>
      <c r="E12" s="215"/>
      <c r="F12" s="215"/>
      <c r="G12" s="216"/>
      <c r="H12" s="216"/>
      <c r="I12" s="216"/>
      <c r="J12" s="216"/>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N12" s="215"/>
      <c r="BO12" s="215"/>
      <c r="BP12" s="215"/>
      <c r="BQ12" s="215"/>
      <c r="BR12" s="215"/>
      <c r="BS12" s="215"/>
      <c r="BT12" s="215"/>
      <c r="BU12" s="215"/>
      <c r="BV12" s="215"/>
      <c r="BW12" s="215"/>
      <c r="BX12" s="215"/>
      <c r="BY12" s="215"/>
      <c r="BZ12" s="215"/>
      <c r="CA12" s="82"/>
      <c r="CB12" s="82"/>
      <c r="CC12" s="82"/>
    </row>
    <row r="13" spans="1:81" ht="56.25" customHeight="1" thickBot="1" x14ac:dyDescent="0.25">
      <c r="A13" s="616" t="s">
        <v>13</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207"/>
      <c r="AJ13" s="207"/>
      <c r="AK13" s="207"/>
      <c r="AL13" s="606" t="s">
        <v>14</v>
      </c>
      <c r="AM13" s="601"/>
      <c r="AN13" s="601"/>
      <c r="AO13" s="601"/>
      <c r="AP13" s="601"/>
      <c r="AQ13" s="601"/>
      <c r="AR13" s="601"/>
      <c r="AS13" s="601"/>
      <c r="AT13" s="603"/>
      <c r="AU13" s="607" t="s">
        <v>15</v>
      </c>
      <c r="AV13" s="584"/>
      <c r="AW13" s="584"/>
      <c r="AX13" s="584"/>
      <c r="AY13" s="584"/>
      <c r="AZ13" s="584"/>
      <c r="BA13" s="584"/>
      <c r="BB13" s="597"/>
      <c r="BC13" s="214"/>
      <c r="BD13" s="214"/>
      <c r="BE13" s="213"/>
      <c r="BF13" s="609" t="s">
        <v>16</v>
      </c>
      <c r="BG13" s="584"/>
      <c r="BH13" s="584"/>
      <c r="BI13" s="584"/>
      <c r="BJ13" s="584"/>
      <c r="BK13" s="584"/>
      <c r="BL13" s="587"/>
      <c r="BM13" s="583" t="s">
        <v>17</v>
      </c>
      <c r="BN13" s="584"/>
      <c r="BO13" s="584"/>
      <c r="BP13" s="584"/>
      <c r="BQ13" s="584"/>
      <c r="BR13" s="207"/>
      <c r="BS13" s="586" t="s">
        <v>253</v>
      </c>
      <c r="BT13" s="584"/>
      <c r="BU13" s="584"/>
      <c r="BV13" s="584"/>
      <c r="BW13" s="584"/>
      <c r="BX13" s="584"/>
      <c r="BY13" s="584"/>
      <c r="BZ13" s="587"/>
      <c r="CA13" s="678" t="s">
        <v>252</v>
      </c>
      <c r="CB13" s="551"/>
      <c r="CC13" s="552"/>
    </row>
    <row r="14" spans="1:81" ht="56.25" customHeight="1" thickBot="1" x14ac:dyDescent="0.25">
      <c r="A14" s="212"/>
      <c r="B14" s="212"/>
      <c r="C14" s="212"/>
      <c r="D14" s="212"/>
      <c r="E14" s="212"/>
      <c r="F14" s="212"/>
      <c r="G14" s="212"/>
      <c r="H14" s="212"/>
      <c r="I14" s="212"/>
      <c r="J14" s="212"/>
      <c r="K14" s="212"/>
      <c r="L14" s="212"/>
      <c r="M14" s="600" t="s">
        <v>18</v>
      </c>
      <c r="N14" s="601"/>
      <c r="O14" s="601"/>
      <c r="P14" s="602" t="s">
        <v>19</v>
      </c>
      <c r="Q14" s="601"/>
      <c r="R14" s="601"/>
      <c r="S14" s="601"/>
      <c r="T14" s="601"/>
      <c r="U14" s="601"/>
      <c r="V14" s="601"/>
      <c r="W14" s="601"/>
      <c r="X14" s="601"/>
      <c r="Y14" s="601"/>
      <c r="Z14" s="601"/>
      <c r="AA14" s="601"/>
      <c r="AB14" s="601"/>
      <c r="AC14" s="601"/>
      <c r="AD14" s="601"/>
      <c r="AE14" s="601"/>
      <c r="AF14" s="601"/>
      <c r="AG14" s="601"/>
      <c r="AH14" s="601"/>
      <c r="AI14" s="601"/>
      <c r="AJ14" s="601"/>
      <c r="AK14" s="603"/>
      <c r="AL14" s="210"/>
      <c r="AM14" s="210"/>
      <c r="AN14" s="210"/>
      <c r="AO14" s="210"/>
      <c r="AP14" s="210"/>
      <c r="AQ14" s="211"/>
      <c r="AR14" s="211"/>
      <c r="AS14" s="210"/>
      <c r="AT14" s="210"/>
      <c r="AU14" s="588"/>
      <c r="AV14" s="588"/>
      <c r="AW14" s="588"/>
      <c r="AX14" s="588"/>
      <c r="AY14" s="588"/>
      <c r="AZ14" s="588"/>
      <c r="BA14" s="588"/>
      <c r="BB14" s="608"/>
      <c r="BC14" s="209"/>
      <c r="BD14" s="209"/>
      <c r="BE14" s="208"/>
      <c r="BF14" s="548"/>
      <c r="BG14" s="585"/>
      <c r="BH14" s="585"/>
      <c r="BI14" s="585"/>
      <c r="BJ14" s="585"/>
      <c r="BK14" s="585"/>
      <c r="BL14" s="610"/>
      <c r="BM14" s="548"/>
      <c r="BN14" s="585"/>
      <c r="BO14" s="585"/>
      <c r="BP14" s="585"/>
      <c r="BQ14" s="585"/>
      <c r="BR14" s="207"/>
      <c r="BS14" s="549"/>
      <c r="BT14" s="588"/>
      <c r="BU14" s="588"/>
      <c r="BV14" s="588"/>
      <c r="BW14" s="588"/>
      <c r="BX14" s="588"/>
      <c r="BY14" s="588"/>
      <c r="BZ14" s="589"/>
      <c r="CA14" s="554"/>
      <c r="CB14" s="554"/>
      <c r="CC14" s="555"/>
    </row>
    <row r="15" spans="1:81" ht="93.75" customHeight="1" x14ac:dyDescent="0.2">
      <c r="A15" s="206" t="s">
        <v>20</v>
      </c>
      <c r="B15" s="205" t="s">
        <v>21</v>
      </c>
      <c r="C15" s="205" t="s">
        <v>22</v>
      </c>
      <c r="D15" s="205" t="s">
        <v>23</v>
      </c>
      <c r="E15" s="205" t="s">
        <v>24</v>
      </c>
      <c r="F15" s="205" t="s">
        <v>25</v>
      </c>
      <c r="G15" s="205" t="s">
        <v>26</v>
      </c>
      <c r="H15" s="205" t="s">
        <v>27</v>
      </c>
      <c r="I15" s="205" t="s">
        <v>28</v>
      </c>
      <c r="J15" s="205" t="s">
        <v>29</v>
      </c>
      <c r="K15" s="205" t="s">
        <v>30</v>
      </c>
      <c r="L15" s="205" t="s">
        <v>31</v>
      </c>
      <c r="M15" s="194" t="s">
        <v>32</v>
      </c>
      <c r="N15" s="193" t="s">
        <v>33</v>
      </c>
      <c r="O15" s="193" t="s">
        <v>34</v>
      </c>
      <c r="P15" s="192" t="s">
        <v>35</v>
      </c>
      <c r="Q15" s="192" t="s">
        <v>36</v>
      </c>
      <c r="R15" s="192" t="s">
        <v>37</v>
      </c>
      <c r="S15" s="192" t="s">
        <v>38</v>
      </c>
      <c r="T15" s="192" t="s">
        <v>39</v>
      </c>
      <c r="U15" s="192" t="s">
        <v>40</v>
      </c>
      <c r="V15" s="192" t="s">
        <v>41</v>
      </c>
      <c r="W15" s="192" t="s">
        <v>42</v>
      </c>
      <c r="X15" s="192" t="s">
        <v>43</v>
      </c>
      <c r="Y15" s="192" t="s">
        <v>44</v>
      </c>
      <c r="Z15" s="192" t="s">
        <v>45</v>
      </c>
      <c r="AA15" s="192" t="s">
        <v>46</v>
      </c>
      <c r="AB15" s="192" t="s">
        <v>47</v>
      </c>
      <c r="AC15" s="192" t="s">
        <v>48</v>
      </c>
      <c r="AD15" s="192" t="s">
        <v>49</v>
      </c>
      <c r="AE15" s="192" t="s">
        <v>50</v>
      </c>
      <c r="AF15" s="192" t="s">
        <v>51</v>
      </c>
      <c r="AG15" s="192" t="s">
        <v>52</v>
      </c>
      <c r="AH15" s="192" t="s">
        <v>53</v>
      </c>
      <c r="AI15" s="604" t="s">
        <v>54</v>
      </c>
      <c r="AJ15" s="584"/>
      <c r="AK15" s="597"/>
      <c r="AL15" s="202" t="s">
        <v>55</v>
      </c>
      <c r="AM15" s="202" t="s">
        <v>56</v>
      </c>
      <c r="AN15" s="202" t="s">
        <v>57</v>
      </c>
      <c r="AO15" s="605" t="s">
        <v>58</v>
      </c>
      <c r="AP15" s="597"/>
      <c r="AQ15" s="605" t="s">
        <v>59</v>
      </c>
      <c r="AR15" s="597"/>
      <c r="AS15" s="202" t="s">
        <v>60</v>
      </c>
      <c r="AT15" s="202" t="s">
        <v>251</v>
      </c>
      <c r="AU15" s="204" t="s">
        <v>62</v>
      </c>
      <c r="AV15" s="203" t="s">
        <v>63</v>
      </c>
      <c r="AW15" s="203" t="s">
        <v>64</v>
      </c>
      <c r="AX15" s="203" t="s">
        <v>65</v>
      </c>
      <c r="AY15" s="203" t="s">
        <v>66</v>
      </c>
      <c r="AZ15" s="203" t="s">
        <v>67</v>
      </c>
      <c r="BA15" s="203" t="s">
        <v>68</v>
      </c>
      <c r="BB15" s="203" t="s">
        <v>69</v>
      </c>
      <c r="BC15" s="187" t="s">
        <v>70</v>
      </c>
      <c r="BD15" s="187" t="s">
        <v>71</v>
      </c>
      <c r="BE15" s="186" t="s">
        <v>72</v>
      </c>
      <c r="BF15" s="596" t="s">
        <v>58</v>
      </c>
      <c r="BG15" s="597"/>
      <c r="BH15" s="598" t="s">
        <v>59</v>
      </c>
      <c r="BI15" s="597"/>
      <c r="BJ15" s="202" t="s">
        <v>73</v>
      </c>
      <c r="BK15" s="202" t="s">
        <v>250</v>
      </c>
      <c r="BL15" s="201" t="s">
        <v>75</v>
      </c>
      <c r="BM15" s="200" t="s">
        <v>76</v>
      </c>
      <c r="BN15" s="199" t="s">
        <v>77</v>
      </c>
      <c r="BO15" s="199" t="s">
        <v>78</v>
      </c>
      <c r="BP15" s="199" t="s">
        <v>79</v>
      </c>
      <c r="BQ15" s="198" t="s">
        <v>80</v>
      </c>
      <c r="BR15" s="177"/>
      <c r="BS15" s="677" t="s">
        <v>319</v>
      </c>
      <c r="BT15" s="677" t="s">
        <v>248</v>
      </c>
      <c r="BU15" s="677" t="s">
        <v>318</v>
      </c>
      <c r="BV15" s="677" t="s">
        <v>317</v>
      </c>
      <c r="BW15" s="677" t="s">
        <v>316</v>
      </c>
      <c r="BX15" s="677" t="s">
        <v>244</v>
      </c>
      <c r="BY15" s="677" t="s">
        <v>315</v>
      </c>
      <c r="BZ15" s="677" t="s">
        <v>314</v>
      </c>
      <c r="CA15" s="554"/>
      <c r="CB15" s="554"/>
      <c r="CC15" s="555"/>
    </row>
    <row r="16" spans="1:81" ht="12.75" customHeight="1" thickBot="1" x14ac:dyDescent="0.25">
      <c r="A16" s="196"/>
      <c r="B16" s="195"/>
      <c r="C16" s="195"/>
      <c r="D16" s="195"/>
      <c r="E16" s="195"/>
      <c r="F16" s="195"/>
      <c r="G16" s="195"/>
      <c r="H16" s="195"/>
      <c r="I16" s="195"/>
      <c r="J16" s="195"/>
      <c r="K16" s="195"/>
      <c r="L16" s="195"/>
      <c r="M16" s="194"/>
      <c r="N16" s="193"/>
      <c r="O16" s="193"/>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82"/>
      <c r="AM16" s="182"/>
      <c r="AN16" s="182"/>
      <c r="AO16" s="191"/>
      <c r="AP16" s="190"/>
      <c r="AQ16" s="191"/>
      <c r="AR16" s="190"/>
      <c r="AS16" s="182"/>
      <c r="AT16" s="182"/>
      <c r="AU16" s="189"/>
      <c r="AV16" s="188"/>
      <c r="AW16" s="188"/>
      <c r="AX16" s="188"/>
      <c r="AY16" s="188"/>
      <c r="AZ16" s="188"/>
      <c r="BA16" s="188"/>
      <c r="BB16" s="188"/>
      <c r="BC16" s="187"/>
      <c r="BD16" s="187"/>
      <c r="BE16" s="186"/>
      <c r="BF16" s="185"/>
      <c r="BG16" s="183"/>
      <c r="BH16" s="184"/>
      <c r="BI16" s="183"/>
      <c r="BJ16" s="182"/>
      <c r="BK16" s="182"/>
      <c r="BL16" s="181"/>
      <c r="BM16" s="180"/>
      <c r="BN16" s="179"/>
      <c r="BO16" s="179"/>
      <c r="BP16" s="179"/>
      <c r="BQ16" s="178"/>
      <c r="BR16" s="177"/>
      <c r="BS16" s="542"/>
      <c r="BT16" s="542"/>
      <c r="BU16" s="542"/>
      <c r="BV16" s="542"/>
      <c r="BW16" s="542"/>
      <c r="BX16" s="542"/>
      <c r="BY16" s="542"/>
      <c r="BZ16" s="542"/>
      <c r="CA16" s="557"/>
      <c r="CB16" s="557"/>
      <c r="CC16" s="558"/>
    </row>
    <row r="17" spans="1:81" ht="348.75" customHeight="1" thickBot="1" x14ac:dyDescent="0.25">
      <c r="A17" s="569">
        <v>1</v>
      </c>
      <c r="B17" s="572" t="s">
        <v>164</v>
      </c>
      <c r="C17" s="573" t="s">
        <v>165</v>
      </c>
      <c r="D17" s="573" t="s">
        <v>166</v>
      </c>
      <c r="E17" s="573" t="s">
        <v>230</v>
      </c>
      <c r="F17" s="543" t="s">
        <v>187</v>
      </c>
      <c r="G17" s="543" t="s">
        <v>188</v>
      </c>
      <c r="H17" s="543" t="s">
        <v>407</v>
      </c>
      <c r="I17" s="543" t="s">
        <v>406</v>
      </c>
      <c r="J17" s="543" t="s">
        <v>405</v>
      </c>
      <c r="K17" s="565" t="str">
        <f>CONCATENATE(H17," ",I17," ",J17)</f>
        <v>Posibilidad de afectación operacional y reputacional por incumplimiento en la ejecución de las actividades contenidas en el Plan de Auditorías y Seguimientos aprobado para la vigencia, debido a deficiencias en la Planeación anual y de las actividades individuales</v>
      </c>
      <c r="L17" s="543" t="s">
        <v>192</v>
      </c>
      <c r="M17" s="543" t="s">
        <v>225</v>
      </c>
      <c r="N17" s="543" t="s">
        <v>239</v>
      </c>
      <c r="O17" s="543" t="s">
        <v>224</v>
      </c>
      <c r="P17" s="543"/>
      <c r="Q17" s="543"/>
      <c r="R17" s="543"/>
      <c r="S17" s="543"/>
      <c r="T17" s="543"/>
      <c r="U17" s="543"/>
      <c r="V17" s="543"/>
      <c r="W17" s="543"/>
      <c r="X17" s="543"/>
      <c r="Y17" s="543"/>
      <c r="Z17" s="543"/>
      <c r="AA17" s="543"/>
      <c r="AB17" s="543"/>
      <c r="AC17" s="543"/>
      <c r="AD17" s="543"/>
      <c r="AE17" s="543"/>
      <c r="AF17" s="543"/>
      <c r="AG17" s="543"/>
      <c r="AH17" s="543"/>
      <c r="AI17" s="566">
        <f>COUNTIF(P17:AH20,"Si")</f>
        <v>0</v>
      </c>
      <c r="AJ17" s="568">
        <f>IF((COUNTIF(O17:AH20,"Si"))&lt;=0,0,(IF((COUNTIF(O17:AH20,"Si"))&lt;=5,3,(IF(COUNTIF(O17:AH20,"Si")&lt;=11,4,5)))))</f>
        <v>0</v>
      </c>
      <c r="AK17" s="568">
        <f>IF((COUNTIF(O17:AH20,"Si"))&lt;=0,0,(IF((COUNTIF(O17:AH20,"Si"))&lt;=5,"MODERADO",(IF(COUNTIF(O17:AH20,"Si")&lt;=11,"ALTO","EXTREMO")))))</f>
        <v>0</v>
      </c>
      <c r="AL17" s="566">
        <v>30</v>
      </c>
      <c r="AM17" s="566"/>
      <c r="AN17" s="566" t="str">
        <f>IF(AM17="Rara vez",1,(IF(AM17="Improbable",2,(IF(AM17="Posible",3,IF(AM17="Probable",4,IF(AM17="Seguro",5,"Revisar")))))))</f>
        <v>Revisar</v>
      </c>
      <c r="AO17" s="567">
        <f>IF(E17="Corrupción",AN17,IF(AL17&lt;=2,1,IF(AL17&lt;=24,2,IF(AL17&lt;=500,3,IF(AL17&lt;=5000,4,IF(AL17&gt;5000,5,"Revisar"))))))</f>
        <v>3</v>
      </c>
      <c r="AP17" s="567" t="str">
        <f>IF(E17="Corrupción",(IF(AO17=1,"Rara Vez",IF(AO17=2,"Improbable",IF(AO17=3,"Posible",IF(AO17=4,"Probable",IF(AO17=5,"Seguro","Revisar")))))),IF(AO17=1,"Muy Baja",IF(AO17=2,"Baja",IF(AO17=3,"Media",IF(AO17=4,"Alta","Muy Alta")))))</f>
        <v>Media</v>
      </c>
      <c r="AQ17" s="567">
        <f>IF(E17="Corrupción",AJ17,(ROUND(((VLOOKUP(M17,[8]Datos!$B$25:$C$29,2,FALSE)*[8]Datos!$B$32)+(VLOOKUP(N17,[8]Datos!$B$25:$C$29,2,FALSE)*[8]Datos!$C$32)+(VLOOKUP(O17,[8]Datos!$B$25:$C$29,2,FALSE)*[8]Datos!$D$32))*5,0)))</f>
        <v>2</v>
      </c>
      <c r="AR17" s="567" t="str">
        <f>IF(AQ17=1,"Insignificante",IF(AQ17=2,"Menor",IF(AQ17=3,"Moderado",IF(AQ17=4,"Mayor","Catastrófico"))))</f>
        <v>Menor</v>
      </c>
      <c r="AS17" s="574" t="e">
        <f ca="1">_xludf.NUMBERVALUE(CONCATENATE(AO17,AQ17),"##")</f>
        <v>#NAME?</v>
      </c>
      <c r="AT17" s="575" t="e">
        <f ca="1">VLOOKUP(AS17,[8]Datos!$I$37:$J$61,2,FALSE)</f>
        <v>#NAME?</v>
      </c>
      <c r="AU17" s="110" t="s">
        <v>404</v>
      </c>
      <c r="AV17" s="109" t="s">
        <v>171</v>
      </c>
      <c r="AW17" s="109" t="s">
        <v>403</v>
      </c>
      <c r="AX17" s="108" t="s">
        <v>81</v>
      </c>
      <c r="AY17" s="108" t="s">
        <v>82</v>
      </c>
      <c r="AZ17" s="108" t="s">
        <v>83</v>
      </c>
      <c r="BA17" s="108" t="s">
        <v>105</v>
      </c>
      <c r="BB17" s="105" t="s">
        <v>84</v>
      </c>
      <c r="BC17" s="107">
        <f>IF(AX17=[8]Datos!$C$63,[8]Datos!$C$73,IF(AX17=[8]Datos!$C$64,[8]Datos!$C$74,IF(AX17=[8]Datos!$C$65,[8]Datos!$C$75,"Revisar")))+IF(AY17=[8]Datos!$D$63,[8]Datos!$D$73,IF(AY17=[8]Datos!$D$64,[8]Datos!$D$74,"Revisar"))+IF(AZ17=[8]Datos!$E$63,[8]Datos!$E$73,IF(AZ17=[8]Datos!$E$64,[8]Datos!$E$74,"Revisar"))+IF(BB17=[8]Datos!$G$63,[8]Datos!$G$73,IF(BB17=[8]Datos!$G$64,[8]Datos!$G$74,IF(BB17=[8]Datos!$G$65,[8]Datos!$G$75,"Revisar")))</f>
        <v>0.65</v>
      </c>
      <c r="BD17" s="107">
        <f>IF(AX17=[8]Datos!$C$65,BC17,0)</f>
        <v>0</v>
      </c>
      <c r="BE17" s="107">
        <f>IF(OR(AX17=[8]Datos!$C$63,AX17=[8]Datos!$C$64),BC17,0)</f>
        <v>0.65</v>
      </c>
      <c r="BF17" s="559">
        <f>IF(ROUND(AO17-SUM(BE17:BE20),0)&lt;=0,1,ROUND(AO17-SUM(BE17:BE20),0))</f>
        <v>2</v>
      </c>
      <c r="BG17" s="567" t="str">
        <f>IF(E17="Corrupción",(IF(BF17=1,"Rara Vez",IF(BF17=2,"Improbable",IF(BF17=3,"Posible",IF(BF17=4,"Probable","Seguro"))))),IF(BF17=1,"Muy Baja",IF(BF17=2,"Baja",IF(BF17=3,"Media",IF(BF17=4,"Alta","Muy Alta")))))</f>
        <v>Baja</v>
      </c>
      <c r="BH17" s="559">
        <f>ROUND(AQ17-SUM(BD17:BD20),0)</f>
        <v>2</v>
      </c>
      <c r="BI17" s="559" t="str">
        <f>IF(BH17=1,"Insignificante",IF(BH17=2,"Menor",IF(BH17=3,"Moderado",IF(BH17=4,"Mayor","Catastrófico"))))</f>
        <v>Menor</v>
      </c>
      <c r="BJ17" s="560" t="e">
        <f ca="1">_xludf.NUMBERVALUE(CONCATENATE(BF17,BH17),"##")</f>
        <v>#NAME?</v>
      </c>
      <c r="BK17" s="561" t="e">
        <f ca="1">+VLOOKUP(BJ17,[8]Datos!$I$37:$J$65,2,FALSE)</f>
        <v>#NAME?</v>
      </c>
      <c r="BL17" s="562" t="s">
        <v>85</v>
      </c>
      <c r="BM17" s="106"/>
      <c r="BN17" s="105"/>
      <c r="BO17" s="321"/>
      <c r="BP17" s="321"/>
      <c r="BQ17" s="326"/>
      <c r="BR17" s="90"/>
      <c r="BS17" s="563" t="s">
        <v>398</v>
      </c>
      <c r="BT17" s="563" t="s">
        <v>87</v>
      </c>
      <c r="BU17" s="325" t="s">
        <v>402</v>
      </c>
      <c r="BV17" s="325" t="s">
        <v>401</v>
      </c>
      <c r="BW17" s="320" t="s">
        <v>400</v>
      </c>
      <c r="BX17" s="679" t="s">
        <v>87</v>
      </c>
      <c r="BY17" s="679" t="s">
        <v>207</v>
      </c>
      <c r="BZ17" s="680" t="s">
        <v>399</v>
      </c>
      <c r="CA17" s="681" t="s">
        <v>201</v>
      </c>
      <c r="CB17" s="551"/>
      <c r="CC17" s="552"/>
    </row>
    <row r="18" spans="1:81" ht="15.75" customHeight="1" thickBot="1" x14ac:dyDescent="0.25">
      <c r="A18" s="570"/>
      <c r="B18" s="544"/>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104"/>
      <c r="AV18" s="101"/>
      <c r="AW18" s="101"/>
      <c r="AX18" s="108"/>
      <c r="AY18" s="108"/>
      <c r="AZ18" s="108"/>
      <c r="BA18" s="108"/>
      <c r="BB18" s="105"/>
      <c r="BC18" s="98" t="e">
        <f>IF(AX18=[8]Datos!$C$63,[8]Datos!$C$73,IF(AX18=[8]Datos!$C$64,[8]Datos!$C$74,IF(AX18=[8]Datos!$C$65,[8]Datos!$C$75,"Revisar")))+IF(AY18=[8]Datos!$D$63,[8]Datos!$D$73,IF(AY18=[8]Datos!$D$64,[8]Datos!$D$74,"Revisar"))+IF(AZ18=[8]Datos!$E$63,[8]Datos!$E$73,IF(AZ18=[8]Datos!$E$64,[8]Datos!$E$74,"Revisar"))+IF(BB18=[8]Datos!$G$63,[8]Datos!$G$73,IF(BB18=[8]Datos!$G$64,[8]Datos!$G$74,IF(BB18=[8]Datos!$G$65,[8]Datos!$G$75,"Revisar")))</f>
        <v>#VALUE!</v>
      </c>
      <c r="BD18" s="98">
        <f>IF(AX18=[8]Datos!$C$65,BC18,0)</f>
        <v>0</v>
      </c>
      <c r="BE18" s="98">
        <f>IF(OR(AX18=[8]Datos!$C$63,AX18=[8]Datos!$C$64),BC18,0)</f>
        <v>0</v>
      </c>
      <c r="BF18" s="544"/>
      <c r="BG18" s="544"/>
      <c r="BH18" s="544"/>
      <c r="BI18" s="544"/>
      <c r="BJ18" s="544"/>
      <c r="BK18" s="544"/>
      <c r="BL18" s="544"/>
      <c r="BM18" s="103"/>
      <c r="BN18" s="99"/>
      <c r="BO18" s="99"/>
      <c r="BP18" s="99"/>
      <c r="BQ18" s="88"/>
      <c r="BR18" s="82"/>
      <c r="BS18" s="541"/>
      <c r="BT18" s="541"/>
      <c r="BU18" s="319"/>
      <c r="BV18" s="319"/>
      <c r="BW18" s="319"/>
      <c r="BX18" s="541"/>
      <c r="BY18" s="541"/>
      <c r="BZ18" s="548"/>
      <c r="CA18" s="553"/>
      <c r="CB18" s="554"/>
      <c r="CC18" s="555"/>
    </row>
    <row r="19" spans="1:81" ht="43.5" customHeight="1" x14ac:dyDescent="0.2">
      <c r="A19" s="570"/>
      <c r="B19" s="544"/>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102"/>
      <c r="AV19" s="101"/>
      <c r="AW19" s="101"/>
      <c r="AX19" s="108"/>
      <c r="AY19" s="108"/>
      <c r="AZ19" s="108"/>
      <c r="BA19" s="108"/>
      <c r="BB19" s="105"/>
      <c r="BC19" s="98" t="e">
        <f>IF(AX19=[8]Datos!$C$63,[8]Datos!$C$73,IF(AX19=[8]Datos!$C$64,[8]Datos!$C$74,IF(AX19=[8]Datos!$C$65,[8]Datos!$C$75,"Revisar")))+IF(AY19=[8]Datos!$D$63,[8]Datos!$D$73,IF(AY19=[8]Datos!$D$64,[8]Datos!$D$74,"Revisar"))+IF(AZ19=[8]Datos!$E$63,[8]Datos!$E$73,IF(AZ19=[8]Datos!$E$64,[8]Datos!$E$74,"Revisar"))+IF(BB19=[8]Datos!$G$63,[8]Datos!$G$73,IF(BB19=[8]Datos!$G$64,[8]Datos!$G$74,IF(BB19=[8]Datos!$G$65,[8]Datos!$G$75,"Revisar")))</f>
        <v>#VALUE!</v>
      </c>
      <c r="BD19" s="98">
        <f>IF(AX19=[8]Datos!$C$65,BC19,0)</f>
        <v>0</v>
      </c>
      <c r="BE19" s="98">
        <f>IF(OR(AX19=[8]Datos!$C$63,AX19=[8]Datos!$C$64),BC19,0)</f>
        <v>0</v>
      </c>
      <c r="BF19" s="544"/>
      <c r="BG19" s="544"/>
      <c r="BH19" s="544"/>
      <c r="BI19" s="544"/>
      <c r="BJ19" s="544"/>
      <c r="BK19" s="544"/>
      <c r="BL19" s="544"/>
      <c r="BM19" s="97"/>
      <c r="BN19" s="97"/>
      <c r="BO19" s="97"/>
      <c r="BP19" s="97"/>
      <c r="BQ19" s="87"/>
      <c r="BR19" s="82"/>
      <c r="BS19" s="541"/>
      <c r="BT19" s="541"/>
      <c r="BU19" s="318"/>
      <c r="BV19" s="318"/>
      <c r="BW19" s="318"/>
      <c r="BX19" s="541"/>
      <c r="BY19" s="541"/>
      <c r="BZ19" s="548"/>
      <c r="CA19" s="553"/>
      <c r="CB19" s="554"/>
      <c r="CC19" s="555"/>
    </row>
    <row r="20" spans="1:81" ht="140.25" customHeight="1" thickBot="1" x14ac:dyDescent="0.25">
      <c r="A20" s="570"/>
      <c r="B20" s="544"/>
      <c r="C20" s="544"/>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639"/>
      <c r="AJ20" s="639"/>
      <c r="AK20" s="639"/>
      <c r="AL20" s="639"/>
      <c r="AM20" s="639"/>
      <c r="AN20" s="639"/>
      <c r="AO20" s="544"/>
      <c r="AP20" s="544"/>
      <c r="AQ20" s="544"/>
      <c r="AR20" s="544"/>
      <c r="AS20" s="544"/>
      <c r="AT20" s="639"/>
      <c r="AU20" s="324"/>
      <c r="AV20" s="262"/>
      <c r="AW20" s="262"/>
      <c r="AX20" s="261"/>
      <c r="AY20" s="261"/>
      <c r="AZ20" s="261"/>
      <c r="BA20" s="261"/>
      <c r="BB20" s="260"/>
      <c r="BC20" s="259" t="e">
        <f>IF(AX20=[8]Datos!$C$63,[8]Datos!$C$73,IF(AX20=[8]Datos!$C$64,[8]Datos!$C$74,IF(AX20=[8]Datos!$C$65,[8]Datos!$C$75,"Revisar")))+IF(AY20=[8]Datos!$D$63,[8]Datos!$D$73,IF(AY20=[8]Datos!$D$64,[8]Datos!$D$74,"Revisar"))+IF(AZ20=[8]Datos!$E$63,[8]Datos!$E$73,IF(AZ20=[8]Datos!$E$64,[8]Datos!$E$74,"Revisar"))+IF(BB20=[8]Datos!$G$63,[8]Datos!$G$73,IF(BB20=[8]Datos!$G$64,[8]Datos!$G$74,IF(BB20=[8]Datos!$G$65,[8]Datos!$G$75,"Revisar")))</f>
        <v>#VALUE!</v>
      </c>
      <c r="BD20" s="259">
        <f>IF(AX20=[8]Datos!$C$65,BC20,0)</f>
        <v>0</v>
      </c>
      <c r="BE20" s="259">
        <f>IF(OR(AX20=[8]Datos!$C$63,AX20=[8]Datos!$C$64),BC20,0)</f>
        <v>0</v>
      </c>
      <c r="BF20" s="544"/>
      <c r="BG20" s="544"/>
      <c r="BH20" s="544"/>
      <c r="BI20" s="544"/>
      <c r="BJ20" s="544"/>
      <c r="BK20" s="544"/>
      <c r="BL20" s="544"/>
      <c r="BM20" s="323"/>
      <c r="BN20" s="323"/>
      <c r="BO20" s="323"/>
      <c r="BP20" s="323"/>
      <c r="BQ20" s="322"/>
      <c r="BR20" s="82"/>
      <c r="BS20" s="542"/>
      <c r="BT20" s="542"/>
      <c r="BU20" s="317"/>
      <c r="BV20" s="317"/>
      <c r="BW20" s="317"/>
      <c r="BX20" s="542"/>
      <c r="BY20" s="542"/>
      <c r="BZ20" s="549"/>
      <c r="CA20" s="556"/>
      <c r="CB20" s="557"/>
      <c r="CC20" s="558"/>
    </row>
    <row r="21" spans="1:81" ht="206.25" customHeight="1" x14ac:dyDescent="0.2">
      <c r="A21" s="569">
        <v>2</v>
      </c>
      <c r="B21" s="572" t="s">
        <v>164</v>
      </c>
      <c r="C21" s="573" t="s">
        <v>165</v>
      </c>
      <c r="D21" s="573" t="s">
        <v>166</v>
      </c>
      <c r="E21" s="573" t="s">
        <v>92</v>
      </c>
      <c r="F21" s="543" t="s">
        <v>93</v>
      </c>
      <c r="G21" s="543" t="s">
        <v>156</v>
      </c>
      <c r="H21" s="543" t="s">
        <v>167</v>
      </c>
      <c r="I21" s="543" t="s">
        <v>168</v>
      </c>
      <c r="J21" s="543" t="s">
        <v>169</v>
      </c>
      <c r="K21" s="565" t="str">
        <f>CONCATENATE(H21," ",I21," ",J21)</f>
        <v>Posibilidad de recibir o solicitar dádiva o cualquier beneficio propio o de terceros en la elaboración de informes por omitir o adulterar información relevante frente a situaciones observadas en el desarrollo de las diferentes evaluaciones, auditorías y/o seguimientos establecidos en el Plan Anual de Auditorías y Seguimientos debido a la falta de ética profesional de los funcionarios y/o contratistas del GIT de Control Interno</v>
      </c>
      <c r="L21" s="543" t="s">
        <v>98</v>
      </c>
      <c r="M21" s="543"/>
      <c r="N21" s="543"/>
      <c r="O21" s="543"/>
      <c r="P21" s="543" t="s">
        <v>100</v>
      </c>
      <c r="Q21" s="543" t="s">
        <v>100</v>
      </c>
      <c r="R21" s="543" t="s">
        <v>99</v>
      </c>
      <c r="S21" s="543" t="s">
        <v>99</v>
      </c>
      <c r="T21" s="543" t="s">
        <v>100</v>
      </c>
      <c r="U21" s="543" t="s">
        <v>99</v>
      </c>
      <c r="V21" s="543" t="s">
        <v>99</v>
      </c>
      <c r="W21" s="543" t="s">
        <v>99</v>
      </c>
      <c r="X21" s="543" t="s">
        <v>99</v>
      </c>
      <c r="Y21" s="543" t="s">
        <v>100</v>
      </c>
      <c r="Z21" s="543" t="s">
        <v>100</v>
      </c>
      <c r="AA21" s="543" t="s">
        <v>100</v>
      </c>
      <c r="AB21" s="543" t="s">
        <v>99</v>
      </c>
      <c r="AC21" s="543" t="s">
        <v>100</v>
      </c>
      <c r="AD21" s="543" t="s">
        <v>100</v>
      </c>
      <c r="AE21" s="543" t="s">
        <v>99</v>
      </c>
      <c r="AF21" s="543" t="s">
        <v>99</v>
      </c>
      <c r="AG21" s="543" t="s">
        <v>99</v>
      </c>
      <c r="AH21" s="543" t="s">
        <v>99</v>
      </c>
      <c r="AI21" s="566">
        <f>COUNTIF(P21:AH24,"Si")</f>
        <v>8</v>
      </c>
      <c r="AJ21" s="568">
        <f>IF((COUNTIF(O21:AH24,"Si"))&lt;=0,0,(IF((COUNTIF(O21:AH24,"Si"))&lt;=5,3,(IF(COUNTIF(O21:AH24,"Si")&lt;=11,4,5)))))</f>
        <v>4</v>
      </c>
      <c r="AK21" s="568" t="str">
        <f>IF((COUNTIF(O21:AH24,"Si"))&lt;=0,0,(IF((COUNTIF(O21:AH24,"Si"))&lt;=5,"MODERADO",(IF(COUNTIF(O21:AH24,"Si")&lt;=11,"ALTO","EXTREMO")))))</f>
        <v>ALTO</v>
      </c>
      <c r="AL21" s="566"/>
      <c r="AM21" s="566" t="s">
        <v>101</v>
      </c>
      <c r="AN21" s="566">
        <f>IF(AM21="Rara vez",1,(IF(AM21="Improbable",2,(IF(AM21="Posible",3,IF(AM21="Probable",4,IF(AM21="Seguro",5,"Revisar")))))))</f>
        <v>1</v>
      </c>
      <c r="AO21" s="567">
        <f>IF(E21="Corrupción",AN21,IF(AL21&lt;=2,1,IF(AL21&lt;=24,2,IF(AL21&lt;=500,3,IF(AL21&lt;=5000,4,IF(AL21&gt;5000,5,"Revisar"))))))</f>
        <v>1</v>
      </c>
      <c r="AP21" s="567" t="str">
        <f>IF(E21="Corrupción",(IF(AO21=1,"Rara Vez",IF(AO21=2,"Improbable",IF(AO21=3,"Posible",IF(AO21=4,"Probable",IF(AO21=5,"Seguro","Revisar")))))),IF(AO21=1,"Muy Baja",IF(AO21=2,"Baja",IF(AO21=3,"Media",IF(AO21=4,"Alta","Muy Alta")))))</f>
        <v>Rara Vez</v>
      </c>
      <c r="AQ21" s="567">
        <f>IF(E21="Corrupción",AJ21,(ROUND(((VLOOKUP(M21,[8]Datos!$B$25:$C$29,2,FALSE)*[8]Datos!$B$32)+(VLOOKUP(N21,[8]Datos!$B$25:$C$29,2,FALSE)*[8]Datos!$C$32)+(VLOOKUP(O21,[8]Datos!$B$25:$C$29,2,FALSE)*[8]Datos!$D$32))*5,0)))</f>
        <v>4</v>
      </c>
      <c r="AR21" s="567" t="str">
        <f>IF(AQ21=1,"Insignificante",IF(AQ21=2,"Menor",IF(AQ21=3,"Moderado",IF(AQ21=4,"Mayor","Catastrófico"))))</f>
        <v>Mayor</v>
      </c>
      <c r="AS21" s="574" t="e">
        <f ca="1">_xludf.NUMBERVALUE(CONCATENATE(AO21,AQ21),"##")</f>
        <v>#NAME?</v>
      </c>
      <c r="AT21" s="575" t="e">
        <f ca="1">VLOOKUP(AS21,[8]Datos!$I$37:$J$61,2,FALSE)</f>
        <v>#NAME?</v>
      </c>
      <c r="AU21" s="110" t="s">
        <v>170</v>
      </c>
      <c r="AV21" s="109" t="s">
        <v>171</v>
      </c>
      <c r="AW21" s="109" t="s">
        <v>172</v>
      </c>
      <c r="AX21" s="108" t="s">
        <v>81</v>
      </c>
      <c r="AY21" s="108" t="s">
        <v>82</v>
      </c>
      <c r="AZ21" s="108" t="s">
        <v>83</v>
      </c>
      <c r="BA21" s="108" t="s">
        <v>152</v>
      </c>
      <c r="BB21" s="105" t="s">
        <v>84</v>
      </c>
      <c r="BC21" s="107">
        <f>IF(AX21=[8]Datos!$C$63,[8]Datos!$C$73,IF(AX21=[8]Datos!$C$64,[8]Datos!$C$74,IF(AX21=[8]Datos!$C$65,[8]Datos!$C$75,"Revisar")))+IF(AY21=[8]Datos!$D$63,[8]Datos!$D$73,IF(AY21=[8]Datos!$D$64,[8]Datos!$D$74,"Revisar"))+IF(AZ21=[8]Datos!$E$63,[8]Datos!$E$73,IF(AZ21=[8]Datos!$E$64,[8]Datos!$E$74,"Revisar"))+IF(BB21=[8]Datos!$G$63,[8]Datos!$G$73,IF(BB21=[8]Datos!$G$64,[8]Datos!$G$74,IF(BB21=[8]Datos!$G$65,[8]Datos!$G$75,"Revisar")))</f>
        <v>0.65</v>
      </c>
      <c r="BD21" s="107">
        <f>IF(AX21=[8]Datos!$C$65,BC21,0)</f>
        <v>0</v>
      </c>
      <c r="BE21" s="107">
        <f>IF(OR(AX21=[8]Datos!$C$63,AX21=[8]Datos!$C$64),BC21,0)</f>
        <v>0.65</v>
      </c>
      <c r="BF21" s="567">
        <f>IF(ROUND(AO21-SUM(BE21:BE24),0)&lt;=0,1,ROUND(AO21-SUM(BE21:BE24),0))</f>
        <v>1</v>
      </c>
      <c r="BG21" s="567" t="str">
        <f>IF(E21="Corrupción",(IF(BF21=1,"Rara Vez",IF(BF21=2,"Improbable",IF(BF21=3,"Posible",IF(BF21=4,"Probable","Seguro"))))),IF(BF21=1,"Muy Baja",IF(BF21=2,"Baja",IF(BF21=3,"Media",IF(BF21=4,"Alta","Muy Alta")))))</f>
        <v>Rara Vez</v>
      </c>
      <c r="BH21" s="567">
        <f>ROUND(AQ21-SUM(BD21:BD24),0)</f>
        <v>4</v>
      </c>
      <c r="BI21" s="567" t="str">
        <f>IF(BH21=1,"Insignificante",IF(BH21=2,"Menor",IF(BH21=3,"Moderado",IF(BH21=4,"Mayor","Catastrófico"))))</f>
        <v>Mayor</v>
      </c>
      <c r="BJ21" s="641" t="e">
        <f ca="1">_xludf.NUMBERVALUE(CONCATENATE(BF21,BH21),"##")</f>
        <v>#NAME?</v>
      </c>
      <c r="BK21" s="642" t="e">
        <f ca="1">+VLOOKUP(BJ21,[8]Datos!$I$37:$J$65,2,FALSE)</f>
        <v>#NAME?</v>
      </c>
      <c r="BL21" s="573" t="s">
        <v>85</v>
      </c>
      <c r="BM21" s="106"/>
      <c r="BN21" s="105"/>
      <c r="BO21" s="321"/>
      <c r="BP21" s="321"/>
      <c r="BQ21" s="89"/>
      <c r="BR21" s="90"/>
      <c r="BS21" s="563" t="s">
        <v>398</v>
      </c>
      <c r="BT21" s="563" t="s">
        <v>87</v>
      </c>
      <c r="BU21" s="320" t="s">
        <v>397</v>
      </c>
      <c r="BV21" s="320" t="s">
        <v>207</v>
      </c>
      <c r="BW21" s="320" t="s">
        <v>396</v>
      </c>
      <c r="BX21" s="679" t="s">
        <v>87</v>
      </c>
      <c r="BY21" s="679" t="s">
        <v>207</v>
      </c>
      <c r="BZ21" s="680" t="s">
        <v>395</v>
      </c>
      <c r="CA21" s="681" t="s">
        <v>201</v>
      </c>
      <c r="CB21" s="551"/>
      <c r="CC21" s="552"/>
    </row>
    <row r="22" spans="1:81" ht="15.75" customHeight="1" x14ac:dyDescent="0.2">
      <c r="A22" s="570"/>
      <c r="B22" s="544"/>
      <c r="C22" s="544"/>
      <c r="D22" s="544"/>
      <c r="E22" s="544"/>
      <c r="F22" s="544"/>
      <c r="G22" s="544"/>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104"/>
      <c r="AV22" s="101"/>
      <c r="AW22" s="101"/>
      <c r="AX22" s="100"/>
      <c r="AY22" s="100"/>
      <c r="AZ22" s="100"/>
      <c r="BA22" s="100"/>
      <c r="BB22" s="99"/>
      <c r="BC22" s="98" t="e">
        <f>IF(AX22=[8]Datos!$C$63,[8]Datos!$C$73,IF(AX22=[8]Datos!$C$64,[8]Datos!$C$74,IF(AX22=[8]Datos!$C$65,[8]Datos!$C$75,"Revisar")))+IF(AY22=[8]Datos!$D$63,[8]Datos!$D$73,IF(AY22=[8]Datos!$D$64,[8]Datos!$D$74,"Revisar"))+IF(AZ22=[8]Datos!$E$63,[8]Datos!$E$73,IF(AZ22=[8]Datos!$E$64,[8]Datos!$E$74,"Revisar"))+IF(BB22=[8]Datos!$G$63,[8]Datos!$G$73,IF(BB22=[8]Datos!$G$64,[8]Datos!$G$74,IF(BB22=[8]Datos!$G$65,[8]Datos!$G$75,"Revisar")))</f>
        <v>#VALUE!</v>
      </c>
      <c r="BD22" s="98">
        <f>IF(AX22=[8]Datos!$C$65,BC22,0)</f>
        <v>0</v>
      </c>
      <c r="BE22" s="98">
        <f>IF(OR(AX22=[8]Datos!$C$63,AX22=[8]Datos!$C$64),BC22,0)</f>
        <v>0</v>
      </c>
      <c r="BF22" s="544"/>
      <c r="BG22" s="544"/>
      <c r="BH22" s="544"/>
      <c r="BI22" s="544"/>
      <c r="BJ22" s="544"/>
      <c r="BK22" s="544"/>
      <c r="BL22" s="544"/>
      <c r="BM22" s="103"/>
      <c r="BN22" s="99"/>
      <c r="BO22" s="99"/>
      <c r="BP22" s="99"/>
      <c r="BQ22" s="88"/>
      <c r="BR22" s="82"/>
      <c r="BS22" s="541"/>
      <c r="BT22" s="541"/>
      <c r="BU22" s="319"/>
      <c r="BV22" s="319"/>
      <c r="BW22" s="319"/>
      <c r="BX22" s="541"/>
      <c r="BY22" s="541"/>
      <c r="BZ22" s="548"/>
      <c r="CA22" s="553"/>
      <c r="CB22" s="554"/>
      <c r="CC22" s="555"/>
    </row>
    <row r="23" spans="1:81" ht="15.75" customHeight="1" x14ac:dyDescent="0.2">
      <c r="A23" s="570"/>
      <c r="B23" s="544"/>
      <c r="C23" s="544"/>
      <c r="D23" s="544"/>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544"/>
      <c r="AU23" s="102"/>
      <c r="AV23" s="101"/>
      <c r="AW23" s="101"/>
      <c r="AX23" s="100"/>
      <c r="AY23" s="100"/>
      <c r="AZ23" s="100"/>
      <c r="BA23" s="100"/>
      <c r="BB23" s="99"/>
      <c r="BC23" s="98" t="e">
        <f>IF(AX23=[8]Datos!$C$63,[8]Datos!$C$73,IF(AX23=[8]Datos!$C$64,[8]Datos!$C$74,IF(AX23=[8]Datos!$C$65,[8]Datos!$C$75,"Revisar")))+IF(AY23=[8]Datos!$D$63,[8]Datos!$D$73,IF(AY23=[8]Datos!$D$64,[8]Datos!$D$74,"Revisar"))+IF(AZ23=[8]Datos!$E$63,[8]Datos!$E$73,IF(AZ23=[8]Datos!$E$64,[8]Datos!$E$74,"Revisar"))+IF(BB23=[8]Datos!$G$63,[8]Datos!$G$73,IF(BB23=[8]Datos!$G$64,[8]Datos!$G$74,IF(BB23=[8]Datos!$G$65,[8]Datos!$G$75,"Revisar")))</f>
        <v>#VALUE!</v>
      </c>
      <c r="BD23" s="98">
        <f>IF(AX23=[8]Datos!$C$65,BC23,0)</f>
        <v>0</v>
      </c>
      <c r="BE23" s="98">
        <f>IF(OR(AX23=[8]Datos!$C$63,AX23=[8]Datos!$C$64),BC23,0)</f>
        <v>0</v>
      </c>
      <c r="BF23" s="544"/>
      <c r="BG23" s="544"/>
      <c r="BH23" s="544"/>
      <c r="BI23" s="544"/>
      <c r="BJ23" s="544"/>
      <c r="BK23" s="544"/>
      <c r="BL23" s="544"/>
      <c r="BM23" s="97"/>
      <c r="BN23" s="97"/>
      <c r="BO23" s="97"/>
      <c r="BP23" s="97"/>
      <c r="BQ23" s="87"/>
      <c r="BR23" s="82"/>
      <c r="BS23" s="541"/>
      <c r="BT23" s="541"/>
      <c r="BU23" s="318"/>
      <c r="BV23" s="318"/>
      <c r="BW23" s="318"/>
      <c r="BX23" s="541"/>
      <c r="BY23" s="541"/>
      <c r="BZ23" s="548"/>
      <c r="CA23" s="553"/>
      <c r="CB23" s="554"/>
      <c r="CC23" s="555"/>
    </row>
    <row r="24" spans="1:81" ht="15.75" customHeight="1" thickBot="1" x14ac:dyDescent="0.25">
      <c r="A24" s="571"/>
      <c r="B24" s="545"/>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5"/>
      <c r="AN24" s="545"/>
      <c r="AO24" s="545"/>
      <c r="AP24" s="545"/>
      <c r="AQ24" s="545"/>
      <c r="AR24" s="545"/>
      <c r="AS24" s="545"/>
      <c r="AT24" s="545"/>
      <c r="AU24" s="96"/>
      <c r="AV24" s="95"/>
      <c r="AW24" s="95"/>
      <c r="AX24" s="94"/>
      <c r="AY24" s="94"/>
      <c r="AZ24" s="94"/>
      <c r="BA24" s="94"/>
      <c r="BB24" s="93"/>
      <c r="BC24" s="92" t="e">
        <f>IF(AX24=[8]Datos!$C$63,[8]Datos!$C$73,IF(AX24=[8]Datos!$C$64,[8]Datos!$C$74,IF(AX24=[8]Datos!$C$65,[8]Datos!$C$75,"Revisar")))+IF(AY24=[8]Datos!$D$63,[8]Datos!$D$73,IF(AY24=[8]Datos!$D$64,[8]Datos!$D$74,"Revisar"))+IF(AZ24=[8]Datos!$E$63,[8]Datos!$E$73,IF(AZ24=[8]Datos!$E$64,[8]Datos!$E$74,"Revisar"))+IF(BB24=[8]Datos!$G$63,[8]Datos!$G$73,IF(BB24=[8]Datos!$G$64,[8]Datos!$G$74,IF(BB24=[8]Datos!$G$65,[8]Datos!$G$75,"Revisar")))</f>
        <v>#VALUE!</v>
      </c>
      <c r="BD24" s="92">
        <f>IF(AX24=[8]Datos!$C$65,BC24,0)</f>
        <v>0</v>
      </c>
      <c r="BE24" s="92">
        <f>IF(OR(AX24=[8]Datos!$C$63,AX24=[8]Datos!$C$64),BC24,0)</f>
        <v>0</v>
      </c>
      <c r="BF24" s="545"/>
      <c r="BG24" s="545"/>
      <c r="BH24" s="545"/>
      <c r="BI24" s="545"/>
      <c r="BJ24" s="545"/>
      <c r="BK24" s="545"/>
      <c r="BL24" s="545"/>
      <c r="BM24" s="91"/>
      <c r="BN24" s="91"/>
      <c r="BO24" s="91"/>
      <c r="BP24" s="91"/>
      <c r="BQ24" s="86"/>
      <c r="BR24" s="82"/>
      <c r="BS24" s="542"/>
      <c r="BT24" s="542"/>
      <c r="BU24" s="317"/>
      <c r="BV24" s="317"/>
      <c r="BW24" s="317"/>
      <c r="BX24" s="542"/>
      <c r="BY24" s="542"/>
      <c r="BZ24" s="549"/>
      <c r="CA24" s="556"/>
      <c r="CB24" s="557"/>
      <c r="CC24" s="558"/>
    </row>
    <row r="25" spans="1:81" ht="15.75" hidden="1" customHeight="1" x14ac:dyDescent="0.2">
      <c r="A25" s="631"/>
      <c r="B25" s="632"/>
      <c r="C25" s="562"/>
      <c r="D25" s="562"/>
      <c r="E25" s="562"/>
      <c r="F25" s="624"/>
      <c r="G25" s="624"/>
      <c r="H25" s="624"/>
      <c r="I25" s="624"/>
      <c r="J25" s="624"/>
      <c r="K25" s="628" t="str">
        <f>CONCATENATE(H25," ",I25," ",J25)</f>
        <v xml:space="preserve">  </v>
      </c>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9">
        <f>COUNTIF(P25:AH28,"Si")</f>
        <v>0</v>
      </c>
      <c r="AJ25" s="630">
        <f>IF((COUNTIF(O25:AH28,"Si"))&lt;=0,0,(IF((COUNTIF(O25:AH28,"Si"))&lt;=5,3,(IF(COUNTIF(O25:AH28,"Si")&lt;=11,4,5)))))</f>
        <v>0</v>
      </c>
      <c r="AK25" s="630">
        <f>IF((COUNTIF(O25:AH28,"Si"))&lt;=0,0,(IF((COUNTIF(O25:AH28,"Si"))&lt;=5,"MODERADO",(IF(COUNTIF(O25:AH28,"Si")&lt;=11,"ALTO","EXTREMO")))))</f>
        <v>0</v>
      </c>
      <c r="AL25" s="629"/>
      <c r="AM25" s="629"/>
      <c r="AN25" s="629" t="str">
        <f>IF(AM25="Rara vez",1,(IF(AM25="Improbable",2,(IF(AM25="Posible",3,IF(AM25="Probable",4,IF(AM25="Seguro",5,"Revisar")))))))</f>
        <v>Revisar</v>
      </c>
      <c r="AO25" s="559">
        <f>IF(E25="Corrupción",AN25,IF(AL25&lt;=2,1,IF(AL25&lt;=24,2,IF(AL25&lt;=500,3,IF(AL25&lt;=5000,4,IF(AL25&gt;5000,5,"Revisar"))))))</f>
        <v>1</v>
      </c>
      <c r="AP25" s="559" t="str">
        <f>IF(E25="Corrupción",(IF(AO25=1,"Rara Vez",IF(AO25=2,"Improbable",IF(AO25=3,"Posible",IF(AO25=4,"Probable",IF(AO25=5,"Seguro","Revisar")))))),IF(AO25=1,"Muy Baja",IF(AO25=2,"Baja",IF(AO25=3,"Media",IF(AO25=4,"Alta","Muy Alta")))))</f>
        <v>Muy Baja</v>
      </c>
      <c r="AQ25" s="559" t="e">
        <f>IF(E25="Corrupción",AJ25,(ROUND(((VLOOKUP(M25,[8]Datos!$B$25:$C$29,2,FALSE)*[8]Datos!$B$32)+(VLOOKUP(N25,[8]Datos!$B$25:$C$29,2,FALSE)*[8]Datos!$C$32)+(VLOOKUP(O25,[8]Datos!$B$25:$C$29,2,FALSE)*[8]Datos!$D$32))*5,0)))</f>
        <v>#N/A</v>
      </c>
      <c r="AR25" s="559" t="e">
        <f>IF(AQ25=1,"Insignificante",IF(AQ25=2,"Menor",IF(AQ25=3,"Moderado",IF(AQ25=4,"Mayor","Catastrófico"))))</f>
        <v>#N/A</v>
      </c>
      <c r="AS25" s="633" t="e">
        <f ca="1">_xludf.NUMBERVALUE(CONCATENATE(AO25,AQ25),"##")</f>
        <v>#NAME?</v>
      </c>
      <c r="AT25" s="634" t="e">
        <f ca="1">VLOOKUP(AS25,[8]Datos!$I$37:$J$61,2,FALSE)</f>
        <v>#NAME?</v>
      </c>
      <c r="AU25" s="254"/>
      <c r="AV25" s="253"/>
      <c r="AW25" s="253"/>
      <c r="AX25" s="252"/>
      <c r="AY25" s="252"/>
      <c r="AZ25" s="252"/>
      <c r="BA25" s="252"/>
      <c r="BB25" s="251"/>
      <c r="BC25" s="250" t="e">
        <f>IF(AX25=[8]Datos!$C$63,[8]Datos!$C$73,IF(AX25=[8]Datos!$C$64,[8]Datos!$C$74,IF(AX25=[8]Datos!$C$65,[8]Datos!$C$75,"Revisar")))+IF(AY25=[8]Datos!$D$63,[8]Datos!$D$73,IF(AY25=[8]Datos!$D$64,[8]Datos!$D$74,"Revisar"))+IF(AZ25=[8]Datos!$E$63,[8]Datos!$E$73,IF(AZ25=[8]Datos!$E$64,[8]Datos!$E$74,"Revisar"))+IF(BB25=[8]Datos!$G$63,[8]Datos!$G$73,IF(BB25=[8]Datos!$G$64,[8]Datos!$G$74,IF(BB25=[8]Datos!$G$65,[8]Datos!$G$75,"Revisar")))</f>
        <v>#VALUE!</v>
      </c>
      <c r="BD25" s="250">
        <f>IF(AX25=[8]Datos!$C$65,BC25,0)</f>
        <v>0</v>
      </c>
      <c r="BE25" s="250">
        <f>IF(OR(AX25=[8]Datos!$C$63,AX25=[8]Datos!$C$64),BC25,0)</f>
        <v>0</v>
      </c>
      <c r="BF25" s="559">
        <f>IF(ROUND(AO25-SUM(BE25:BE28),0)&lt;=0,1,ROUND(AO25-SUM(BE25:BE28),0))</f>
        <v>1</v>
      </c>
      <c r="BG25" s="559" t="str">
        <f>IF(E25="Corrupción",(IF(BF25=1,"Rara Vez",IF(BF25=2,"Improbable",IF(BF25=3,"Posible",IF(BF25=4,"Probable","Seguro"))))),IF(BF25=1,"Muy Baja",IF(BF25=2,"Baja",IF(BF25=3,"Media",IF(BF25=4,"Alta","Muy Alta")))))</f>
        <v>Muy Baja</v>
      </c>
      <c r="BH25" s="559" t="e">
        <f>ROUND(AQ25-SUM(BD25:BD28),0)</f>
        <v>#N/A</v>
      </c>
      <c r="BI25" s="559" t="e">
        <f>IF(BH25=1,"Insignificante",IF(BH25=2,"Menor",IF(BH25=3,"Moderado",IF(BH25=4,"Mayor","Catastrófico"))))</f>
        <v>#N/A</v>
      </c>
      <c r="BJ25" s="560" t="e">
        <f ca="1">_xludf.NUMBERVALUE(CONCATENATE(BF25,BH25),"##")</f>
        <v>#NAME?</v>
      </c>
      <c r="BK25" s="561" t="e">
        <f ca="1">+VLOOKUP(BJ25,[8]Datos!$I$37:$J$65,2,FALSE)</f>
        <v>#NAME?</v>
      </c>
      <c r="BL25" s="562"/>
      <c r="BM25" s="268"/>
      <c r="BN25" s="251"/>
      <c r="BO25" s="251"/>
      <c r="BP25" s="251"/>
      <c r="BQ25" s="267"/>
      <c r="BR25" s="90"/>
      <c r="BS25" s="682"/>
      <c r="BT25" s="682"/>
      <c r="BU25" s="267"/>
      <c r="BV25" s="267"/>
      <c r="BW25" s="267"/>
      <c r="BX25" s="682"/>
      <c r="BY25" s="682"/>
      <c r="BZ25" s="682"/>
      <c r="CA25" s="82"/>
      <c r="CB25" s="82"/>
      <c r="CC25" s="82"/>
    </row>
    <row r="26" spans="1:81" ht="15.75" hidden="1" customHeight="1" x14ac:dyDescent="0.2">
      <c r="A26" s="570"/>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104"/>
      <c r="AV26" s="101"/>
      <c r="AW26" s="101"/>
      <c r="AX26" s="100"/>
      <c r="AY26" s="100"/>
      <c r="AZ26" s="100"/>
      <c r="BA26" s="100"/>
      <c r="BB26" s="99"/>
      <c r="BC26" s="98" t="e">
        <f>IF(AX26=[8]Datos!$C$63,[8]Datos!$C$73,IF(AX26=[8]Datos!$C$64,[8]Datos!$C$74,IF(AX26=[8]Datos!$C$65,[8]Datos!$C$75,"Revisar")))+IF(AY26=[8]Datos!$D$63,[8]Datos!$D$73,IF(AY26=[8]Datos!$D$64,[8]Datos!$D$74,"Revisar"))+IF(AZ26=[8]Datos!$E$63,[8]Datos!$E$73,IF(AZ26=[8]Datos!$E$64,[8]Datos!$E$74,"Revisar"))+IF(BB26=[8]Datos!$G$63,[8]Datos!$G$73,IF(BB26=[8]Datos!$G$64,[8]Datos!$G$74,IF(BB26=[8]Datos!$G$65,[8]Datos!$G$75,"Revisar")))</f>
        <v>#VALUE!</v>
      </c>
      <c r="BD26" s="98">
        <f>IF(AX26=[8]Datos!$C$65,BC26,0)</f>
        <v>0</v>
      </c>
      <c r="BE26" s="98">
        <f>IF(OR(AX26=[8]Datos!$C$63,AX26=[8]Datos!$C$64),BC26,0)</f>
        <v>0</v>
      </c>
      <c r="BF26" s="544"/>
      <c r="BG26" s="544"/>
      <c r="BH26" s="544"/>
      <c r="BI26" s="544"/>
      <c r="BJ26" s="544"/>
      <c r="BK26" s="544"/>
      <c r="BL26" s="544"/>
      <c r="BM26" s="103"/>
      <c r="BN26" s="99"/>
      <c r="BO26" s="99"/>
      <c r="BP26" s="99"/>
      <c r="BQ26" s="88"/>
      <c r="BR26" s="82"/>
      <c r="BS26" s="541"/>
      <c r="BT26" s="541"/>
      <c r="BU26" s="88"/>
      <c r="BV26" s="88"/>
      <c r="BW26" s="88"/>
      <c r="BX26" s="541"/>
      <c r="BY26" s="541"/>
      <c r="BZ26" s="541"/>
      <c r="CA26" s="82"/>
      <c r="CB26" s="82"/>
      <c r="CC26" s="82"/>
    </row>
    <row r="27" spans="1:81" ht="43.5" hidden="1" customHeight="1" x14ac:dyDescent="0.2">
      <c r="A27" s="570"/>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102"/>
      <c r="AV27" s="101"/>
      <c r="AW27" s="101"/>
      <c r="AX27" s="100"/>
      <c r="AY27" s="100"/>
      <c r="AZ27" s="100"/>
      <c r="BA27" s="100"/>
      <c r="BB27" s="99"/>
      <c r="BC27" s="98" t="e">
        <f>IF(AX27=[8]Datos!$C$63,[8]Datos!$C$73,IF(AX27=[8]Datos!$C$64,[8]Datos!$C$74,IF(AX27=[8]Datos!$C$65,[8]Datos!$C$75,"Revisar")))+IF(AY27=[8]Datos!$D$63,[8]Datos!$D$73,IF(AY27=[8]Datos!$D$64,[8]Datos!$D$74,"Revisar"))+IF(AZ27=[8]Datos!$E$63,[8]Datos!$E$73,IF(AZ27=[8]Datos!$E$64,[8]Datos!$E$74,"Revisar"))+IF(BB27=[8]Datos!$G$63,[8]Datos!$G$73,IF(BB27=[8]Datos!$G$64,[8]Datos!$G$74,IF(BB27=[8]Datos!$G$65,[8]Datos!$G$75,"Revisar")))</f>
        <v>#VALUE!</v>
      </c>
      <c r="BD27" s="98">
        <f>IF(AX27=[8]Datos!$C$65,BC27,0)</f>
        <v>0</v>
      </c>
      <c r="BE27" s="98">
        <f>IF(OR(AX27=[8]Datos!$C$63,AX27=[8]Datos!$C$64),BC27,0)</f>
        <v>0</v>
      </c>
      <c r="BF27" s="544"/>
      <c r="BG27" s="544"/>
      <c r="BH27" s="544"/>
      <c r="BI27" s="544"/>
      <c r="BJ27" s="544"/>
      <c r="BK27" s="544"/>
      <c r="BL27" s="544"/>
      <c r="BM27" s="97"/>
      <c r="BN27" s="97"/>
      <c r="BO27" s="97"/>
      <c r="BP27" s="97"/>
      <c r="BQ27" s="87"/>
      <c r="BR27" s="82"/>
      <c r="BS27" s="541"/>
      <c r="BT27" s="541"/>
      <c r="BU27" s="87"/>
      <c r="BV27" s="87"/>
      <c r="BW27" s="87"/>
      <c r="BX27" s="541"/>
      <c r="BY27" s="541"/>
      <c r="BZ27" s="541"/>
      <c r="CA27" s="82"/>
      <c r="CB27" s="82"/>
      <c r="CC27" s="82"/>
    </row>
    <row r="28" spans="1:81" ht="43.5" hidden="1" customHeight="1" x14ac:dyDescent="0.2">
      <c r="A28" s="571"/>
      <c r="B28" s="545"/>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96"/>
      <c r="AV28" s="95"/>
      <c r="AW28" s="95"/>
      <c r="AX28" s="94"/>
      <c r="AY28" s="94"/>
      <c r="AZ28" s="94"/>
      <c r="BA28" s="94"/>
      <c r="BB28" s="93"/>
      <c r="BC28" s="92" t="e">
        <f>IF(AX28=[8]Datos!$C$63,[8]Datos!$C$73,IF(AX28=[8]Datos!$C$64,[8]Datos!$C$74,IF(AX28=[8]Datos!$C$65,[8]Datos!$C$75,"Revisar")))+IF(AY28=[8]Datos!$D$63,[8]Datos!$D$73,IF(AY28=[8]Datos!$D$64,[8]Datos!$D$74,"Revisar"))+IF(AZ28=[8]Datos!$E$63,[8]Datos!$E$73,IF(AZ28=[8]Datos!$E$64,[8]Datos!$E$74,"Revisar"))+IF(BB28=[8]Datos!$G$63,[8]Datos!$G$73,IF(BB28=[8]Datos!$G$64,[8]Datos!$G$74,IF(BB28=[8]Datos!$G$65,[8]Datos!$G$75,"Revisar")))</f>
        <v>#VALUE!</v>
      </c>
      <c r="BD28" s="92">
        <f>IF(AX28=[8]Datos!$C$65,BC28,0)</f>
        <v>0</v>
      </c>
      <c r="BE28" s="92">
        <f>IF(OR(AX28=[8]Datos!$C$63,AX28=[8]Datos!$C$64),BC28,0)</f>
        <v>0</v>
      </c>
      <c r="BF28" s="545"/>
      <c r="BG28" s="545"/>
      <c r="BH28" s="545"/>
      <c r="BI28" s="545"/>
      <c r="BJ28" s="545"/>
      <c r="BK28" s="545"/>
      <c r="BL28" s="545"/>
      <c r="BM28" s="91"/>
      <c r="BN28" s="91"/>
      <c r="BO28" s="91"/>
      <c r="BP28" s="91"/>
      <c r="BQ28" s="86"/>
      <c r="BR28" s="82"/>
      <c r="BS28" s="542"/>
      <c r="BT28" s="542"/>
      <c r="BU28" s="86"/>
      <c r="BV28" s="86"/>
      <c r="BW28" s="86"/>
      <c r="BX28" s="542"/>
      <c r="BY28" s="542"/>
      <c r="BZ28" s="542"/>
      <c r="CA28" s="82"/>
      <c r="CB28" s="82"/>
      <c r="CC28" s="82"/>
    </row>
    <row r="29" spans="1:81" ht="15.75" hidden="1" customHeight="1" x14ac:dyDescent="0.2">
      <c r="A29" s="569"/>
      <c r="B29" s="572"/>
      <c r="C29" s="573"/>
      <c r="D29" s="573"/>
      <c r="E29" s="573"/>
      <c r="F29" s="543"/>
      <c r="G29" s="543"/>
      <c r="H29" s="543"/>
      <c r="I29" s="543"/>
      <c r="J29" s="543"/>
      <c r="K29" s="565" t="str">
        <f>CONCATENATE(H29," ",I29," ",J29)</f>
        <v xml:space="preserve">  </v>
      </c>
      <c r="L29" s="543"/>
      <c r="M29" s="543"/>
      <c r="N29" s="543"/>
      <c r="O29" s="543"/>
      <c r="P29" s="543"/>
      <c r="Q29" s="543"/>
      <c r="R29" s="543"/>
      <c r="S29" s="543"/>
      <c r="T29" s="543"/>
      <c r="U29" s="543"/>
      <c r="V29" s="543"/>
      <c r="W29" s="543"/>
      <c r="X29" s="543"/>
      <c r="Y29" s="543"/>
      <c r="Z29" s="543"/>
      <c r="AA29" s="543"/>
      <c r="AB29" s="543"/>
      <c r="AC29" s="543"/>
      <c r="AD29" s="543"/>
      <c r="AE29" s="543"/>
      <c r="AF29" s="543"/>
      <c r="AG29" s="543"/>
      <c r="AH29" s="543"/>
      <c r="AI29" s="566">
        <f>COUNTIF(P29:AH32,"Si")</f>
        <v>0</v>
      </c>
      <c r="AJ29" s="568">
        <f>IF((COUNTIF(O29:AH32,"Si"))&lt;=0,0,(IF((COUNTIF(O29:AH32,"Si"))&lt;=5,3,(IF(COUNTIF(O29:AH32,"Si")&lt;=11,4,5)))))</f>
        <v>0</v>
      </c>
      <c r="AK29" s="568">
        <f>IF((COUNTIF(O29:AH32,"Si"))&lt;=0,0,(IF((COUNTIF(O29:AH32,"Si"))&lt;=5,"MODERADO",(IF(COUNTIF(O29:AH32,"Si")&lt;=11,"ALTO","EXTREMO")))))</f>
        <v>0</v>
      </c>
      <c r="AL29" s="566"/>
      <c r="AM29" s="566"/>
      <c r="AN29" s="566" t="str">
        <f>IF(AM29="Rara vez",1,(IF(AM29="Improbable",2,(IF(AM29="Posible",3,IF(AM29="Probable",4,IF(AM29="Seguro",5,"Revisar")))))))</f>
        <v>Revisar</v>
      </c>
      <c r="AO29" s="567">
        <f>IF(E29="Corrupción",AN29,IF(AL29&lt;=2,1,IF(AL29&lt;=24,2,IF(AL29&lt;=500,3,IF(AL29&lt;=5000,4,IF(AL29&gt;5000,5,"Revisar"))))))</f>
        <v>1</v>
      </c>
      <c r="AP29" s="567" t="str">
        <f>IF(E29="Corrupción",(IF(AO29=1,"Rara Vez",IF(AO29=2,"Improbable",IF(AO29=3,"Posible",IF(AO29=4,"Probable",IF(AO29=5,"Seguro","Revisar")))))),IF(AO29=1,"Muy Baja",IF(AO29=2,"Baja",IF(AO29=3,"Media",IF(AO29=4,"Alta","Muy Alta")))))</f>
        <v>Muy Baja</v>
      </c>
      <c r="AQ29" s="567" t="e">
        <f>IF(E29="Corrupción",AJ29,(ROUND(((VLOOKUP(M29,[8]Datos!$B$25:$C$29,2,FALSE)*[8]Datos!$B$32)+(VLOOKUP(N29,[8]Datos!$B$25:$C$29,2,FALSE)*[8]Datos!$C$32)+(VLOOKUP(O29,[8]Datos!$B$25:$C$29,2,FALSE)*[8]Datos!$D$32))*5,0)))</f>
        <v>#N/A</v>
      </c>
      <c r="AR29" s="567" t="e">
        <f>IF(AQ29=1,"Insignificante",IF(AQ29=2,"Menor",IF(AQ29=3,"Moderado",IF(AQ29=4,"Mayor","Catastrófico"))))</f>
        <v>#N/A</v>
      </c>
      <c r="AS29" s="574" t="e">
        <f ca="1">_xludf.NUMBERVALUE(CONCATENATE(AO29,AQ29),"##")</f>
        <v>#NAME?</v>
      </c>
      <c r="AT29" s="575" t="e">
        <f ca="1">VLOOKUP(AS29,[8]Datos!$I$37:$J$61,2,FALSE)</f>
        <v>#NAME?</v>
      </c>
      <c r="AU29" s="110"/>
      <c r="AV29" s="109"/>
      <c r="AW29" s="109"/>
      <c r="AX29" s="108"/>
      <c r="AY29" s="108"/>
      <c r="AZ29" s="108"/>
      <c r="BA29" s="108"/>
      <c r="BB29" s="105"/>
      <c r="BC29" s="107" t="e">
        <f>IF(AX29=[8]Datos!$C$63,[8]Datos!$C$73,IF(AX29=[8]Datos!$C$64,[8]Datos!$C$74,IF(AX29=[8]Datos!$C$65,[8]Datos!$C$75,"Revisar")))+IF(AY29=[8]Datos!$D$63,[8]Datos!$D$73,IF(AY29=[8]Datos!$D$64,[8]Datos!$D$74,"Revisar"))+IF(AZ29=[8]Datos!$E$63,[8]Datos!$E$73,IF(AZ29=[8]Datos!$E$64,[8]Datos!$E$74,"Revisar"))+IF(BB29=[8]Datos!$G$63,[8]Datos!$G$73,IF(BB29=[8]Datos!$G$64,[8]Datos!$G$74,IF(BB29=[8]Datos!$G$65,[8]Datos!$G$75,"Revisar")))</f>
        <v>#VALUE!</v>
      </c>
      <c r="BD29" s="107">
        <f>IF(AX29=[8]Datos!$C$65,BC29,0)</f>
        <v>0</v>
      </c>
      <c r="BE29" s="107">
        <f>IF(OR(AX29=[8]Datos!$C$63,AX29=[8]Datos!$C$64),BC29,0)</f>
        <v>0</v>
      </c>
      <c r="BF29" s="559">
        <f>IF(ROUND(AO29-SUM(BE29:BE32),0)&lt;=0,1,ROUND(AO29-SUM(BE29:BE32),0))</f>
        <v>1</v>
      </c>
      <c r="BG29" s="567" t="str">
        <f>IF(E29="Corrupción",(IF(BF29=1,"Rara Vez",IF(BF29=2,"Improbable",IF(BF29=3,"Posible",IF(BF29=4,"Probable","Seguro"))))),IF(BF29=1,"Muy Baja",IF(BF29=2,"Baja",IF(BF29=3,"Media",IF(BF29=4,"Alta","Muy Alta")))))</f>
        <v>Muy Baja</v>
      </c>
      <c r="BH29" s="559" t="e">
        <f>ROUND(AQ29-SUM(BD29:BD32),0)</f>
        <v>#N/A</v>
      </c>
      <c r="BI29" s="559" t="e">
        <f>IF(BH29=1,"Insignificante",IF(BH29=2,"Menor",IF(BH29=3,"Moderado",IF(BH29=4,"Mayor","Catastrófico"))))</f>
        <v>#N/A</v>
      </c>
      <c r="BJ29" s="560" t="e">
        <f ca="1">_xludf.NUMBERVALUE(CONCATENATE(BF29,BH29),"##")</f>
        <v>#NAME?</v>
      </c>
      <c r="BK29" s="561" t="e">
        <f ca="1">+VLOOKUP(BJ29,[8]Datos!$I$37:$J$65,2,FALSE)</f>
        <v>#NAME?</v>
      </c>
      <c r="BL29" s="562"/>
      <c r="BM29" s="106"/>
      <c r="BN29" s="105"/>
      <c r="BO29" s="105"/>
      <c r="BP29" s="105"/>
      <c r="BQ29" s="89"/>
      <c r="BR29" s="90"/>
      <c r="BS29" s="563"/>
      <c r="BT29" s="563"/>
      <c r="BU29" s="89"/>
      <c r="BV29" s="89"/>
      <c r="BW29" s="89"/>
      <c r="BX29" s="563"/>
      <c r="BY29" s="563"/>
      <c r="BZ29" s="563"/>
      <c r="CA29" s="82"/>
      <c r="CB29" s="82"/>
      <c r="CC29" s="82"/>
    </row>
    <row r="30" spans="1:81" ht="15.75" hidden="1" customHeight="1" x14ac:dyDescent="0.2">
      <c r="A30" s="570"/>
      <c r="B30" s="544"/>
      <c r="C30" s="544"/>
      <c r="D30" s="544"/>
      <c r="E30" s="544"/>
      <c r="F30" s="544"/>
      <c r="G30" s="544"/>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104"/>
      <c r="AV30" s="101"/>
      <c r="AW30" s="101"/>
      <c r="AX30" s="100"/>
      <c r="AY30" s="100"/>
      <c r="AZ30" s="100"/>
      <c r="BA30" s="100"/>
      <c r="BB30" s="99"/>
      <c r="BC30" s="98" t="e">
        <f>IF(AX30=[8]Datos!$C$63,[8]Datos!$C$73,IF(AX30=[8]Datos!$C$64,[8]Datos!$C$74,IF(AX30=[8]Datos!$C$65,[8]Datos!$C$75,"Revisar")))+IF(AY30=[8]Datos!$D$63,[8]Datos!$D$73,IF(AY30=[8]Datos!$D$64,[8]Datos!$D$74,"Revisar"))+IF(AZ30=[8]Datos!$E$63,[8]Datos!$E$73,IF(AZ30=[8]Datos!$E$64,[8]Datos!$E$74,"Revisar"))+IF(BB30=[8]Datos!$G$63,[8]Datos!$G$73,IF(BB30=[8]Datos!$G$64,[8]Datos!$G$74,IF(BB30=[8]Datos!$G$65,[8]Datos!$G$75,"Revisar")))</f>
        <v>#VALUE!</v>
      </c>
      <c r="BD30" s="98">
        <f>IF(AX30=[8]Datos!$C$65,BC30,0)</f>
        <v>0</v>
      </c>
      <c r="BE30" s="98">
        <f>IF(OR(AX30=[8]Datos!$C$63,AX30=[8]Datos!$C$64),BC30,0)</f>
        <v>0</v>
      </c>
      <c r="BF30" s="544"/>
      <c r="BG30" s="544"/>
      <c r="BH30" s="544"/>
      <c r="BI30" s="544"/>
      <c r="BJ30" s="544"/>
      <c r="BK30" s="544"/>
      <c r="BL30" s="544"/>
      <c r="BM30" s="103"/>
      <c r="BN30" s="99"/>
      <c r="BO30" s="99"/>
      <c r="BP30" s="99"/>
      <c r="BQ30" s="88"/>
      <c r="BR30" s="82"/>
      <c r="BS30" s="541"/>
      <c r="BT30" s="541"/>
      <c r="BU30" s="88"/>
      <c r="BV30" s="88"/>
      <c r="BW30" s="88"/>
      <c r="BX30" s="541"/>
      <c r="BY30" s="541"/>
      <c r="BZ30" s="541"/>
      <c r="CA30" s="82"/>
      <c r="CB30" s="82"/>
      <c r="CC30" s="82"/>
    </row>
    <row r="31" spans="1:81" ht="43.5" hidden="1" customHeight="1" x14ac:dyDescent="0.2">
      <c r="A31" s="570"/>
      <c r="B31" s="544"/>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102"/>
      <c r="AV31" s="101"/>
      <c r="AW31" s="101"/>
      <c r="AX31" s="100"/>
      <c r="AY31" s="100"/>
      <c r="AZ31" s="100"/>
      <c r="BA31" s="100"/>
      <c r="BB31" s="99"/>
      <c r="BC31" s="98" t="e">
        <f>IF(AX31=[8]Datos!$C$63,[8]Datos!$C$73,IF(AX31=[8]Datos!$C$64,[8]Datos!$C$74,IF(AX31=[8]Datos!$C$65,[8]Datos!$C$75,"Revisar")))+IF(AY31=[8]Datos!$D$63,[8]Datos!$D$73,IF(AY31=[8]Datos!$D$64,[8]Datos!$D$74,"Revisar"))+IF(AZ31=[8]Datos!$E$63,[8]Datos!$E$73,IF(AZ31=[8]Datos!$E$64,[8]Datos!$E$74,"Revisar"))+IF(BB31=[8]Datos!$G$63,[8]Datos!$G$73,IF(BB31=[8]Datos!$G$64,[8]Datos!$G$74,IF(BB31=[8]Datos!$G$65,[8]Datos!$G$75,"Revisar")))</f>
        <v>#VALUE!</v>
      </c>
      <c r="BD31" s="98">
        <f>IF(AX31=[8]Datos!$C$65,BC31,0)</f>
        <v>0</v>
      </c>
      <c r="BE31" s="98">
        <f>IF(OR(AX31=[8]Datos!$C$63,AX31=[8]Datos!$C$64),BC31,0)</f>
        <v>0</v>
      </c>
      <c r="BF31" s="544"/>
      <c r="BG31" s="544"/>
      <c r="BH31" s="544"/>
      <c r="BI31" s="544"/>
      <c r="BJ31" s="544"/>
      <c r="BK31" s="544"/>
      <c r="BL31" s="544"/>
      <c r="BM31" s="97"/>
      <c r="BN31" s="97"/>
      <c r="BO31" s="97"/>
      <c r="BP31" s="97"/>
      <c r="BQ31" s="87"/>
      <c r="BR31" s="82"/>
      <c r="BS31" s="541"/>
      <c r="BT31" s="541"/>
      <c r="BU31" s="87"/>
      <c r="BV31" s="87"/>
      <c r="BW31" s="87"/>
      <c r="BX31" s="541"/>
      <c r="BY31" s="541"/>
      <c r="BZ31" s="541"/>
      <c r="CA31" s="82"/>
      <c r="CB31" s="82"/>
      <c r="CC31" s="82"/>
    </row>
    <row r="32" spans="1:81" ht="43.5" hidden="1" customHeight="1" x14ac:dyDescent="0.2">
      <c r="A32" s="571"/>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96"/>
      <c r="AV32" s="95"/>
      <c r="AW32" s="95"/>
      <c r="AX32" s="94"/>
      <c r="AY32" s="94"/>
      <c r="AZ32" s="94"/>
      <c r="BA32" s="94"/>
      <c r="BB32" s="93"/>
      <c r="BC32" s="92" t="e">
        <f>IF(AX32=[8]Datos!$C$63,[8]Datos!$C$73,IF(AX32=[8]Datos!$C$64,[8]Datos!$C$74,IF(AX32=[8]Datos!$C$65,[8]Datos!$C$75,"Revisar")))+IF(AY32=[8]Datos!$D$63,[8]Datos!$D$73,IF(AY32=[8]Datos!$D$64,[8]Datos!$D$74,"Revisar"))+IF(AZ32=[8]Datos!$E$63,[8]Datos!$E$73,IF(AZ32=[8]Datos!$E$64,[8]Datos!$E$74,"Revisar"))+IF(BB32=[8]Datos!$G$63,[8]Datos!$G$73,IF(BB32=[8]Datos!$G$64,[8]Datos!$G$74,IF(BB32=[8]Datos!$G$65,[8]Datos!$G$75,"Revisar")))</f>
        <v>#VALUE!</v>
      </c>
      <c r="BD32" s="92">
        <f>IF(AX32=[8]Datos!$C$65,BC32,0)</f>
        <v>0</v>
      </c>
      <c r="BE32" s="92">
        <f>IF(OR(AX32=[8]Datos!$C$63,AX32=[8]Datos!$C$64),BC32,0)</f>
        <v>0</v>
      </c>
      <c r="BF32" s="545"/>
      <c r="BG32" s="545"/>
      <c r="BH32" s="545"/>
      <c r="BI32" s="545"/>
      <c r="BJ32" s="545"/>
      <c r="BK32" s="545"/>
      <c r="BL32" s="545"/>
      <c r="BM32" s="91"/>
      <c r="BN32" s="91"/>
      <c r="BO32" s="91"/>
      <c r="BP32" s="91"/>
      <c r="BQ32" s="86"/>
      <c r="BR32" s="82"/>
      <c r="BS32" s="542"/>
      <c r="BT32" s="542"/>
      <c r="BU32" s="86"/>
      <c r="BV32" s="86"/>
      <c r="BW32" s="86"/>
      <c r="BX32" s="542"/>
      <c r="BY32" s="542"/>
      <c r="BZ32" s="542"/>
      <c r="CA32" s="82"/>
      <c r="CB32" s="82"/>
      <c r="CC32" s="82"/>
    </row>
    <row r="33" spans="1:81" ht="15.75" hidden="1" customHeight="1" x14ac:dyDescent="0.2">
      <c r="A33" s="569"/>
      <c r="B33" s="572"/>
      <c r="C33" s="573"/>
      <c r="D33" s="573"/>
      <c r="E33" s="573"/>
      <c r="F33" s="543"/>
      <c r="G33" s="543"/>
      <c r="H33" s="543"/>
      <c r="I33" s="543"/>
      <c r="J33" s="543"/>
      <c r="K33" s="565" t="str">
        <f>CONCATENATE(H33," ",I33," ",J33)</f>
        <v xml:space="preserve">  </v>
      </c>
      <c r="L33" s="543"/>
      <c r="M33" s="543"/>
      <c r="N33" s="543"/>
      <c r="O33" s="543"/>
      <c r="P33" s="543"/>
      <c r="Q33" s="543"/>
      <c r="R33" s="543"/>
      <c r="S33" s="543"/>
      <c r="T33" s="543"/>
      <c r="U33" s="543"/>
      <c r="V33" s="543"/>
      <c r="W33" s="543"/>
      <c r="X33" s="543"/>
      <c r="Y33" s="543"/>
      <c r="Z33" s="543"/>
      <c r="AA33" s="543"/>
      <c r="AB33" s="543"/>
      <c r="AC33" s="543"/>
      <c r="AD33" s="543"/>
      <c r="AE33" s="543"/>
      <c r="AF33" s="543"/>
      <c r="AG33" s="543"/>
      <c r="AH33" s="543"/>
      <c r="AI33" s="566">
        <f>COUNTIF(P33:AH36,"Si")</f>
        <v>0</v>
      </c>
      <c r="AJ33" s="568">
        <f>IF((COUNTIF(O33:AH36,"Si"))&lt;=0,0,(IF((COUNTIF(O33:AH36,"Si"))&lt;=5,3,(IF(COUNTIF(O33:AH36,"Si")&lt;=11,4,5)))))</f>
        <v>0</v>
      </c>
      <c r="AK33" s="568">
        <f>IF((COUNTIF(O33:AH36,"Si"))&lt;=0,0,(IF((COUNTIF(O33:AH36,"Si"))&lt;=5,"MODERADO",(IF(COUNTIF(O33:AH36,"Si")&lt;=11,"ALTO","EXTREMO")))))</f>
        <v>0</v>
      </c>
      <c r="AL33" s="566"/>
      <c r="AM33" s="566"/>
      <c r="AN33" s="566" t="str">
        <f>IF(AM33="Rara vez",1,(IF(AM33="Improbable",2,(IF(AM33="Posible",3,IF(AM33="Probable",4,IF(AM33="Seguro",5,"Revisar")))))))</f>
        <v>Revisar</v>
      </c>
      <c r="AO33" s="567">
        <f>IF(E33="Corrupción",AN33,IF(AL33&lt;=2,1,IF(AL33&lt;=24,2,IF(AL33&lt;=500,3,IF(AL33&lt;=5000,4,IF(AL33&gt;5000,5,"Revisar"))))))</f>
        <v>1</v>
      </c>
      <c r="AP33" s="567" t="str">
        <f>IF(E33="Corrupción",(IF(AO33=1,"Rara Vez",IF(AO33=2,"Improbable",IF(AO33=3,"Posible",IF(AO33=4,"Probable",IF(AO33=5,"Seguro","Revisar")))))),IF(AO33=1,"Muy Baja",IF(AO33=2,"Baja",IF(AO33=3,"Media",IF(AO33=4,"Alta","Muy Alta")))))</f>
        <v>Muy Baja</v>
      </c>
      <c r="AQ33" s="567" t="e">
        <f>IF(E33="Corrupción",AJ33,(ROUND(((VLOOKUP(M33,[8]Datos!$B$25:$C$29,2,FALSE)*[8]Datos!$B$32)+(VLOOKUP(N33,[8]Datos!$B$25:$C$29,2,FALSE)*[8]Datos!$C$32)+(VLOOKUP(O33,[8]Datos!$B$25:$C$29,2,FALSE)*[8]Datos!$D$32))*5,0)))</f>
        <v>#N/A</v>
      </c>
      <c r="AR33" s="567" t="e">
        <f>IF(AQ33=1,"Insignificante",IF(AQ33=2,"Menor",IF(AQ33=3,"Moderado",IF(AQ33=4,"Mayor","Catastrófico"))))</f>
        <v>#N/A</v>
      </c>
      <c r="AS33" s="574" t="e">
        <f ca="1">_xludf.NUMBERVALUE(CONCATENATE(AO33,AQ33),"##")</f>
        <v>#NAME?</v>
      </c>
      <c r="AT33" s="575" t="e">
        <f ca="1">VLOOKUP(AS33,[8]Datos!$I$37:$J$61,2,FALSE)</f>
        <v>#NAME?</v>
      </c>
      <c r="AU33" s="110"/>
      <c r="AV33" s="109"/>
      <c r="AW33" s="109"/>
      <c r="AX33" s="108"/>
      <c r="AY33" s="108"/>
      <c r="AZ33" s="108"/>
      <c r="BA33" s="108"/>
      <c r="BB33" s="105"/>
      <c r="BC33" s="107" t="e">
        <f>IF(AX33=[8]Datos!$C$63,[8]Datos!$C$73,IF(AX33=[8]Datos!$C$64,[8]Datos!$C$74,IF(AX33=[8]Datos!$C$65,[8]Datos!$C$75,"Revisar")))+IF(AY33=[8]Datos!$D$63,[8]Datos!$D$73,IF(AY33=[8]Datos!$D$64,[8]Datos!$D$74,"Revisar"))+IF(AZ33=[8]Datos!$E$63,[8]Datos!$E$73,IF(AZ33=[8]Datos!$E$64,[8]Datos!$E$74,"Revisar"))+IF(BB33=[8]Datos!$G$63,[8]Datos!$G$73,IF(BB33=[8]Datos!$G$64,[8]Datos!$G$74,IF(BB33=[8]Datos!$G$65,[8]Datos!$G$75,"Revisar")))</f>
        <v>#VALUE!</v>
      </c>
      <c r="BD33" s="107">
        <f>IF(AX33=[8]Datos!$C$65,BC33,0)</f>
        <v>0</v>
      </c>
      <c r="BE33" s="107">
        <f>IF(OR(AX33=[8]Datos!$C$63,AX33=[8]Datos!$C$64),BC33,0)</f>
        <v>0</v>
      </c>
      <c r="BF33" s="559">
        <f>IF(ROUND(AO33-SUM(BE33:BE36),0)&lt;=0,1,ROUND(AO33-SUM(BE33:BE36),0))</f>
        <v>1</v>
      </c>
      <c r="BG33" s="567" t="str">
        <f>IF(E33="Corrupción",(IF(BF33=1,"Rara Vez",IF(BF33=2,"Improbable",IF(BF33=3,"Posible",IF(BF33=4,"Probable","Seguro"))))),IF(BF33=1,"Muy Baja",IF(BF33=2,"Baja",IF(BF33=3,"Media",IF(BF33=4,"Alta","Muy Alta")))))</f>
        <v>Muy Baja</v>
      </c>
      <c r="BH33" s="559" t="e">
        <f>ROUND(AQ33-SUM(BD33:BD36),0)</f>
        <v>#N/A</v>
      </c>
      <c r="BI33" s="559" t="e">
        <f>IF(BH33=1,"Insignificante",IF(BH33=2,"Menor",IF(BH33=3,"Moderado",IF(BH33=4,"Mayor","Catastrófico"))))</f>
        <v>#N/A</v>
      </c>
      <c r="BJ33" s="560" t="e">
        <f ca="1">_xludf.NUMBERVALUE(CONCATENATE(BF33,BH33),"##")</f>
        <v>#NAME?</v>
      </c>
      <c r="BK33" s="561" t="e">
        <f ca="1">+VLOOKUP(BJ33,[8]Datos!$I$37:$J$65,2,FALSE)</f>
        <v>#NAME?</v>
      </c>
      <c r="BL33" s="562"/>
      <c r="BM33" s="106"/>
      <c r="BN33" s="105"/>
      <c r="BO33" s="105"/>
      <c r="BP33" s="105"/>
      <c r="BQ33" s="89"/>
      <c r="BR33" s="90"/>
      <c r="BS33" s="563"/>
      <c r="BT33" s="563"/>
      <c r="BU33" s="89"/>
      <c r="BV33" s="89"/>
      <c r="BW33" s="89"/>
      <c r="BX33" s="563"/>
      <c r="BY33" s="563"/>
      <c r="BZ33" s="563"/>
      <c r="CA33" s="82"/>
      <c r="CB33" s="82"/>
      <c r="CC33" s="82"/>
    </row>
    <row r="34" spans="1:81" ht="15.75" hidden="1" customHeight="1" x14ac:dyDescent="0.2">
      <c r="A34" s="570"/>
      <c r="B34" s="544"/>
      <c r="C34" s="544"/>
      <c r="D34" s="544"/>
      <c r="E34" s="544"/>
      <c r="F34" s="544"/>
      <c r="G34" s="544"/>
      <c r="H34" s="544"/>
      <c r="I34" s="544"/>
      <c r="J34" s="544"/>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544"/>
      <c r="AU34" s="104"/>
      <c r="AV34" s="101"/>
      <c r="AW34" s="101"/>
      <c r="AX34" s="100"/>
      <c r="AY34" s="100"/>
      <c r="AZ34" s="100"/>
      <c r="BA34" s="100"/>
      <c r="BB34" s="99"/>
      <c r="BC34" s="98" t="e">
        <f>IF(AX34=[8]Datos!$C$63,[8]Datos!$C$73,IF(AX34=[8]Datos!$C$64,[8]Datos!$C$74,IF(AX34=[8]Datos!$C$65,[8]Datos!$C$75,"Revisar")))+IF(AY34=[8]Datos!$D$63,[8]Datos!$D$73,IF(AY34=[8]Datos!$D$64,[8]Datos!$D$74,"Revisar"))+IF(AZ34=[8]Datos!$E$63,[8]Datos!$E$73,IF(AZ34=[8]Datos!$E$64,[8]Datos!$E$74,"Revisar"))+IF(BB34=[8]Datos!$G$63,[8]Datos!$G$73,IF(BB34=[8]Datos!$G$64,[8]Datos!$G$74,IF(BB34=[8]Datos!$G$65,[8]Datos!$G$75,"Revisar")))</f>
        <v>#VALUE!</v>
      </c>
      <c r="BD34" s="98">
        <f>IF(AX34=[8]Datos!$C$65,BC34,0)</f>
        <v>0</v>
      </c>
      <c r="BE34" s="98">
        <f>IF(OR(AX34=[8]Datos!$C$63,AX34=[8]Datos!$C$64),BC34,0)</f>
        <v>0</v>
      </c>
      <c r="BF34" s="544"/>
      <c r="BG34" s="544"/>
      <c r="BH34" s="544"/>
      <c r="BI34" s="544"/>
      <c r="BJ34" s="544"/>
      <c r="BK34" s="544"/>
      <c r="BL34" s="544"/>
      <c r="BM34" s="103"/>
      <c r="BN34" s="99"/>
      <c r="BO34" s="99"/>
      <c r="BP34" s="99"/>
      <c r="BQ34" s="88"/>
      <c r="BR34" s="82"/>
      <c r="BS34" s="541"/>
      <c r="BT34" s="541"/>
      <c r="BU34" s="88"/>
      <c r="BV34" s="88"/>
      <c r="BW34" s="88"/>
      <c r="BX34" s="541"/>
      <c r="BY34" s="541"/>
      <c r="BZ34" s="541"/>
      <c r="CA34" s="82"/>
      <c r="CB34" s="82"/>
      <c r="CC34" s="82"/>
    </row>
    <row r="35" spans="1:81" ht="43.5" hidden="1" customHeight="1" x14ac:dyDescent="0.2">
      <c r="A35" s="570"/>
      <c r="B35" s="5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102"/>
      <c r="AV35" s="101"/>
      <c r="AW35" s="101"/>
      <c r="AX35" s="100"/>
      <c r="AY35" s="100"/>
      <c r="AZ35" s="100"/>
      <c r="BA35" s="100"/>
      <c r="BB35" s="99"/>
      <c r="BC35" s="98" t="e">
        <f>IF(AX35=[8]Datos!$C$63,[8]Datos!$C$73,IF(AX35=[8]Datos!$C$64,[8]Datos!$C$74,IF(AX35=[8]Datos!$C$65,[8]Datos!$C$75,"Revisar")))+IF(AY35=[8]Datos!$D$63,[8]Datos!$D$73,IF(AY35=[8]Datos!$D$64,[8]Datos!$D$74,"Revisar"))+IF(AZ35=[8]Datos!$E$63,[8]Datos!$E$73,IF(AZ35=[8]Datos!$E$64,[8]Datos!$E$74,"Revisar"))+IF(BB35=[8]Datos!$G$63,[8]Datos!$G$73,IF(BB35=[8]Datos!$G$64,[8]Datos!$G$74,IF(BB35=[8]Datos!$G$65,[8]Datos!$G$75,"Revisar")))</f>
        <v>#VALUE!</v>
      </c>
      <c r="BD35" s="98">
        <f>IF(AX35=[8]Datos!$C$65,BC35,0)</f>
        <v>0</v>
      </c>
      <c r="BE35" s="98">
        <f>IF(OR(AX35=[8]Datos!$C$63,AX35=[8]Datos!$C$64),BC35,0)</f>
        <v>0</v>
      </c>
      <c r="BF35" s="544"/>
      <c r="BG35" s="544"/>
      <c r="BH35" s="544"/>
      <c r="BI35" s="544"/>
      <c r="BJ35" s="544"/>
      <c r="BK35" s="544"/>
      <c r="BL35" s="544"/>
      <c r="BM35" s="97"/>
      <c r="BN35" s="97"/>
      <c r="BO35" s="97"/>
      <c r="BP35" s="97"/>
      <c r="BQ35" s="87"/>
      <c r="BR35" s="82"/>
      <c r="BS35" s="541"/>
      <c r="BT35" s="541"/>
      <c r="BU35" s="87"/>
      <c r="BV35" s="87"/>
      <c r="BW35" s="87"/>
      <c r="BX35" s="541"/>
      <c r="BY35" s="541"/>
      <c r="BZ35" s="541"/>
      <c r="CA35" s="82"/>
      <c r="CB35" s="82"/>
      <c r="CC35" s="82"/>
    </row>
    <row r="36" spans="1:81" ht="43.5" hidden="1" customHeight="1" x14ac:dyDescent="0.2">
      <c r="A36" s="571"/>
      <c r="B36" s="545"/>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96"/>
      <c r="AV36" s="95"/>
      <c r="AW36" s="95"/>
      <c r="AX36" s="94"/>
      <c r="AY36" s="94"/>
      <c r="AZ36" s="94"/>
      <c r="BA36" s="94"/>
      <c r="BB36" s="93"/>
      <c r="BC36" s="92" t="e">
        <f>IF(AX36=[8]Datos!$C$63,[8]Datos!$C$73,IF(AX36=[8]Datos!$C$64,[8]Datos!$C$74,IF(AX36=[8]Datos!$C$65,[8]Datos!$C$75,"Revisar")))+IF(AY36=[8]Datos!$D$63,[8]Datos!$D$73,IF(AY36=[8]Datos!$D$64,[8]Datos!$D$74,"Revisar"))+IF(AZ36=[8]Datos!$E$63,[8]Datos!$E$73,IF(AZ36=[8]Datos!$E$64,[8]Datos!$E$74,"Revisar"))+IF(BB36=[8]Datos!$G$63,[8]Datos!$G$73,IF(BB36=[8]Datos!$G$64,[8]Datos!$G$74,IF(BB36=[8]Datos!$G$65,[8]Datos!$G$75,"Revisar")))</f>
        <v>#VALUE!</v>
      </c>
      <c r="BD36" s="92">
        <f>IF(AX36=[8]Datos!$C$65,BC36,0)</f>
        <v>0</v>
      </c>
      <c r="BE36" s="92">
        <f>IF(OR(AX36=[8]Datos!$C$63,AX36=[8]Datos!$C$64),BC36,0)</f>
        <v>0</v>
      </c>
      <c r="BF36" s="545"/>
      <c r="BG36" s="545"/>
      <c r="BH36" s="545"/>
      <c r="BI36" s="545"/>
      <c r="BJ36" s="545"/>
      <c r="BK36" s="545"/>
      <c r="BL36" s="545"/>
      <c r="BM36" s="91"/>
      <c r="BN36" s="91"/>
      <c r="BO36" s="91"/>
      <c r="BP36" s="91"/>
      <c r="BQ36" s="86"/>
      <c r="BR36" s="82"/>
      <c r="BS36" s="542"/>
      <c r="BT36" s="542"/>
      <c r="BU36" s="86"/>
      <c r="BV36" s="86"/>
      <c r="BW36" s="86"/>
      <c r="BX36" s="542"/>
      <c r="BY36" s="542"/>
      <c r="BZ36" s="542"/>
      <c r="CA36" s="82"/>
      <c r="CB36" s="82"/>
      <c r="CC36" s="82"/>
    </row>
    <row r="37" spans="1:81" ht="15.75" hidden="1" customHeight="1" x14ac:dyDescent="0.2">
      <c r="A37" s="569"/>
      <c r="B37" s="572"/>
      <c r="C37" s="573"/>
      <c r="D37" s="573"/>
      <c r="E37" s="573"/>
      <c r="F37" s="543"/>
      <c r="G37" s="543"/>
      <c r="H37" s="543"/>
      <c r="I37" s="543"/>
      <c r="J37" s="543"/>
      <c r="K37" s="565" t="str">
        <f>CONCATENATE(H37," ",I37," ",J37)</f>
        <v xml:space="preserve">  </v>
      </c>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66">
        <f>COUNTIF(P37:AH40,"Si")</f>
        <v>0</v>
      </c>
      <c r="AJ37" s="568">
        <f>IF((COUNTIF(O37:AH40,"Si"))&lt;=0,0,(IF((COUNTIF(O37:AH40,"Si"))&lt;=5,3,(IF(COUNTIF(O37:AH40,"Si")&lt;=11,4,5)))))</f>
        <v>0</v>
      </c>
      <c r="AK37" s="568">
        <f>IF((COUNTIF(O37:AH40,"Si"))&lt;=0,0,(IF((COUNTIF(O37:AH40,"Si"))&lt;=5,"MODERADO",(IF(COUNTIF(O37:AH40,"Si")&lt;=11,"ALTO","EXTREMO")))))</f>
        <v>0</v>
      </c>
      <c r="AL37" s="566"/>
      <c r="AM37" s="566"/>
      <c r="AN37" s="566" t="str">
        <f>IF(AM37="Rara vez",1,(IF(AM37="Improbable",2,(IF(AM37="Posible",3,IF(AM37="Probable",4,IF(AM37="Seguro",5,"Revisar")))))))</f>
        <v>Revisar</v>
      </c>
      <c r="AO37" s="567">
        <f>IF(E37="Corrupción",AN37,IF(AL37&lt;=2,1,IF(AL37&lt;=24,2,IF(AL37&lt;=500,3,IF(AL37&lt;=5000,4,IF(AL37&gt;5000,5,"Revisar"))))))</f>
        <v>1</v>
      </c>
      <c r="AP37" s="567" t="str">
        <f>IF(E37="Corrupción",(IF(AO37=1,"Rara Vez",IF(AO37=2,"Improbable",IF(AO37=3,"Posible",IF(AO37=4,"Probable",IF(AO37=5,"Seguro","Revisar")))))),IF(AO37=1,"Muy Baja",IF(AO37=2,"Baja",IF(AO37=3,"Media",IF(AO37=4,"Alta","Muy Alta")))))</f>
        <v>Muy Baja</v>
      </c>
      <c r="AQ37" s="567" t="e">
        <f>IF(E37="Corrupción",AJ37,(ROUND(((VLOOKUP(M37,[8]Datos!$B$25:$C$29,2,FALSE)*[8]Datos!$B$32)+(VLOOKUP(N37,[8]Datos!$B$25:$C$29,2,FALSE)*[8]Datos!$C$32)+(VLOOKUP(O37,[8]Datos!$B$25:$C$29,2,FALSE)*[8]Datos!$D$32))*5,0)))</f>
        <v>#N/A</v>
      </c>
      <c r="AR37" s="567" t="e">
        <f>IF(AQ37=1,"Insignificante",IF(AQ37=2,"Menor",IF(AQ37=3,"Moderado",IF(AQ37=4,"Mayor","Catastrófico"))))</f>
        <v>#N/A</v>
      </c>
      <c r="AS37" s="574" t="e">
        <f ca="1">_xludf.NUMBERVALUE(CONCATENATE(AO37,AQ37),"##")</f>
        <v>#NAME?</v>
      </c>
      <c r="AT37" s="575" t="e">
        <f ca="1">VLOOKUP(AS37,[8]Datos!$I$37:$J$61,2,FALSE)</f>
        <v>#NAME?</v>
      </c>
      <c r="AU37" s="110"/>
      <c r="AV37" s="109"/>
      <c r="AW37" s="109"/>
      <c r="AX37" s="108"/>
      <c r="AY37" s="108"/>
      <c r="AZ37" s="108"/>
      <c r="BA37" s="108"/>
      <c r="BB37" s="105"/>
      <c r="BC37" s="107" t="e">
        <f>IF(AX37=[8]Datos!$C$63,[8]Datos!$C$73,IF(AX37=[8]Datos!$C$64,[8]Datos!$C$74,IF(AX37=[8]Datos!$C$65,[8]Datos!$C$75,"Revisar")))+IF(AY37=[8]Datos!$D$63,[8]Datos!$D$73,IF(AY37=[8]Datos!$D$64,[8]Datos!$D$74,"Revisar"))+IF(AZ37=[8]Datos!$E$63,[8]Datos!$E$73,IF(AZ37=[8]Datos!$E$64,[8]Datos!$E$74,"Revisar"))+IF(BB37=[8]Datos!$G$63,[8]Datos!$G$73,IF(BB37=[8]Datos!$G$64,[8]Datos!$G$74,IF(BB37=[8]Datos!$G$65,[8]Datos!$G$75,"Revisar")))</f>
        <v>#VALUE!</v>
      </c>
      <c r="BD37" s="107">
        <f>IF(AX37=[8]Datos!$C$65,BC37,0)</f>
        <v>0</v>
      </c>
      <c r="BE37" s="107">
        <f>IF(OR(AX37=[8]Datos!$C$63,AX37=[8]Datos!$C$64),BC37,0)</f>
        <v>0</v>
      </c>
      <c r="BF37" s="559">
        <f>IF(ROUND(AO37-SUM(BE37:BE40),0)&lt;=0,1,ROUND(AO37-SUM(BE37:BE40),0))</f>
        <v>1</v>
      </c>
      <c r="BG37" s="567" t="str">
        <f>IF(E37="Corrupción",(IF(BF37=1,"Rara Vez",IF(BF37=2,"Improbable",IF(BF37=3,"Posible",IF(BF37=4,"Probable","Seguro"))))),IF(BF37=1,"Muy Baja",IF(BF37=2,"Baja",IF(BF37=3,"Media",IF(BF37=4,"Alta","Muy Alta")))))</f>
        <v>Muy Baja</v>
      </c>
      <c r="BH37" s="559" t="e">
        <f>ROUND(AQ37-SUM(BD37:BD40),0)</f>
        <v>#N/A</v>
      </c>
      <c r="BI37" s="559" t="e">
        <f>IF(BH37=1,"Insignificante",IF(BH37=2,"Menor",IF(BH37=3,"Moderado",IF(BH37=4,"Mayor","Catastrófico"))))</f>
        <v>#N/A</v>
      </c>
      <c r="BJ37" s="560" t="e">
        <f ca="1">_xludf.NUMBERVALUE(CONCATENATE(BF37,BH37),"##")</f>
        <v>#NAME?</v>
      </c>
      <c r="BK37" s="561" t="e">
        <f ca="1">+VLOOKUP(BJ37,[8]Datos!$I$37:$J$65,2,FALSE)</f>
        <v>#NAME?</v>
      </c>
      <c r="BL37" s="562"/>
      <c r="BM37" s="106"/>
      <c r="BN37" s="105"/>
      <c r="BO37" s="105"/>
      <c r="BP37" s="105"/>
      <c r="BQ37" s="89"/>
      <c r="BR37" s="90"/>
      <c r="BS37" s="563"/>
      <c r="BT37" s="563"/>
      <c r="BU37" s="89"/>
      <c r="BV37" s="89"/>
      <c r="BW37" s="89"/>
      <c r="BX37" s="563"/>
      <c r="BY37" s="563"/>
      <c r="BZ37" s="563"/>
      <c r="CA37" s="82"/>
      <c r="CB37" s="82"/>
      <c r="CC37" s="82"/>
    </row>
    <row r="38" spans="1:81" ht="15.75" hidden="1" customHeight="1" x14ac:dyDescent="0.2">
      <c r="A38" s="570"/>
      <c r="B38" s="5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44"/>
      <c r="AM38" s="544"/>
      <c r="AN38" s="544"/>
      <c r="AO38" s="544"/>
      <c r="AP38" s="544"/>
      <c r="AQ38" s="544"/>
      <c r="AR38" s="544"/>
      <c r="AS38" s="544"/>
      <c r="AT38" s="544"/>
      <c r="AU38" s="104"/>
      <c r="AV38" s="101"/>
      <c r="AW38" s="101"/>
      <c r="AX38" s="100"/>
      <c r="AY38" s="100"/>
      <c r="AZ38" s="100"/>
      <c r="BA38" s="100"/>
      <c r="BB38" s="99"/>
      <c r="BC38" s="98" t="e">
        <f>IF(AX38=[8]Datos!$C$63,[8]Datos!$C$73,IF(AX38=[8]Datos!$C$64,[8]Datos!$C$74,IF(AX38=[8]Datos!$C$65,[8]Datos!$C$75,"Revisar")))+IF(AY38=[8]Datos!$D$63,[8]Datos!$D$73,IF(AY38=[8]Datos!$D$64,[8]Datos!$D$74,"Revisar"))+IF(AZ38=[8]Datos!$E$63,[8]Datos!$E$73,IF(AZ38=[8]Datos!$E$64,[8]Datos!$E$74,"Revisar"))+IF(BB38=[8]Datos!$G$63,[8]Datos!$G$73,IF(BB38=[8]Datos!$G$64,[8]Datos!$G$74,IF(BB38=[8]Datos!$G$65,[8]Datos!$G$75,"Revisar")))</f>
        <v>#VALUE!</v>
      </c>
      <c r="BD38" s="98">
        <f>IF(AX38=[8]Datos!$C$65,BC38,0)</f>
        <v>0</v>
      </c>
      <c r="BE38" s="98">
        <f>IF(OR(AX38=[8]Datos!$C$63,AX38=[8]Datos!$C$64),BC38,0)</f>
        <v>0</v>
      </c>
      <c r="BF38" s="544"/>
      <c r="BG38" s="544"/>
      <c r="BH38" s="544"/>
      <c r="BI38" s="544"/>
      <c r="BJ38" s="544"/>
      <c r="BK38" s="544"/>
      <c r="BL38" s="544"/>
      <c r="BM38" s="103"/>
      <c r="BN38" s="99"/>
      <c r="BO38" s="99"/>
      <c r="BP38" s="99"/>
      <c r="BQ38" s="88"/>
      <c r="BR38" s="82"/>
      <c r="BS38" s="541"/>
      <c r="BT38" s="541"/>
      <c r="BU38" s="88"/>
      <c r="BV38" s="88"/>
      <c r="BW38" s="88"/>
      <c r="BX38" s="541"/>
      <c r="BY38" s="541"/>
      <c r="BZ38" s="541"/>
      <c r="CA38" s="82"/>
      <c r="CB38" s="82"/>
      <c r="CC38" s="82"/>
    </row>
    <row r="39" spans="1:81" ht="43.5" hidden="1" customHeight="1" x14ac:dyDescent="0.2">
      <c r="A39" s="570"/>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102"/>
      <c r="AV39" s="101"/>
      <c r="AW39" s="101"/>
      <c r="AX39" s="100"/>
      <c r="AY39" s="100"/>
      <c r="AZ39" s="100"/>
      <c r="BA39" s="100"/>
      <c r="BB39" s="99"/>
      <c r="BC39" s="98" t="e">
        <f>IF(AX39=[8]Datos!$C$63,[8]Datos!$C$73,IF(AX39=[8]Datos!$C$64,[8]Datos!$C$74,IF(AX39=[8]Datos!$C$65,[8]Datos!$C$75,"Revisar")))+IF(AY39=[8]Datos!$D$63,[8]Datos!$D$73,IF(AY39=[8]Datos!$D$64,[8]Datos!$D$74,"Revisar"))+IF(AZ39=[8]Datos!$E$63,[8]Datos!$E$73,IF(AZ39=[8]Datos!$E$64,[8]Datos!$E$74,"Revisar"))+IF(BB39=[8]Datos!$G$63,[8]Datos!$G$73,IF(BB39=[8]Datos!$G$64,[8]Datos!$G$74,IF(BB39=[8]Datos!$G$65,[8]Datos!$G$75,"Revisar")))</f>
        <v>#VALUE!</v>
      </c>
      <c r="BD39" s="98">
        <f>IF(AX39=[8]Datos!$C$65,BC39,0)</f>
        <v>0</v>
      </c>
      <c r="BE39" s="98">
        <f>IF(OR(AX39=[8]Datos!$C$63,AX39=[8]Datos!$C$64),BC39,0)</f>
        <v>0</v>
      </c>
      <c r="BF39" s="544"/>
      <c r="BG39" s="544"/>
      <c r="BH39" s="544"/>
      <c r="BI39" s="544"/>
      <c r="BJ39" s="544"/>
      <c r="BK39" s="544"/>
      <c r="BL39" s="544"/>
      <c r="BM39" s="97"/>
      <c r="BN39" s="97"/>
      <c r="BO39" s="97"/>
      <c r="BP39" s="97"/>
      <c r="BQ39" s="87"/>
      <c r="BR39" s="82"/>
      <c r="BS39" s="541"/>
      <c r="BT39" s="541"/>
      <c r="BU39" s="87"/>
      <c r="BV39" s="87"/>
      <c r="BW39" s="87"/>
      <c r="BX39" s="541"/>
      <c r="BY39" s="541"/>
      <c r="BZ39" s="541"/>
      <c r="CA39" s="82"/>
      <c r="CB39" s="82"/>
      <c r="CC39" s="82"/>
    </row>
    <row r="40" spans="1:81" ht="43.5" hidden="1" customHeight="1" x14ac:dyDescent="0.2">
      <c r="A40" s="571"/>
      <c r="B40" s="545"/>
      <c r="C40" s="545"/>
      <c r="D40" s="545"/>
      <c r="E40" s="545"/>
      <c r="F40" s="545"/>
      <c r="G40" s="545"/>
      <c r="H40" s="545"/>
      <c r="I40" s="545"/>
      <c r="J40" s="545"/>
      <c r="K40" s="545"/>
      <c r="L40" s="545"/>
      <c r="M40" s="545"/>
      <c r="N40" s="545"/>
      <c r="O40" s="545"/>
      <c r="P40" s="545"/>
      <c r="Q40" s="545"/>
      <c r="R40" s="545"/>
      <c r="S40" s="545"/>
      <c r="T40" s="545"/>
      <c r="U40" s="545"/>
      <c r="V40" s="545"/>
      <c r="W40" s="545"/>
      <c r="X40" s="545"/>
      <c r="Y40" s="545"/>
      <c r="Z40" s="545"/>
      <c r="AA40" s="545"/>
      <c r="AB40" s="545"/>
      <c r="AC40" s="545"/>
      <c r="AD40" s="545"/>
      <c r="AE40" s="545"/>
      <c r="AF40" s="545"/>
      <c r="AG40" s="545"/>
      <c r="AH40" s="545"/>
      <c r="AI40" s="545"/>
      <c r="AJ40" s="545"/>
      <c r="AK40" s="545"/>
      <c r="AL40" s="545"/>
      <c r="AM40" s="545"/>
      <c r="AN40" s="545"/>
      <c r="AO40" s="545"/>
      <c r="AP40" s="545"/>
      <c r="AQ40" s="545"/>
      <c r="AR40" s="545"/>
      <c r="AS40" s="545"/>
      <c r="AT40" s="545"/>
      <c r="AU40" s="96"/>
      <c r="AV40" s="95"/>
      <c r="AW40" s="95"/>
      <c r="AX40" s="94"/>
      <c r="AY40" s="94"/>
      <c r="AZ40" s="94"/>
      <c r="BA40" s="94"/>
      <c r="BB40" s="93"/>
      <c r="BC40" s="92" t="e">
        <f>IF(AX40=[8]Datos!$C$63,[8]Datos!$C$73,IF(AX40=[8]Datos!$C$64,[8]Datos!$C$74,IF(AX40=[8]Datos!$C$65,[8]Datos!$C$75,"Revisar")))+IF(AY40=[8]Datos!$D$63,[8]Datos!$D$73,IF(AY40=[8]Datos!$D$64,[8]Datos!$D$74,"Revisar"))+IF(AZ40=[8]Datos!$E$63,[8]Datos!$E$73,IF(AZ40=[8]Datos!$E$64,[8]Datos!$E$74,"Revisar"))+IF(BB40=[8]Datos!$G$63,[8]Datos!$G$73,IF(BB40=[8]Datos!$G$64,[8]Datos!$G$74,IF(BB40=[8]Datos!$G$65,[8]Datos!$G$75,"Revisar")))</f>
        <v>#VALUE!</v>
      </c>
      <c r="BD40" s="92">
        <f>IF(AX40=[8]Datos!$C$65,BC40,0)</f>
        <v>0</v>
      </c>
      <c r="BE40" s="92">
        <f>IF(OR(AX40=[8]Datos!$C$63,AX40=[8]Datos!$C$64),BC40,0)</f>
        <v>0</v>
      </c>
      <c r="BF40" s="545"/>
      <c r="BG40" s="545"/>
      <c r="BH40" s="545"/>
      <c r="BI40" s="545"/>
      <c r="BJ40" s="545"/>
      <c r="BK40" s="545"/>
      <c r="BL40" s="545"/>
      <c r="BM40" s="91"/>
      <c r="BN40" s="91"/>
      <c r="BO40" s="91"/>
      <c r="BP40" s="91"/>
      <c r="BQ40" s="86"/>
      <c r="BR40" s="82"/>
      <c r="BS40" s="542"/>
      <c r="BT40" s="542"/>
      <c r="BU40" s="86"/>
      <c r="BV40" s="86"/>
      <c r="BW40" s="86"/>
      <c r="BX40" s="542"/>
      <c r="BY40" s="542"/>
      <c r="BZ40" s="542"/>
      <c r="CA40" s="82"/>
      <c r="CB40" s="82"/>
      <c r="CC40" s="82"/>
    </row>
    <row r="41" spans="1:81" ht="15.75" hidden="1" customHeight="1" x14ac:dyDescent="0.2">
      <c r="A41" s="569"/>
      <c r="B41" s="572"/>
      <c r="C41" s="573"/>
      <c r="D41" s="573"/>
      <c r="E41" s="573"/>
      <c r="F41" s="543"/>
      <c r="G41" s="543"/>
      <c r="H41" s="543"/>
      <c r="I41" s="543"/>
      <c r="J41" s="543"/>
      <c r="K41" s="565" t="str">
        <f>CONCATENATE(H41," ",I41," ",J41)</f>
        <v xml:space="preserve">  </v>
      </c>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66">
        <f>COUNTIF(P41:AH44,"Si")</f>
        <v>0</v>
      </c>
      <c r="AJ41" s="568">
        <f>IF((COUNTIF(O41:AH44,"Si"))&lt;=0,0,(IF((COUNTIF(O41:AH44,"Si"))&lt;=5,3,(IF(COUNTIF(O41:AH44,"Si")&lt;=11,4,5)))))</f>
        <v>0</v>
      </c>
      <c r="AK41" s="568">
        <f>IF((COUNTIF(O41:AH44,"Si"))&lt;=0,0,(IF((COUNTIF(O41:AH44,"Si"))&lt;=5,"MODERADO",(IF(COUNTIF(O41:AH44,"Si")&lt;=11,"ALTO","EXTREMO")))))</f>
        <v>0</v>
      </c>
      <c r="AL41" s="566"/>
      <c r="AM41" s="566"/>
      <c r="AN41" s="566" t="str">
        <f>IF(AM41="Rara vez",1,(IF(AM41="Improbable",2,(IF(AM41="Posible",3,IF(AM41="Probable",4,IF(AM41="Seguro",5,"Revisar")))))))</f>
        <v>Revisar</v>
      </c>
      <c r="AO41" s="567">
        <f>IF(E41="Corrupción",AN41,IF(AL41&lt;=2,1,IF(AL41&lt;=24,2,IF(AL41&lt;=500,3,IF(AL41&lt;=5000,4,IF(AL41&gt;5000,5,"Revisar"))))))</f>
        <v>1</v>
      </c>
      <c r="AP41" s="567" t="str">
        <f>IF(E41="Corrupción",(IF(AO41=1,"Rara Vez",IF(AO41=2,"Improbable",IF(AO41=3,"Posible",IF(AO41=4,"Probable",IF(AO41=5,"Seguro","Revisar")))))),IF(AO41=1,"Muy Baja",IF(AO41=2,"Baja",IF(AO41=3,"Media",IF(AO41=4,"Alta","Muy Alta")))))</f>
        <v>Muy Baja</v>
      </c>
      <c r="AQ41" s="567" t="e">
        <f>IF(E41="Corrupción",AJ41,(ROUND(((VLOOKUP(M41,[8]Datos!$B$25:$C$29,2,FALSE)*[8]Datos!$B$32)+(VLOOKUP(N41,[8]Datos!$B$25:$C$29,2,FALSE)*[8]Datos!$C$32)+(VLOOKUP(O41,[8]Datos!$B$25:$C$29,2,FALSE)*[8]Datos!$D$32))*5,0)))</f>
        <v>#N/A</v>
      </c>
      <c r="AR41" s="567" t="e">
        <f>IF(AQ41=1,"Insignificante",IF(AQ41=2,"Menor",IF(AQ41=3,"Moderado",IF(AQ41=4,"Mayor","Catastrófico"))))</f>
        <v>#N/A</v>
      </c>
      <c r="AS41" s="574" t="e">
        <f ca="1">_xludf.NUMBERVALUE(CONCATENATE(AO41,AQ41),"##")</f>
        <v>#NAME?</v>
      </c>
      <c r="AT41" s="575" t="e">
        <f ca="1">VLOOKUP(AS41,[8]Datos!$I$37:$J$61,2,FALSE)</f>
        <v>#NAME?</v>
      </c>
      <c r="AU41" s="110"/>
      <c r="AV41" s="109"/>
      <c r="AW41" s="109"/>
      <c r="AX41" s="108"/>
      <c r="AY41" s="108"/>
      <c r="AZ41" s="108"/>
      <c r="BA41" s="108"/>
      <c r="BB41" s="105"/>
      <c r="BC41" s="107" t="e">
        <f>IF(AX41=[8]Datos!$C$63,[8]Datos!$C$73,IF(AX41=[8]Datos!$C$64,[8]Datos!$C$74,IF(AX41=[8]Datos!$C$65,[8]Datos!$C$75,"Revisar")))+IF(AY41=[8]Datos!$D$63,[8]Datos!$D$73,IF(AY41=[8]Datos!$D$64,[8]Datos!$D$74,"Revisar"))+IF(AZ41=[8]Datos!$E$63,[8]Datos!$E$73,IF(AZ41=[8]Datos!$E$64,[8]Datos!$E$74,"Revisar"))+IF(BB41=[8]Datos!$G$63,[8]Datos!$G$73,IF(BB41=[8]Datos!$G$64,[8]Datos!$G$74,IF(BB41=[8]Datos!$G$65,[8]Datos!$G$75,"Revisar")))</f>
        <v>#VALUE!</v>
      </c>
      <c r="BD41" s="107">
        <f>IF(AX41=[8]Datos!$C$65,BC41,0)</f>
        <v>0</v>
      </c>
      <c r="BE41" s="107">
        <f>IF(OR(AX41=[8]Datos!$C$63,AX41=[8]Datos!$C$64),BC41,0)</f>
        <v>0</v>
      </c>
      <c r="BF41" s="559">
        <f>IF(ROUND(AO41-SUM(BE41:BE44),0)&lt;=0,1,ROUND(AO41-SUM(BE41:BE44),0))</f>
        <v>1</v>
      </c>
      <c r="BG41" s="567" t="str">
        <f>IF(E41="Corrupción",(IF(BF41=1,"Rara Vez",IF(BF41=2,"Improbable",IF(BF41=3,"Posible",IF(BF41=4,"Probable","Seguro"))))),IF(BF41=1,"Muy Baja",IF(BF41=2,"Baja",IF(BF41=3,"Media",IF(BF41=4,"Alta","Muy Alta")))))</f>
        <v>Muy Baja</v>
      </c>
      <c r="BH41" s="559" t="e">
        <f>ROUND(AQ41-SUM(BD41:BD44),0)</f>
        <v>#N/A</v>
      </c>
      <c r="BI41" s="559" t="e">
        <f>IF(BH41=1,"Insignificante",IF(BH41=2,"Menor",IF(BH41=3,"Moderado",IF(BH41=4,"Mayor","Catastrófico"))))</f>
        <v>#N/A</v>
      </c>
      <c r="BJ41" s="560" t="e">
        <f ca="1">_xludf.NUMBERVALUE(CONCATENATE(BF41,BH41),"##")</f>
        <v>#NAME?</v>
      </c>
      <c r="BK41" s="561" t="e">
        <f ca="1">+VLOOKUP(BJ41,[8]Datos!$I$37:$J$65,2,FALSE)</f>
        <v>#NAME?</v>
      </c>
      <c r="BL41" s="562"/>
      <c r="BM41" s="106"/>
      <c r="BN41" s="105"/>
      <c r="BO41" s="105"/>
      <c r="BP41" s="105"/>
      <c r="BQ41" s="89"/>
      <c r="BR41" s="90"/>
      <c r="BS41" s="563"/>
      <c r="BT41" s="563"/>
      <c r="BU41" s="89"/>
      <c r="BV41" s="89"/>
      <c r="BW41" s="89"/>
      <c r="BX41" s="563"/>
      <c r="BY41" s="563"/>
      <c r="BZ41" s="563"/>
      <c r="CA41" s="82"/>
      <c r="CB41" s="82"/>
      <c r="CC41" s="82"/>
    </row>
    <row r="42" spans="1:81" ht="15.75" hidden="1" customHeight="1" x14ac:dyDescent="0.2">
      <c r="A42" s="570"/>
      <c r="B42" s="544"/>
      <c r="C42" s="544"/>
      <c r="D42" s="544"/>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104"/>
      <c r="AV42" s="101"/>
      <c r="AW42" s="101"/>
      <c r="AX42" s="100"/>
      <c r="AY42" s="100"/>
      <c r="AZ42" s="100"/>
      <c r="BA42" s="100"/>
      <c r="BB42" s="99"/>
      <c r="BC42" s="98" t="e">
        <f>IF(AX42=[8]Datos!$C$63,[8]Datos!$C$73,IF(AX42=[8]Datos!$C$64,[8]Datos!$C$74,IF(AX42=[8]Datos!$C$65,[8]Datos!$C$75,"Revisar")))+IF(AY42=[8]Datos!$D$63,[8]Datos!$D$73,IF(AY42=[8]Datos!$D$64,[8]Datos!$D$74,"Revisar"))+IF(AZ42=[8]Datos!$E$63,[8]Datos!$E$73,IF(AZ42=[8]Datos!$E$64,[8]Datos!$E$74,"Revisar"))+IF(BB42=[8]Datos!$G$63,[8]Datos!$G$73,IF(BB42=[8]Datos!$G$64,[8]Datos!$G$74,IF(BB42=[8]Datos!$G$65,[8]Datos!$G$75,"Revisar")))</f>
        <v>#VALUE!</v>
      </c>
      <c r="BD42" s="98">
        <f>IF(AX42=[8]Datos!$C$65,BC42,0)</f>
        <v>0</v>
      </c>
      <c r="BE42" s="98">
        <f>IF(OR(AX42=[8]Datos!$C$63,AX42=[8]Datos!$C$64),BC42,0)</f>
        <v>0</v>
      </c>
      <c r="BF42" s="544"/>
      <c r="BG42" s="544"/>
      <c r="BH42" s="544"/>
      <c r="BI42" s="544"/>
      <c r="BJ42" s="544"/>
      <c r="BK42" s="544"/>
      <c r="BL42" s="544"/>
      <c r="BM42" s="103"/>
      <c r="BN42" s="99"/>
      <c r="BO42" s="99"/>
      <c r="BP42" s="99"/>
      <c r="BQ42" s="88"/>
      <c r="BR42" s="82"/>
      <c r="BS42" s="541"/>
      <c r="BT42" s="541"/>
      <c r="BU42" s="88"/>
      <c r="BV42" s="88"/>
      <c r="BW42" s="88"/>
      <c r="BX42" s="541"/>
      <c r="BY42" s="541"/>
      <c r="BZ42" s="541"/>
      <c r="CA42" s="82"/>
      <c r="CB42" s="82"/>
      <c r="CC42" s="82"/>
    </row>
    <row r="43" spans="1:81" ht="43.5" hidden="1" customHeight="1" x14ac:dyDescent="0.2">
      <c r="A43" s="570"/>
      <c r="B43" s="544"/>
      <c r="C43" s="544"/>
      <c r="D43" s="544"/>
      <c r="E43" s="544"/>
      <c r="F43" s="544"/>
      <c r="G43" s="544"/>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102"/>
      <c r="AV43" s="101"/>
      <c r="AW43" s="101"/>
      <c r="AX43" s="100"/>
      <c r="AY43" s="100"/>
      <c r="AZ43" s="100"/>
      <c r="BA43" s="100"/>
      <c r="BB43" s="99"/>
      <c r="BC43" s="98" t="e">
        <f>IF(AX43=[8]Datos!$C$63,[8]Datos!$C$73,IF(AX43=[8]Datos!$C$64,[8]Datos!$C$74,IF(AX43=[8]Datos!$C$65,[8]Datos!$C$75,"Revisar")))+IF(AY43=[8]Datos!$D$63,[8]Datos!$D$73,IF(AY43=[8]Datos!$D$64,[8]Datos!$D$74,"Revisar"))+IF(AZ43=[8]Datos!$E$63,[8]Datos!$E$73,IF(AZ43=[8]Datos!$E$64,[8]Datos!$E$74,"Revisar"))+IF(BB43=[8]Datos!$G$63,[8]Datos!$G$73,IF(BB43=[8]Datos!$G$64,[8]Datos!$G$74,IF(BB43=[8]Datos!$G$65,[8]Datos!$G$75,"Revisar")))</f>
        <v>#VALUE!</v>
      </c>
      <c r="BD43" s="98">
        <f>IF(AX43=[8]Datos!$C$65,BC43,0)</f>
        <v>0</v>
      </c>
      <c r="BE43" s="98">
        <f>IF(OR(AX43=[8]Datos!$C$63,AX43=[8]Datos!$C$64),BC43,0)</f>
        <v>0</v>
      </c>
      <c r="BF43" s="544"/>
      <c r="BG43" s="544"/>
      <c r="BH43" s="544"/>
      <c r="BI43" s="544"/>
      <c r="BJ43" s="544"/>
      <c r="BK43" s="544"/>
      <c r="BL43" s="544"/>
      <c r="BM43" s="97"/>
      <c r="BN43" s="97"/>
      <c r="BO43" s="97"/>
      <c r="BP43" s="97"/>
      <c r="BQ43" s="87"/>
      <c r="BR43" s="82"/>
      <c r="BS43" s="541"/>
      <c r="BT43" s="541"/>
      <c r="BU43" s="87"/>
      <c r="BV43" s="87"/>
      <c r="BW43" s="87"/>
      <c r="BX43" s="541"/>
      <c r="BY43" s="541"/>
      <c r="BZ43" s="541"/>
      <c r="CA43" s="82"/>
      <c r="CB43" s="82"/>
      <c r="CC43" s="82"/>
    </row>
    <row r="44" spans="1:81" ht="43.5" hidden="1" customHeight="1" x14ac:dyDescent="0.2">
      <c r="A44" s="571"/>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45"/>
      <c r="AM44" s="545"/>
      <c r="AN44" s="545"/>
      <c r="AO44" s="545"/>
      <c r="AP44" s="545"/>
      <c r="AQ44" s="545"/>
      <c r="AR44" s="545"/>
      <c r="AS44" s="545"/>
      <c r="AT44" s="545"/>
      <c r="AU44" s="96"/>
      <c r="AV44" s="95"/>
      <c r="AW44" s="95"/>
      <c r="AX44" s="94"/>
      <c r="AY44" s="94"/>
      <c r="AZ44" s="94"/>
      <c r="BA44" s="94"/>
      <c r="BB44" s="93"/>
      <c r="BC44" s="92" t="e">
        <f>IF(AX44=[8]Datos!$C$63,[8]Datos!$C$73,IF(AX44=[8]Datos!$C$64,[8]Datos!$C$74,IF(AX44=[8]Datos!$C$65,[8]Datos!$C$75,"Revisar")))+IF(AY44=[8]Datos!$D$63,[8]Datos!$D$73,IF(AY44=[8]Datos!$D$64,[8]Datos!$D$74,"Revisar"))+IF(AZ44=[8]Datos!$E$63,[8]Datos!$E$73,IF(AZ44=[8]Datos!$E$64,[8]Datos!$E$74,"Revisar"))+IF(BB44=[8]Datos!$G$63,[8]Datos!$G$73,IF(BB44=[8]Datos!$G$64,[8]Datos!$G$74,IF(BB44=[8]Datos!$G$65,[8]Datos!$G$75,"Revisar")))</f>
        <v>#VALUE!</v>
      </c>
      <c r="BD44" s="92">
        <f>IF(AX44=[8]Datos!$C$65,BC44,0)</f>
        <v>0</v>
      </c>
      <c r="BE44" s="92">
        <f>IF(OR(AX44=[8]Datos!$C$63,AX44=[8]Datos!$C$64),BC44,0)</f>
        <v>0</v>
      </c>
      <c r="BF44" s="545"/>
      <c r="BG44" s="545"/>
      <c r="BH44" s="545"/>
      <c r="BI44" s="545"/>
      <c r="BJ44" s="545"/>
      <c r="BK44" s="545"/>
      <c r="BL44" s="545"/>
      <c r="BM44" s="91"/>
      <c r="BN44" s="91"/>
      <c r="BO44" s="91"/>
      <c r="BP44" s="91"/>
      <c r="BQ44" s="86"/>
      <c r="BR44" s="82"/>
      <c r="BS44" s="542"/>
      <c r="BT44" s="542"/>
      <c r="BU44" s="86"/>
      <c r="BV44" s="86"/>
      <c r="BW44" s="86"/>
      <c r="BX44" s="542"/>
      <c r="BY44" s="542"/>
      <c r="BZ44" s="542"/>
      <c r="CA44" s="82"/>
      <c r="CB44" s="82"/>
      <c r="CC44" s="82"/>
    </row>
    <row r="45" spans="1:81" ht="15.75" hidden="1" customHeight="1" x14ac:dyDescent="0.2">
      <c r="A45" s="569"/>
      <c r="B45" s="572"/>
      <c r="C45" s="573"/>
      <c r="D45" s="573"/>
      <c r="E45" s="573"/>
      <c r="F45" s="543"/>
      <c r="G45" s="543"/>
      <c r="H45" s="543"/>
      <c r="I45" s="543"/>
      <c r="J45" s="543"/>
      <c r="K45" s="565" t="str">
        <f>CONCATENATE(H45," ",I45," ",J45)</f>
        <v xml:space="preserve">  </v>
      </c>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66">
        <f>COUNTIF(P45:AH48,"Si")</f>
        <v>0</v>
      </c>
      <c r="AJ45" s="568">
        <f>IF((COUNTIF(O45:AH48,"Si"))&lt;=0,0,(IF((COUNTIF(O45:AH48,"Si"))&lt;=5,3,(IF(COUNTIF(O45:AH48,"Si")&lt;=11,4,5)))))</f>
        <v>0</v>
      </c>
      <c r="AK45" s="568">
        <f>IF((COUNTIF(O45:AH48,"Si"))&lt;=0,0,(IF((COUNTIF(O45:AH48,"Si"))&lt;=5,"MODERADO",(IF(COUNTIF(O45:AH48,"Si")&lt;=11,"ALTO","EXTREMO")))))</f>
        <v>0</v>
      </c>
      <c r="AL45" s="566"/>
      <c r="AM45" s="566"/>
      <c r="AN45" s="566" t="str">
        <f>IF(AM45="Rara vez",1,(IF(AM45="Improbable",2,(IF(AM45="Posible",3,IF(AM45="Probable",4,IF(AM45="Seguro",5,"Revisar")))))))</f>
        <v>Revisar</v>
      </c>
      <c r="AO45" s="567">
        <f>IF(E45="Corrupción",AN45,IF(AL45&lt;=2,1,IF(AL45&lt;=24,2,IF(AL45&lt;=500,3,IF(AL45&lt;=5000,4,IF(AL45&gt;5000,5,"Revisar"))))))</f>
        <v>1</v>
      </c>
      <c r="AP45" s="567" t="str">
        <f>IF(E45="Corrupción",(IF(AO45=1,"Rara Vez",IF(AO45=2,"Improbable",IF(AO45=3,"Posible",IF(AO45=4,"Probable",IF(AO45=5,"Seguro","Revisar")))))),IF(AO45=1,"Muy Baja",IF(AO45=2,"Baja",IF(AO45=3,"Media",IF(AO45=4,"Alta","Muy Alta")))))</f>
        <v>Muy Baja</v>
      </c>
      <c r="AQ45" s="567" t="e">
        <f>IF(E45="Corrupción",AJ45,(ROUND(((VLOOKUP(M45,[8]Datos!$B$25:$C$29,2,FALSE)*[8]Datos!$B$32)+(VLOOKUP(N45,[8]Datos!$B$25:$C$29,2,FALSE)*[8]Datos!$C$32)+(VLOOKUP(O45,[8]Datos!$B$25:$C$29,2,FALSE)*[8]Datos!$D$32))*5,0)))</f>
        <v>#N/A</v>
      </c>
      <c r="AR45" s="567" t="e">
        <f>IF(AQ45=1,"Insignificante",IF(AQ45=2,"Menor",IF(AQ45=3,"Moderado",IF(AQ45=4,"Mayor","Catastrófico"))))</f>
        <v>#N/A</v>
      </c>
      <c r="AS45" s="574" t="e">
        <f ca="1">_xludf.NUMBERVALUE(CONCATENATE(AO45,AQ45),"##")</f>
        <v>#NAME?</v>
      </c>
      <c r="AT45" s="575" t="e">
        <f ca="1">VLOOKUP(AS45,[8]Datos!$I$37:$J$61,2,FALSE)</f>
        <v>#NAME?</v>
      </c>
      <c r="AU45" s="110"/>
      <c r="AV45" s="109"/>
      <c r="AW45" s="109"/>
      <c r="AX45" s="108"/>
      <c r="AY45" s="108"/>
      <c r="AZ45" s="108"/>
      <c r="BA45" s="108"/>
      <c r="BB45" s="105"/>
      <c r="BC45" s="107" t="e">
        <f>IF(AX45=[8]Datos!$C$63,[8]Datos!$C$73,IF(AX45=[8]Datos!$C$64,[8]Datos!$C$74,IF(AX45=[8]Datos!$C$65,[8]Datos!$C$75,"Revisar")))+IF(AY45=[8]Datos!$D$63,[8]Datos!$D$73,IF(AY45=[8]Datos!$D$64,[8]Datos!$D$74,"Revisar"))+IF(AZ45=[8]Datos!$E$63,[8]Datos!$E$73,IF(AZ45=[8]Datos!$E$64,[8]Datos!$E$74,"Revisar"))+IF(BB45=[8]Datos!$G$63,[8]Datos!$G$73,IF(BB45=[8]Datos!$G$64,[8]Datos!$G$74,IF(BB45=[8]Datos!$G$65,[8]Datos!$G$75,"Revisar")))</f>
        <v>#VALUE!</v>
      </c>
      <c r="BD45" s="107">
        <f>IF(AX45=[8]Datos!$C$65,BC45,0)</f>
        <v>0</v>
      </c>
      <c r="BE45" s="107">
        <f>IF(OR(AX45=[8]Datos!$C$63,AX45=[8]Datos!$C$64),BC45,0)</f>
        <v>0</v>
      </c>
      <c r="BF45" s="559">
        <f>IF(ROUND(AO45-SUM(BE45:BE48),0)&lt;=0,1,ROUND(AO45-SUM(BE45:BE48),0))</f>
        <v>1</v>
      </c>
      <c r="BG45" s="567" t="str">
        <f>IF(E45="Corrupción",(IF(BF45=1,"Rara Vez",IF(BF45=2,"Improbable",IF(BF45=3,"Posible",IF(BF45=4,"Probable","Seguro"))))),IF(BF45=1,"Muy Baja",IF(BF45=2,"Baja",IF(BF45=3,"Media",IF(BF45=4,"Alta","Muy Alta")))))</f>
        <v>Muy Baja</v>
      </c>
      <c r="BH45" s="559" t="e">
        <f>ROUND(AQ45-SUM(BD45:BD48),0)</f>
        <v>#N/A</v>
      </c>
      <c r="BI45" s="559" t="e">
        <f>IF(BH45=1,"Insignificante",IF(BH45=2,"Menor",IF(BH45=3,"Moderado",IF(BH45=4,"Mayor","Catastrófico"))))</f>
        <v>#N/A</v>
      </c>
      <c r="BJ45" s="560" t="e">
        <f ca="1">_xludf.NUMBERVALUE(CONCATENATE(BF45,BH45),"##")</f>
        <v>#NAME?</v>
      </c>
      <c r="BK45" s="561" t="e">
        <f ca="1">+VLOOKUP(BJ45,[8]Datos!$I$37:$J$65,2,FALSE)</f>
        <v>#NAME?</v>
      </c>
      <c r="BL45" s="562"/>
      <c r="BM45" s="106"/>
      <c r="BN45" s="105"/>
      <c r="BO45" s="105"/>
      <c r="BP45" s="105"/>
      <c r="BQ45" s="89"/>
      <c r="BR45" s="90"/>
      <c r="BS45" s="563"/>
      <c r="BT45" s="563"/>
      <c r="BU45" s="89"/>
      <c r="BV45" s="89"/>
      <c r="BW45" s="89"/>
      <c r="BX45" s="563"/>
      <c r="BY45" s="563"/>
      <c r="BZ45" s="563"/>
      <c r="CA45" s="82"/>
      <c r="CB45" s="82"/>
      <c r="CC45" s="82"/>
    </row>
    <row r="46" spans="1:81" ht="15.75" hidden="1" customHeight="1" x14ac:dyDescent="0.2">
      <c r="A46" s="570"/>
      <c r="B46" s="544"/>
      <c r="C46" s="544"/>
      <c r="D46" s="544"/>
      <c r="E46" s="544"/>
      <c r="F46" s="544"/>
      <c r="G46" s="544"/>
      <c r="H46" s="544"/>
      <c r="I46" s="544"/>
      <c r="J46" s="544"/>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c r="AI46" s="544"/>
      <c r="AJ46" s="544"/>
      <c r="AK46" s="544"/>
      <c r="AL46" s="544"/>
      <c r="AM46" s="544"/>
      <c r="AN46" s="544"/>
      <c r="AO46" s="544"/>
      <c r="AP46" s="544"/>
      <c r="AQ46" s="544"/>
      <c r="AR46" s="544"/>
      <c r="AS46" s="544"/>
      <c r="AT46" s="544"/>
      <c r="AU46" s="104"/>
      <c r="AV46" s="101"/>
      <c r="AW46" s="101"/>
      <c r="AX46" s="100"/>
      <c r="AY46" s="100"/>
      <c r="AZ46" s="100"/>
      <c r="BA46" s="100"/>
      <c r="BB46" s="99"/>
      <c r="BC46" s="98" t="e">
        <f>IF(AX46=[8]Datos!$C$63,[8]Datos!$C$73,IF(AX46=[8]Datos!$C$64,[8]Datos!$C$74,IF(AX46=[8]Datos!$C$65,[8]Datos!$C$75,"Revisar")))+IF(AY46=[8]Datos!$D$63,[8]Datos!$D$73,IF(AY46=[8]Datos!$D$64,[8]Datos!$D$74,"Revisar"))+IF(AZ46=[8]Datos!$E$63,[8]Datos!$E$73,IF(AZ46=[8]Datos!$E$64,[8]Datos!$E$74,"Revisar"))+IF(BB46=[8]Datos!$G$63,[8]Datos!$G$73,IF(BB46=[8]Datos!$G$64,[8]Datos!$G$74,IF(BB46=[8]Datos!$G$65,[8]Datos!$G$75,"Revisar")))</f>
        <v>#VALUE!</v>
      </c>
      <c r="BD46" s="98">
        <f>IF(AX46=[8]Datos!$C$65,BC46,0)</f>
        <v>0</v>
      </c>
      <c r="BE46" s="98">
        <f>IF(OR(AX46=[8]Datos!$C$63,AX46=[8]Datos!$C$64),BC46,0)</f>
        <v>0</v>
      </c>
      <c r="BF46" s="544"/>
      <c r="BG46" s="544"/>
      <c r="BH46" s="544"/>
      <c r="BI46" s="544"/>
      <c r="BJ46" s="544"/>
      <c r="BK46" s="544"/>
      <c r="BL46" s="544"/>
      <c r="BM46" s="103"/>
      <c r="BN46" s="99"/>
      <c r="BO46" s="99"/>
      <c r="BP46" s="99"/>
      <c r="BQ46" s="88"/>
      <c r="BR46" s="82"/>
      <c r="BS46" s="541"/>
      <c r="BT46" s="541"/>
      <c r="BU46" s="88"/>
      <c r="BV46" s="88"/>
      <c r="BW46" s="88"/>
      <c r="BX46" s="541"/>
      <c r="BY46" s="541"/>
      <c r="BZ46" s="541"/>
      <c r="CA46" s="82"/>
      <c r="CB46" s="82"/>
      <c r="CC46" s="82"/>
    </row>
    <row r="47" spans="1:81" ht="43.5" hidden="1" customHeight="1" x14ac:dyDescent="0.2">
      <c r="A47" s="570"/>
      <c r="B47" s="5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544"/>
      <c r="AU47" s="102"/>
      <c r="AV47" s="101"/>
      <c r="AW47" s="101"/>
      <c r="AX47" s="100"/>
      <c r="AY47" s="100"/>
      <c r="AZ47" s="100"/>
      <c r="BA47" s="100"/>
      <c r="BB47" s="99"/>
      <c r="BC47" s="98" t="e">
        <f>IF(AX47=[8]Datos!$C$63,[8]Datos!$C$73,IF(AX47=[8]Datos!$C$64,[8]Datos!$C$74,IF(AX47=[8]Datos!$C$65,[8]Datos!$C$75,"Revisar")))+IF(AY47=[8]Datos!$D$63,[8]Datos!$D$73,IF(AY47=[8]Datos!$D$64,[8]Datos!$D$74,"Revisar"))+IF(AZ47=[8]Datos!$E$63,[8]Datos!$E$73,IF(AZ47=[8]Datos!$E$64,[8]Datos!$E$74,"Revisar"))+IF(BB47=[8]Datos!$G$63,[8]Datos!$G$73,IF(BB47=[8]Datos!$G$64,[8]Datos!$G$74,IF(BB47=[8]Datos!$G$65,[8]Datos!$G$75,"Revisar")))</f>
        <v>#VALUE!</v>
      </c>
      <c r="BD47" s="98">
        <f>IF(AX47=[8]Datos!$C$65,BC47,0)</f>
        <v>0</v>
      </c>
      <c r="BE47" s="98">
        <f>IF(OR(AX47=[8]Datos!$C$63,AX47=[8]Datos!$C$64),BC47,0)</f>
        <v>0</v>
      </c>
      <c r="BF47" s="544"/>
      <c r="BG47" s="544"/>
      <c r="BH47" s="544"/>
      <c r="BI47" s="544"/>
      <c r="BJ47" s="544"/>
      <c r="BK47" s="544"/>
      <c r="BL47" s="544"/>
      <c r="BM47" s="97"/>
      <c r="BN47" s="97"/>
      <c r="BO47" s="97"/>
      <c r="BP47" s="97"/>
      <c r="BQ47" s="87"/>
      <c r="BR47" s="82"/>
      <c r="BS47" s="541"/>
      <c r="BT47" s="541"/>
      <c r="BU47" s="87"/>
      <c r="BV47" s="87"/>
      <c r="BW47" s="87"/>
      <c r="BX47" s="541"/>
      <c r="BY47" s="541"/>
      <c r="BZ47" s="541"/>
      <c r="CA47" s="82"/>
      <c r="CB47" s="82"/>
      <c r="CC47" s="82"/>
    </row>
    <row r="48" spans="1:81" ht="43.5" hidden="1" customHeight="1" x14ac:dyDescent="0.2">
      <c r="A48" s="571"/>
      <c r="B48" s="545"/>
      <c r="C48" s="545"/>
      <c r="D48" s="545"/>
      <c r="E48" s="545"/>
      <c r="F48" s="545"/>
      <c r="G48" s="545"/>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c r="AI48" s="545"/>
      <c r="AJ48" s="545"/>
      <c r="AK48" s="545"/>
      <c r="AL48" s="545"/>
      <c r="AM48" s="545"/>
      <c r="AN48" s="545"/>
      <c r="AO48" s="545"/>
      <c r="AP48" s="545"/>
      <c r="AQ48" s="545"/>
      <c r="AR48" s="545"/>
      <c r="AS48" s="545"/>
      <c r="AT48" s="545"/>
      <c r="AU48" s="96"/>
      <c r="AV48" s="95"/>
      <c r="AW48" s="95"/>
      <c r="AX48" s="94"/>
      <c r="AY48" s="94"/>
      <c r="AZ48" s="94"/>
      <c r="BA48" s="94"/>
      <c r="BB48" s="93"/>
      <c r="BC48" s="92" t="e">
        <f>IF(AX48=[8]Datos!$C$63,[8]Datos!$C$73,IF(AX48=[8]Datos!$C$64,[8]Datos!$C$74,IF(AX48=[8]Datos!$C$65,[8]Datos!$C$75,"Revisar")))+IF(AY48=[8]Datos!$D$63,[8]Datos!$D$73,IF(AY48=[8]Datos!$D$64,[8]Datos!$D$74,"Revisar"))+IF(AZ48=[8]Datos!$E$63,[8]Datos!$E$73,IF(AZ48=[8]Datos!$E$64,[8]Datos!$E$74,"Revisar"))+IF(BB48=[8]Datos!$G$63,[8]Datos!$G$73,IF(BB48=[8]Datos!$G$64,[8]Datos!$G$74,IF(BB48=[8]Datos!$G$65,[8]Datos!$G$75,"Revisar")))</f>
        <v>#VALUE!</v>
      </c>
      <c r="BD48" s="92">
        <f>IF(AX48=[8]Datos!$C$65,BC48,0)</f>
        <v>0</v>
      </c>
      <c r="BE48" s="92">
        <f>IF(OR(AX48=[8]Datos!$C$63,AX48=[8]Datos!$C$64),BC48,0)</f>
        <v>0</v>
      </c>
      <c r="BF48" s="545"/>
      <c r="BG48" s="545"/>
      <c r="BH48" s="545"/>
      <c r="BI48" s="545"/>
      <c r="BJ48" s="545"/>
      <c r="BK48" s="545"/>
      <c r="BL48" s="545"/>
      <c r="BM48" s="91"/>
      <c r="BN48" s="91"/>
      <c r="BO48" s="91"/>
      <c r="BP48" s="91"/>
      <c r="BQ48" s="86"/>
      <c r="BR48" s="82"/>
      <c r="BS48" s="542"/>
      <c r="BT48" s="542"/>
      <c r="BU48" s="86"/>
      <c r="BV48" s="86"/>
      <c r="BW48" s="86"/>
      <c r="BX48" s="542"/>
      <c r="BY48" s="542"/>
      <c r="BZ48" s="542"/>
      <c r="CA48" s="82"/>
      <c r="CB48" s="82"/>
      <c r="CC48" s="82"/>
    </row>
    <row r="49" spans="1:81" ht="15.75" hidden="1" customHeight="1" x14ac:dyDescent="0.2">
      <c r="A49" s="569"/>
      <c r="B49" s="572"/>
      <c r="C49" s="573"/>
      <c r="D49" s="573"/>
      <c r="E49" s="573"/>
      <c r="F49" s="543"/>
      <c r="G49" s="543"/>
      <c r="H49" s="543"/>
      <c r="I49" s="543"/>
      <c r="J49" s="543"/>
      <c r="K49" s="565" t="str">
        <f>CONCATENATE(H49," ",I49," ",J49)</f>
        <v xml:space="preserve">  </v>
      </c>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c r="AI49" s="566">
        <f>COUNTIF(P49:AH52,"Si")</f>
        <v>0</v>
      </c>
      <c r="AJ49" s="568">
        <f>IF((COUNTIF(O49:AH52,"Si"))&lt;=0,0,(IF((COUNTIF(O49:AH52,"Si"))&lt;=5,3,(IF(COUNTIF(O49:AH52,"Si")&lt;=11,4,5)))))</f>
        <v>0</v>
      </c>
      <c r="AK49" s="568">
        <f>IF((COUNTIF(O49:AH52,"Si"))&lt;=0,0,(IF((COUNTIF(O49:AH52,"Si"))&lt;=5,"MODERADO",(IF(COUNTIF(O49:AH52,"Si")&lt;=11,"ALTO","EXTREMO")))))</f>
        <v>0</v>
      </c>
      <c r="AL49" s="566"/>
      <c r="AM49" s="566"/>
      <c r="AN49" s="566" t="str">
        <f>IF(AM49="Rara vez",1,(IF(AM49="Improbable",2,(IF(AM49="Posible",3,IF(AM49="Probable",4,IF(AM49="Seguro",5,"Revisar")))))))</f>
        <v>Revisar</v>
      </c>
      <c r="AO49" s="567">
        <f>IF(E49="Corrupción",AN49,IF(AL49&lt;=2,1,IF(AL49&lt;=24,2,IF(AL49&lt;=500,3,IF(AL49&lt;=5000,4,IF(AL49&gt;5000,5,"Revisar"))))))</f>
        <v>1</v>
      </c>
      <c r="AP49" s="567" t="str">
        <f>IF(E49="Corrupción",(IF(AO49=1,"Rara Vez",IF(AO49=2,"Improbable",IF(AO49=3,"Posible",IF(AO49=4,"Probable",IF(AO49=5,"Seguro","Revisar")))))),IF(AO49=1,"Muy Baja",IF(AO49=2,"Baja",IF(AO49=3,"Media",IF(AO49=4,"Alta","Muy Alta")))))</f>
        <v>Muy Baja</v>
      </c>
      <c r="AQ49" s="567" t="e">
        <f>IF(E49="Corrupción",AJ49,(ROUND(((VLOOKUP(M49,[8]Datos!$B$25:$C$29,2,FALSE)*[8]Datos!$B$32)+(VLOOKUP(N49,[8]Datos!$B$25:$C$29,2,FALSE)*[8]Datos!$C$32)+(VLOOKUP(O49,[8]Datos!$B$25:$C$29,2,FALSE)*[8]Datos!$D$32))*5,0)))</f>
        <v>#N/A</v>
      </c>
      <c r="AR49" s="567" t="e">
        <f>IF(AQ49=1,"Insignificante",IF(AQ49=2,"Menor",IF(AQ49=3,"Moderado",IF(AQ49=4,"Mayor","Catastrófico"))))</f>
        <v>#N/A</v>
      </c>
      <c r="AS49" s="574" t="e">
        <f ca="1">_xludf.NUMBERVALUE(CONCATENATE(AO49,AQ49),"##")</f>
        <v>#NAME?</v>
      </c>
      <c r="AT49" s="575" t="e">
        <f ca="1">VLOOKUP(AS49,[8]Datos!$I$37:$J$61,2,FALSE)</f>
        <v>#NAME?</v>
      </c>
      <c r="AU49" s="110"/>
      <c r="AV49" s="109"/>
      <c r="AW49" s="109"/>
      <c r="AX49" s="108"/>
      <c r="AY49" s="108"/>
      <c r="AZ49" s="108"/>
      <c r="BA49" s="108"/>
      <c r="BB49" s="105"/>
      <c r="BC49" s="107" t="e">
        <f>IF(AX49=[8]Datos!$C$63,[8]Datos!$C$73,IF(AX49=[8]Datos!$C$64,[8]Datos!$C$74,IF(AX49=[8]Datos!$C$65,[8]Datos!$C$75,"Revisar")))+IF(AY49=[8]Datos!$D$63,[8]Datos!$D$73,IF(AY49=[8]Datos!$D$64,[8]Datos!$D$74,"Revisar"))+IF(AZ49=[8]Datos!$E$63,[8]Datos!$E$73,IF(AZ49=[8]Datos!$E$64,[8]Datos!$E$74,"Revisar"))+IF(BB49=[8]Datos!$G$63,[8]Datos!$G$73,IF(BB49=[8]Datos!$G$64,[8]Datos!$G$74,IF(BB49=[8]Datos!$G$65,[8]Datos!$G$75,"Revisar")))</f>
        <v>#VALUE!</v>
      </c>
      <c r="BD49" s="107">
        <f>IF(AX49=[8]Datos!$C$65,BC49,0)</f>
        <v>0</v>
      </c>
      <c r="BE49" s="107">
        <f>IF(OR(AX49=[8]Datos!$C$63,AX49=[8]Datos!$C$64),BC49,0)</f>
        <v>0</v>
      </c>
      <c r="BF49" s="559">
        <f>IF(ROUND(AO49-SUM(BE49:BE52),0)&lt;=0,1,ROUND(AO49-SUM(BE49:BE52),0))</f>
        <v>1</v>
      </c>
      <c r="BG49" s="567" t="str">
        <f>IF(E49="Corrupción",(IF(BF49=1,"Rara Vez",IF(BF49=2,"Improbable",IF(BF49=3,"Posible",IF(BF49=4,"Probable","Seguro"))))),IF(BF49=1,"Muy Baja",IF(BF49=2,"Baja",IF(BF49=3,"Media",IF(BF49=4,"Alta","Muy Alta")))))</f>
        <v>Muy Baja</v>
      </c>
      <c r="BH49" s="559" t="e">
        <f>ROUND(AQ49-SUM(BD49:BD52),0)</f>
        <v>#N/A</v>
      </c>
      <c r="BI49" s="559" t="e">
        <f>IF(BH49=1,"Insignificante",IF(BH49=2,"Menor",IF(BH49=3,"Moderado",IF(BH49=4,"Mayor","Catastrófico"))))</f>
        <v>#N/A</v>
      </c>
      <c r="BJ49" s="560" t="e">
        <f ca="1">_xludf.NUMBERVALUE(CONCATENATE(BF49,BH49),"##")</f>
        <v>#NAME?</v>
      </c>
      <c r="BK49" s="561" t="e">
        <f ca="1">+VLOOKUP(BJ49,[8]Datos!$I$37:$J$65,2,FALSE)</f>
        <v>#NAME?</v>
      </c>
      <c r="BL49" s="562"/>
      <c r="BM49" s="106"/>
      <c r="BN49" s="105"/>
      <c r="BO49" s="105"/>
      <c r="BP49" s="105"/>
      <c r="BQ49" s="89"/>
      <c r="BR49" s="90"/>
      <c r="BS49" s="563"/>
      <c r="BT49" s="563"/>
      <c r="BU49" s="89"/>
      <c r="BV49" s="89"/>
      <c r="BW49" s="89"/>
      <c r="BX49" s="563"/>
      <c r="BY49" s="563"/>
      <c r="BZ49" s="563"/>
      <c r="CA49" s="82"/>
      <c r="CB49" s="82"/>
      <c r="CC49" s="82"/>
    </row>
    <row r="50" spans="1:81" ht="15.75" hidden="1" customHeight="1" x14ac:dyDescent="0.2">
      <c r="A50" s="570"/>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104"/>
      <c r="AV50" s="101"/>
      <c r="AW50" s="101"/>
      <c r="AX50" s="100"/>
      <c r="AY50" s="100"/>
      <c r="AZ50" s="100"/>
      <c r="BA50" s="100"/>
      <c r="BB50" s="99"/>
      <c r="BC50" s="98" t="e">
        <f>IF(AX50=[8]Datos!$C$63,[8]Datos!$C$73,IF(AX50=[8]Datos!$C$64,[8]Datos!$C$74,IF(AX50=[8]Datos!$C$65,[8]Datos!$C$75,"Revisar")))+IF(AY50=[8]Datos!$D$63,[8]Datos!$D$73,IF(AY50=[8]Datos!$D$64,[8]Datos!$D$74,"Revisar"))+IF(AZ50=[8]Datos!$E$63,[8]Datos!$E$73,IF(AZ50=[8]Datos!$E$64,[8]Datos!$E$74,"Revisar"))+IF(BB50=[8]Datos!$G$63,[8]Datos!$G$73,IF(BB50=[8]Datos!$G$64,[8]Datos!$G$74,IF(BB50=[8]Datos!$G$65,[8]Datos!$G$75,"Revisar")))</f>
        <v>#VALUE!</v>
      </c>
      <c r="BD50" s="98">
        <f>IF(AX50=[8]Datos!$C$65,BC50,0)</f>
        <v>0</v>
      </c>
      <c r="BE50" s="98">
        <f>IF(OR(AX50=[8]Datos!$C$63,AX50=[8]Datos!$C$64),BC50,0)</f>
        <v>0</v>
      </c>
      <c r="BF50" s="544"/>
      <c r="BG50" s="544"/>
      <c r="BH50" s="544"/>
      <c r="BI50" s="544"/>
      <c r="BJ50" s="544"/>
      <c r="BK50" s="544"/>
      <c r="BL50" s="544"/>
      <c r="BM50" s="103"/>
      <c r="BN50" s="99"/>
      <c r="BO50" s="99"/>
      <c r="BP50" s="99"/>
      <c r="BQ50" s="88"/>
      <c r="BR50" s="82"/>
      <c r="BS50" s="541"/>
      <c r="BT50" s="541"/>
      <c r="BU50" s="88"/>
      <c r="BV50" s="88"/>
      <c r="BW50" s="88"/>
      <c r="BX50" s="541"/>
      <c r="BY50" s="541"/>
      <c r="BZ50" s="541"/>
      <c r="CA50" s="82"/>
      <c r="CB50" s="82"/>
      <c r="CC50" s="82"/>
    </row>
    <row r="51" spans="1:81" ht="43.5" hidden="1" customHeight="1" x14ac:dyDescent="0.2">
      <c r="A51" s="570"/>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102"/>
      <c r="AV51" s="101"/>
      <c r="AW51" s="101"/>
      <c r="AX51" s="100"/>
      <c r="AY51" s="100"/>
      <c r="AZ51" s="100"/>
      <c r="BA51" s="100"/>
      <c r="BB51" s="99"/>
      <c r="BC51" s="98" t="e">
        <f>IF(AX51=[8]Datos!$C$63,[8]Datos!$C$73,IF(AX51=[8]Datos!$C$64,[8]Datos!$C$74,IF(AX51=[8]Datos!$C$65,[8]Datos!$C$75,"Revisar")))+IF(AY51=[8]Datos!$D$63,[8]Datos!$D$73,IF(AY51=[8]Datos!$D$64,[8]Datos!$D$74,"Revisar"))+IF(AZ51=[8]Datos!$E$63,[8]Datos!$E$73,IF(AZ51=[8]Datos!$E$64,[8]Datos!$E$74,"Revisar"))+IF(BB51=[8]Datos!$G$63,[8]Datos!$G$73,IF(BB51=[8]Datos!$G$64,[8]Datos!$G$74,IF(BB51=[8]Datos!$G$65,[8]Datos!$G$75,"Revisar")))</f>
        <v>#VALUE!</v>
      </c>
      <c r="BD51" s="98">
        <f>IF(AX51=[8]Datos!$C$65,BC51,0)</f>
        <v>0</v>
      </c>
      <c r="BE51" s="98">
        <f>IF(OR(AX51=[8]Datos!$C$63,AX51=[8]Datos!$C$64),BC51,0)</f>
        <v>0</v>
      </c>
      <c r="BF51" s="544"/>
      <c r="BG51" s="544"/>
      <c r="BH51" s="544"/>
      <c r="BI51" s="544"/>
      <c r="BJ51" s="544"/>
      <c r="BK51" s="544"/>
      <c r="BL51" s="544"/>
      <c r="BM51" s="97"/>
      <c r="BN51" s="97"/>
      <c r="BO51" s="97"/>
      <c r="BP51" s="97"/>
      <c r="BQ51" s="87"/>
      <c r="BR51" s="82"/>
      <c r="BS51" s="541"/>
      <c r="BT51" s="541"/>
      <c r="BU51" s="87"/>
      <c r="BV51" s="87"/>
      <c r="BW51" s="87"/>
      <c r="BX51" s="541"/>
      <c r="BY51" s="541"/>
      <c r="BZ51" s="541"/>
      <c r="CA51" s="82"/>
      <c r="CB51" s="82"/>
      <c r="CC51" s="82"/>
    </row>
    <row r="52" spans="1:81" ht="43.5" hidden="1" customHeight="1" x14ac:dyDescent="0.2">
      <c r="A52" s="571"/>
      <c r="B52" s="545"/>
      <c r="C52" s="545"/>
      <c r="D52" s="545"/>
      <c r="E52" s="545"/>
      <c r="F52" s="545"/>
      <c r="G52" s="545"/>
      <c r="H52" s="545"/>
      <c r="I52" s="545"/>
      <c r="J52" s="545"/>
      <c r="K52" s="545"/>
      <c r="L52" s="545"/>
      <c r="M52" s="545"/>
      <c r="N52" s="545"/>
      <c r="O52" s="545"/>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T52" s="545"/>
      <c r="AU52" s="96"/>
      <c r="AV52" s="95"/>
      <c r="AW52" s="95"/>
      <c r="AX52" s="94"/>
      <c r="AY52" s="94"/>
      <c r="AZ52" s="94"/>
      <c r="BA52" s="94"/>
      <c r="BB52" s="93"/>
      <c r="BC52" s="92" t="e">
        <f>IF(AX52=[8]Datos!$C$63,[8]Datos!$C$73,IF(AX52=[8]Datos!$C$64,[8]Datos!$C$74,IF(AX52=[8]Datos!$C$65,[8]Datos!$C$75,"Revisar")))+IF(AY52=[8]Datos!$D$63,[8]Datos!$D$73,IF(AY52=[8]Datos!$D$64,[8]Datos!$D$74,"Revisar"))+IF(AZ52=[8]Datos!$E$63,[8]Datos!$E$73,IF(AZ52=[8]Datos!$E$64,[8]Datos!$E$74,"Revisar"))+IF(BB52=[8]Datos!$G$63,[8]Datos!$G$73,IF(BB52=[8]Datos!$G$64,[8]Datos!$G$74,IF(BB52=[8]Datos!$G$65,[8]Datos!$G$75,"Revisar")))</f>
        <v>#VALUE!</v>
      </c>
      <c r="BD52" s="92">
        <f>IF(AX52=[8]Datos!$C$65,BC52,0)</f>
        <v>0</v>
      </c>
      <c r="BE52" s="92">
        <f>IF(OR(AX52=[8]Datos!$C$63,AX52=[8]Datos!$C$64),BC52,0)</f>
        <v>0</v>
      </c>
      <c r="BF52" s="545"/>
      <c r="BG52" s="545"/>
      <c r="BH52" s="545"/>
      <c r="BI52" s="545"/>
      <c r="BJ52" s="545"/>
      <c r="BK52" s="545"/>
      <c r="BL52" s="545"/>
      <c r="BM52" s="91"/>
      <c r="BN52" s="91"/>
      <c r="BO52" s="91"/>
      <c r="BP52" s="91"/>
      <c r="BQ52" s="86"/>
      <c r="BR52" s="82"/>
      <c r="BS52" s="542"/>
      <c r="BT52" s="542"/>
      <c r="BU52" s="86"/>
      <c r="BV52" s="86"/>
      <c r="BW52" s="86"/>
      <c r="BX52" s="542"/>
      <c r="BY52" s="542"/>
      <c r="BZ52" s="542"/>
      <c r="CA52" s="82"/>
      <c r="CB52" s="82"/>
      <c r="CC52" s="82"/>
    </row>
    <row r="53" spans="1:81" ht="14.25" hidden="1"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90"/>
      <c r="BS53" s="563"/>
      <c r="BT53" s="563"/>
      <c r="BU53" s="89"/>
      <c r="BV53" s="89"/>
      <c r="BW53" s="89"/>
      <c r="BX53" s="563"/>
      <c r="BY53" s="563"/>
      <c r="BZ53" s="563"/>
      <c r="CA53" s="82"/>
      <c r="CB53" s="82"/>
      <c r="CC53" s="82"/>
    </row>
    <row r="54" spans="1:81" ht="14.25" hidden="1"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541"/>
      <c r="BT54" s="541"/>
      <c r="BU54" s="88"/>
      <c r="BV54" s="88"/>
      <c r="BW54" s="88"/>
      <c r="BX54" s="541"/>
      <c r="BY54" s="541"/>
      <c r="BZ54" s="541"/>
      <c r="CA54" s="82"/>
      <c r="CB54" s="82"/>
      <c r="CC54" s="82"/>
    </row>
    <row r="55" spans="1:81" ht="15" hidden="1"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541"/>
      <c r="BT55" s="541"/>
      <c r="BU55" s="87"/>
      <c r="BV55" s="87"/>
      <c r="BW55" s="87"/>
      <c r="BX55" s="541"/>
      <c r="BY55" s="541"/>
      <c r="BZ55" s="541"/>
      <c r="CA55" s="82"/>
      <c r="CB55" s="82"/>
      <c r="CC55" s="82"/>
    </row>
    <row r="56" spans="1:81" ht="14.25" hidden="1"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542"/>
      <c r="BT56" s="542"/>
      <c r="BU56" s="86"/>
      <c r="BV56" s="86"/>
      <c r="BW56" s="86"/>
      <c r="BX56" s="542"/>
      <c r="BY56" s="542"/>
      <c r="BZ56" s="542"/>
      <c r="CA56" s="82"/>
      <c r="CB56" s="82"/>
      <c r="CC56" s="82"/>
    </row>
    <row r="57" spans="1:81" ht="14.25" hidden="1"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row>
    <row r="58" spans="1:81" ht="14.25" hidden="1"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row>
    <row r="59" spans="1:81" ht="15" hidden="1"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row>
    <row r="60" spans="1:81" ht="14.25" hidden="1"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row>
    <row r="61" spans="1:81" ht="14.25" hidden="1"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row>
    <row r="62" spans="1:81" ht="14.25" hidden="1"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row>
    <row r="63" spans="1:81" ht="15" hidden="1"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row>
    <row r="64" spans="1:81" ht="14.25" hidden="1"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row>
    <row r="65" spans="1:81" ht="14.25" hidden="1"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row>
    <row r="66" spans="1:81" ht="14.25" hidden="1"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row>
    <row r="67" spans="1:81" ht="15" hidden="1"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row>
    <row r="68" spans="1:81" ht="14.25" hidden="1"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row>
    <row r="69" spans="1:81" ht="14.25" hidden="1"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row>
    <row r="70" spans="1:81" ht="14.25" hidden="1"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row>
    <row r="71" spans="1:81" ht="15" hidden="1"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row>
    <row r="72" spans="1:81" ht="14.25" hidden="1"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row>
    <row r="73" spans="1:81" ht="14.25" hidden="1"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row>
    <row r="74" spans="1:81" ht="14.25" hidden="1"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row>
    <row r="75" spans="1:81" ht="15" hidden="1"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row>
    <row r="76" spans="1:81" ht="14.25" hidden="1"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row>
    <row r="77" spans="1:81" ht="14.25" hidden="1"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row>
    <row r="78" spans="1:81" ht="14.25" hidden="1"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row>
    <row r="79" spans="1:81" ht="15" hidden="1"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row>
    <row r="80" spans="1:81" ht="14.25" hidden="1"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row>
    <row r="81" spans="1:81" ht="14.25" hidden="1"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row>
    <row r="82" spans="1:81" ht="14.25" hidden="1"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row>
    <row r="83" spans="1:81" ht="15" hidden="1"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c r="CC83" s="82"/>
    </row>
    <row r="84" spans="1:81" ht="14.25" hidden="1"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BZ84" s="82"/>
      <c r="CA84" s="82"/>
      <c r="CB84" s="82"/>
      <c r="CC84" s="82"/>
    </row>
    <row r="85" spans="1:81" ht="14.25" hidden="1"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BZ85" s="82"/>
      <c r="CA85" s="82"/>
      <c r="CB85" s="82"/>
      <c r="CC85" s="82"/>
    </row>
    <row r="86" spans="1:81" ht="14.25" hidden="1"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BZ86" s="82"/>
      <c r="CA86" s="82"/>
      <c r="CB86" s="82"/>
      <c r="CC86" s="82"/>
    </row>
    <row r="87" spans="1:81" ht="15" hidden="1"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BZ87" s="82"/>
      <c r="CA87" s="82"/>
      <c r="CB87" s="82"/>
      <c r="CC87" s="82"/>
    </row>
    <row r="88" spans="1:81" ht="14.25" hidden="1"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BZ88" s="82"/>
      <c r="CA88" s="82"/>
      <c r="CB88" s="82"/>
      <c r="CC88" s="82"/>
    </row>
    <row r="89" spans="1:81" ht="14.25" hidden="1"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c r="CC89" s="82"/>
    </row>
    <row r="90" spans="1:81" ht="14.25" hidden="1"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c r="CC90" s="82"/>
    </row>
    <row r="91" spans="1:81" ht="15" hidden="1"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c r="CC91" s="82"/>
    </row>
    <row r="92" spans="1:81" ht="14.25" hidden="1"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BZ92" s="82"/>
      <c r="CA92" s="82"/>
      <c r="CB92" s="82"/>
      <c r="CC92" s="82"/>
    </row>
    <row r="93" spans="1:81" ht="14.25" hidden="1"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BZ93" s="82"/>
      <c r="CA93" s="82"/>
      <c r="CB93" s="82"/>
      <c r="CC93" s="82"/>
    </row>
    <row r="94" spans="1:81" ht="14.25" hidden="1"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c r="CC94" s="82"/>
    </row>
    <row r="95" spans="1:81" ht="15" hidden="1"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BZ95" s="82"/>
      <c r="CA95" s="82"/>
      <c r="CB95" s="82"/>
      <c r="CC95" s="82"/>
    </row>
    <row r="96" spans="1:81" ht="14.25" hidden="1"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BZ96" s="82"/>
      <c r="CA96" s="82"/>
      <c r="CB96" s="82"/>
      <c r="CC96" s="82"/>
    </row>
    <row r="97" spans="1:81" ht="14.25" hidden="1"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BZ97" s="82"/>
      <c r="CA97" s="82"/>
      <c r="CB97" s="82"/>
      <c r="CC97" s="82"/>
    </row>
    <row r="98" spans="1:81" ht="14.25" hidden="1"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BZ98" s="82"/>
      <c r="CA98" s="82"/>
      <c r="CB98" s="82"/>
      <c r="CC98" s="82"/>
    </row>
    <row r="99" spans="1:81" ht="15" hidden="1"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c r="CC99" s="82"/>
    </row>
    <row r="100" spans="1:81" ht="14.25" hidden="1"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c r="CC100" s="82"/>
    </row>
    <row r="101" spans="1:81" ht="14.25" hidden="1"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row>
    <row r="102" spans="1:81" ht="14.25" hidden="1"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2"/>
      <c r="BS102" s="82"/>
      <c r="BT102" s="82"/>
      <c r="BU102" s="82"/>
      <c r="BV102" s="82"/>
      <c r="BW102" s="82"/>
      <c r="BX102" s="82"/>
      <c r="BY102" s="82"/>
      <c r="BZ102" s="82"/>
      <c r="CA102" s="82"/>
      <c r="CB102" s="82"/>
      <c r="CC102" s="82"/>
    </row>
    <row r="103" spans="1:81" ht="15" hidden="1"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BZ103" s="82"/>
      <c r="CA103" s="82"/>
      <c r="CB103" s="82"/>
      <c r="CC103" s="82"/>
    </row>
    <row r="104" spans="1:81" ht="14.25" hidden="1"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2"/>
      <c r="BS104" s="82"/>
      <c r="BT104" s="82"/>
      <c r="BU104" s="82"/>
      <c r="BV104" s="82"/>
      <c r="BW104" s="82"/>
      <c r="BX104" s="82"/>
      <c r="BY104" s="82"/>
      <c r="BZ104" s="82"/>
      <c r="CA104" s="82"/>
      <c r="CB104" s="82"/>
      <c r="CC104" s="82"/>
    </row>
    <row r="105" spans="1:81" ht="14.25" hidden="1"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4"/>
      <c r="BT105" s="84"/>
      <c r="BU105" s="84"/>
      <c r="BV105" s="84"/>
      <c r="BW105" s="84"/>
      <c r="BX105" s="84"/>
      <c r="BY105" s="82"/>
      <c r="BZ105" s="85"/>
      <c r="CA105" s="82"/>
      <c r="CB105" s="82"/>
      <c r="CC105" s="82"/>
    </row>
    <row r="106" spans="1:81" ht="14.25" hidden="1"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4"/>
      <c r="BT106" s="84"/>
      <c r="BU106" s="84"/>
      <c r="BV106" s="84"/>
      <c r="BW106" s="84"/>
      <c r="BX106" s="84"/>
      <c r="BY106" s="82"/>
      <c r="BZ106" s="85"/>
      <c r="CA106" s="82"/>
      <c r="CB106" s="82"/>
      <c r="CC106" s="82"/>
    </row>
    <row r="107" spans="1:81" ht="15" hidden="1"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4"/>
      <c r="BT107" s="84"/>
      <c r="BU107" s="84"/>
      <c r="BV107" s="84"/>
      <c r="BW107" s="84"/>
      <c r="BX107" s="84"/>
      <c r="BY107" s="82"/>
      <c r="BZ107" s="85"/>
      <c r="CA107" s="82"/>
      <c r="CB107" s="82"/>
      <c r="CC107" s="82"/>
    </row>
    <row r="108" spans="1:81" ht="14.25" hidden="1"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4"/>
      <c r="BT108" s="84"/>
      <c r="BU108" s="84"/>
      <c r="BV108" s="84"/>
      <c r="BW108" s="84"/>
      <c r="BX108" s="84"/>
      <c r="BY108" s="82"/>
      <c r="BZ108" s="85"/>
      <c r="CA108" s="82"/>
      <c r="CB108" s="82"/>
      <c r="CC108" s="82"/>
    </row>
    <row r="109" spans="1:81" ht="14.25" hidden="1"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4"/>
      <c r="BT109" s="84"/>
      <c r="BU109" s="84"/>
      <c r="BV109" s="84"/>
      <c r="BW109" s="84"/>
      <c r="BX109" s="84"/>
      <c r="BY109" s="82"/>
      <c r="BZ109" s="85"/>
      <c r="CA109" s="82"/>
      <c r="CB109" s="82"/>
      <c r="CC109" s="82"/>
    </row>
    <row r="110" spans="1:81" ht="14.25" hidden="1"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4"/>
      <c r="BT110" s="84"/>
      <c r="BU110" s="84"/>
      <c r="BV110" s="84"/>
      <c r="BW110" s="84"/>
      <c r="BX110" s="84"/>
      <c r="BY110" s="82"/>
      <c r="BZ110" s="85"/>
      <c r="CA110" s="82"/>
      <c r="CB110" s="82"/>
      <c r="CC110" s="82"/>
    </row>
    <row r="111" spans="1:81" ht="15" hidden="1"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4"/>
      <c r="BT111" s="84"/>
      <c r="BU111" s="84"/>
      <c r="BV111" s="84"/>
      <c r="BW111" s="84"/>
      <c r="BX111" s="84"/>
      <c r="BY111" s="82"/>
      <c r="BZ111" s="85"/>
      <c r="CA111" s="82"/>
      <c r="CB111" s="82"/>
      <c r="CC111" s="82"/>
    </row>
    <row r="112" spans="1:81" ht="14.25" hidden="1"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4"/>
      <c r="BT112" s="84"/>
      <c r="BU112" s="84"/>
      <c r="BV112" s="84"/>
      <c r="BW112" s="84"/>
      <c r="BX112" s="84"/>
      <c r="BY112" s="82"/>
      <c r="BZ112" s="85"/>
      <c r="CA112" s="82"/>
      <c r="CB112" s="82"/>
      <c r="CC112" s="82"/>
    </row>
    <row r="113" spans="1:81" ht="14.25" hidden="1"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4"/>
      <c r="BT113" s="84"/>
      <c r="BU113" s="84"/>
      <c r="BV113" s="84"/>
      <c r="BW113" s="84"/>
      <c r="BX113" s="84"/>
      <c r="BY113" s="82"/>
      <c r="BZ113" s="85"/>
      <c r="CA113" s="82"/>
      <c r="CB113" s="82"/>
      <c r="CC113" s="82"/>
    </row>
    <row r="114" spans="1:81" ht="14.25" hidden="1"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4"/>
      <c r="BT114" s="84"/>
      <c r="BU114" s="84"/>
      <c r="BV114" s="84"/>
      <c r="BW114" s="84"/>
      <c r="BX114" s="84"/>
      <c r="BY114" s="82"/>
      <c r="BZ114" s="85"/>
      <c r="CA114" s="82"/>
      <c r="CB114" s="82"/>
      <c r="CC114" s="82"/>
    </row>
    <row r="115" spans="1:81" ht="15" hidden="1"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4"/>
      <c r="BT115" s="84"/>
      <c r="BU115" s="84"/>
      <c r="BV115" s="84"/>
      <c r="BW115" s="84"/>
      <c r="BX115" s="84"/>
      <c r="BY115" s="82"/>
      <c r="BZ115" s="85"/>
      <c r="CA115" s="82"/>
      <c r="CB115" s="82"/>
      <c r="CC115" s="82"/>
    </row>
    <row r="116" spans="1:81" ht="14.25" hidden="1"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4"/>
      <c r="BT116" s="84"/>
      <c r="BU116" s="84"/>
      <c r="BV116" s="84"/>
      <c r="BW116" s="84"/>
      <c r="BX116" s="84"/>
      <c r="BY116" s="82"/>
      <c r="BZ116" s="85"/>
      <c r="CA116" s="82"/>
      <c r="CB116" s="82"/>
      <c r="CC116" s="82"/>
    </row>
    <row r="117" spans="1:81" ht="14.25" hidden="1"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4"/>
      <c r="BT117" s="84"/>
      <c r="BU117" s="84"/>
      <c r="BV117" s="84"/>
      <c r="BW117" s="84"/>
      <c r="BX117" s="84"/>
      <c r="BY117" s="82"/>
      <c r="BZ117" s="85"/>
      <c r="CA117" s="82"/>
      <c r="CB117" s="82"/>
      <c r="CC117" s="82"/>
    </row>
    <row r="118" spans="1:81" ht="14.25" hidden="1"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4"/>
      <c r="BT118" s="84"/>
      <c r="BU118" s="84"/>
      <c r="BV118" s="84"/>
      <c r="BW118" s="84"/>
      <c r="BX118" s="84"/>
      <c r="BY118" s="82"/>
      <c r="BZ118" s="85"/>
      <c r="CA118" s="82"/>
      <c r="CB118" s="82"/>
      <c r="CC118" s="82"/>
    </row>
    <row r="119" spans="1:81" ht="15" hidden="1"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4"/>
      <c r="BT119" s="84"/>
      <c r="BU119" s="84"/>
      <c r="BV119" s="84"/>
      <c r="BW119" s="84"/>
      <c r="BX119" s="84"/>
      <c r="BY119" s="82"/>
      <c r="BZ119" s="85"/>
      <c r="CA119" s="82"/>
      <c r="CB119" s="82"/>
      <c r="CC119" s="82"/>
    </row>
    <row r="120" spans="1:81" ht="14.25" hidden="1"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4"/>
      <c r="BT120" s="84"/>
      <c r="BU120" s="84"/>
      <c r="BV120" s="84"/>
      <c r="BW120" s="84"/>
      <c r="BX120" s="84"/>
      <c r="BY120" s="82"/>
      <c r="BZ120" s="85"/>
      <c r="CA120" s="82"/>
      <c r="CB120" s="82"/>
      <c r="CC120" s="82"/>
    </row>
    <row r="121" spans="1:81" ht="14.25" hidden="1"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4"/>
      <c r="BT121" s="84"/>
      <c r="BU121" s="84"/>
      <c r="BV121" s="84"/>
      <c r="BW121" s="84"/>
      <c r="BX121" s="84"/>
      <c r="BY121" s="82"/>
      <c r="BZ121" s="85"/>
      <c r="CA121" s="82"/>
      <c r="CB121" s="82"/>
      <c r="CC121" s="82"/>
    </row>
    <row r="122" spans="1:81" ht="14.25" hidden="1"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4"/>
      <c r="BT122" s="84"/>
      <c r="BU122" s="84"/>
      <c r="BV122" s="84"/>
      <c r="BW122" s="84"/>
      <c r="BX122" s="84"/>
      <c r="BY122" s="82"/>
      <c r="BZ122" s="85"/>
      <c r="CA122" s="82"/>
      <c r="CB122" s="82"/>
      <c r="CC122" s="82"/>
    </row>
    <row r="123" spans="1:81" ht="15" hidden="1"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4"/>
      <c r="BT123" s="84"/>
      <c r="BU123" s="84"/>
      <c r="BV123" s="84"/>
      <c r="BW123" s="84"/>
      <c r="BX123" s="84"/>
      <c r="BY123" s="82"/>
      <c r="BZ123" s="85"/>
      <c r="CA123" s="82"/>
      <c r="CB123" s="82"/>
      <c r="CC123" s="82"/>
    </row>
    <row r="124" spans="1:81" ht="14.25" hidden="1"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4"/>
      <c r="BT124" s="84"/>
      <c r="BU124" s="84"/>
      <c r="BV124" s="84"/>
      <c r="BW124" s="84"/>
      <c r="BX124" s="84"/>
      <c r="BY124" s="82"/>
      <c r="BZ124" s="85"/>
      <c r="CA124" s="82"/>
      <c r="CB124" s="82"/>
      <c r="CC124" s="82"/>
    </row>
    <row r="125" spans="1:81" ht="14.25" hidden="1"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4"/>
      <c r="BT125" s="84"/>
      <c r="BU125" s="84"/>
      <c r="BV125" s="84"/>
      <c r="BW125" s="84"/>
      <c r="BX125" s="84"/>
      <c r="BY125" s="82"/>
      <c r="BZ125" s="85"/>
      <c r="CA125" s="82"/>
      <c r="CB125" s="82"/>
      <c r="CC125" s="82"/>
    </row>
    <row r="126" spans="1:81" ht="14.25" hidden="1"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4"/>
      <c r="BT126" s="84"/>
      <c r="BU126" s="84"/>
      <c r="BV126" s="84"/>
      <c r="BW126" s="84"/>
      <c r="BX126" s="84"/>
      <c r="BY126" s="82"/>
      <c r="BZ126" s="85"/>
      <c r="CA126" s="82"/>
      <c r="CB126" s="82"/>
      <c r="CC126" s="82"/>
    </row>
    <row r="127" spans="1:81" ht="15" hidden="1"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4"/>
      <c r="BT127" s="84"/>
      <c r="BU127" s="84"/>
      <c r="BV127" s="84"/>
      <c r="BW127" s="84"/>
      <c r="BX127" s="84"/>
      <c r="BY127" s="82"/>
      <c r="BZ127" s="85"/>
      <c r="CA127" s="82"/>
      <c r="CB127" s="82"/>
      <c r="CC127" s="82"/>
    </row>
    <row r="128" spans="1:81" ht="14.25" hidden="1"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4"/>
      <c r="BT128" s="84"/>
      <c r="BU128" s="84"/>
      <c r="BV128" s="84"/>
      <c r="BW128" s="84"/>
      <c r="BX128" s="84"/>
      <c r="BY128" s="82"/>
      <c r="BZ128" s="85"/>
      <c r="CA128" s="82"/>
      <c r="CB128" s="82"/>
      <c r="CC128" s="82"/>
    </row>
    <row r="129" spans="1:81" ht="14.25" hidden="1"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4"/>
      <c r="BT129" s="84"/>
      <c r="BU129" s="84"/>
      <c r="BV129" s="84"/>
      <c r="BW129" s="84"/>
      <c r="BX129" s="84"/>
      <c r="BY129" s="82"/>
      <c r="BZ129" s="85"/>
      <c r="CA129" s="82"/>
      <c r="CB129" s="82"/>
      <c r="CC129" s="82"/>
    </row>
    <row r="130" spans="1:81" ht="14.25" hidden="1"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4"/>
      <c r="BT130" s="84"/>
      <c r="BU130" s="84"/>
      <c r="BV130" s="84"/>
      <c r="BW130" s="84"/>
      <c r="BX130" s="84"/>
      <c r="BY130" s="82"/>
      <c r="BZ130" s="85"/>
      <c r="CA130" s="82"/>
      <c r="CB130" s="82"/>
      <c r="CC130" s="82"/>
    </row>
    <row r="131" spans="1:81" ht="15" hidden="1"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4"/>
      <c r="BT131" s="84"/>
      <c r="BU131" s="84"/>
      <c r="BV131" s="84"/>
      <c r="BW131" s="84"/>
      <c r="BX131" s="84"/>
      <c r="BY131" s="82"/>
      <c r="BZ131" s="85"/>
      <c r="CA131" s="82"/>
      <c r="CB131" s="82"/>
      <c r="CC131" s="82"/>
    </row>
    <row r="132" spans="1:81" ht="14.25" hidden="1"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4"/>
      <c r="BT132" s="84"/>
      <c r="BU132" s="84"/>
      <c r="BV132" s="84"/>
      <c r="BW132" s="84"/>
      <c r="BX132" s="84"/>
      <c r="BY132" s="82"/>
      <c r="BZ132" s="85"/>
      <c r="CA132" s="82"/>
      <c r="CB132" s="82"/>
      <c r="CC132" s="82"/>
    </row>
    <row r="133" spans="1:81" ht="14.25" hidden="1"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4"/>
      <c r="BT133" s="84"/>
      <c r="BU133" s="84"/>
      <c r="BV133" s="84"/>
      <c r="BW133" s="84"/>
      <c r="BX133" s="84"/>
      <c r="BY133" s="82"/>
      <c r="BZ133" s="85"/>
      <c r="CA133" s="82"/>
      <c r="CB133" s="82"/>
      <c r="CC133" s="82"/>
    </row>
    <row r="134" spans="1:81" ht="14.25" hidden="1"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4"/>
      <c r="BT134" s="84"/>
      <c r="BU134" s="84"/>
      <c r="BV134" s="84"/>
      <c r="BW134" s="84"/>
      <c r="BX134" s="84"/>
      <c r="BY134" s="82"/>
      <c r="BZ134" s="85"/>
      <c r="CA134" s="82"/>
      <c r="CB134" s="82"/>
      <c r="CC134" s="82"/>
    </row>
    <row r="135" spans="1:81" ht="15" hidden="1"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4"/>
      <c r="BT135" s="84"/>
      <c r="BU135" s="84"/>
      <c r="BV135" s="84"/>
      <c r="BW135" s="84"/>
      <c r="BX135" s="84"/>
      <c r="BY135" s="82"/>
      <c r="BZ135" s="85"/>
      <c r="CA135" s="82"/>
      <c r="CB135" s="82"/>
      <c r="CC135" s="82"/>
    </row>
    <row r="136" spans="1:81" ht="14.25" hidden="1"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2"/>
      <c r="BS136" s="84"/>
      <c r="BT136" s="84"/>
      <c r="BU136" s="84"/>
      <c r="BV136" s="84"/>
      <c r="BW136" s="84"/>
      <c r="BX136" s="84"/>
      <c r="BY136" s="82"/>
      <c r="BZ136" s="85"/>
      <c r="CA136" s="82"/>
      <c r="CB136" s="82"/>
      <c r="CC136" s="82"/>
    </row>
    <row r="137" spans="1:81" ht="14.25" hidden="1"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2"/>
      <c r="BS137" s="84"/>
      <c r="BT137" s="84"/>
      <c r="BU137" s="84"/>
      <c r="BV137" s="84"/>
      <c r="BW137" s="84"/>
      <c r="BX137" s="84"/>
      <c r="BY137" s="82"/>
      <c r="BZ137" s="85"/>
      <c r="CA137" s="82"/>
      <c r="CB137" s="82"/>
      <c r="CC137" s="82"/>
    </row>
    <row r="138" spans="1:81" ht="14.25" hidden="1"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2"/>
      <c r="BS138" s="84"/>
      <c r="BT138" s="84"/>
      <c r="BU138" s="84"/>
      <c r="BV138" s="84"/>
      <c r="BW138" s="84"/>
      <c r="BX138" s="84"/>
      <c r="BY138" s="82"/>
      <c r="BZ138" s="85"/>
      <c r="CA138" s="82"/>
      <c r="CB138" s="82"/>
      <c r="CC138" s="82"/>
    </row>
    <row r="139" spans="1:81" ht="14.25" hidden="1"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2"/>
      <c r="BS139" s="84"/>
      <c r="BT139" s="84"/>
      <c r="BU139" s="84"/>
      <c r="BV139" s="84"/>
      <c r="BW139" s="84"/>
      <c r="BX139" s="84"/>
      <c r="BY139" s="82"/>
      <c r="BZ139" s="85"/>
      <c r="CA139" s="82"/>
      <c r="CB139" s="82"/>
      <c r="CC139" s="82"/>
    </row>
    <row r="140" spans="1:81" ht="14.25" hidden="1"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2"/>
      <c r="BS140" s="84"/>
      <c r="BT140" s="84"/>
      <c r="BU140" s="84"/>
      <c r="BV140" s="84"/>
      <c r="BW140" s="84"/>
      <c r="BX140" s="84"/>
      <c r="BY140" s="82"/>
      <c r="BZ140" s="85"/>
      <c r="CA140" s="82"/>
      <c r="CB140" s="82"/>
      <c r="CC140" s="82"/>
    </row>
    <row r="141" spans="1:81" ht="14.25" hidden="1"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2"/>
      <c r="BS141" s="84"/>
      <c r="BT141" s="84"/>
      <c r="BU141" s="84"/>
      <c r="BV141" s="84"/>
      <c r="BW141" s="84"/>
      <c r="BX141" s="84"/>
      <c r="BY141" s="82"/>
      <c r="BZ141" s="85"/>
      <c r="CA141" s="82"/>
      <c r="CB141" s="82"/>
      <c r="CC141" s="82"/>
    </row>
    <row r="142" spans="1:81" ht="14.25" hidden="1"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4"/>
      <c r="BT142" s="84"/>
      <c r="BU142" s="84"/>
      <c r="BV142" s="84"/>
      <c r="BW142" s="84"/>
      <c r="BX142" s="84"/>
      <c r="BY142" s="82"/>
      <c r="BZ142" s="85"/>
      <c r="CA142" s="82"/>
      <c r="CB142" s="82"/>
      <c r="CC142" s="82"/>
    </row>
    <row r="143" spans="1:81" ht="14.25" hidden="1"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4"/>
      <c r="BT143" s="84"/>
      <c r="BU143" s="84"/>
      <c r="BV143" s="84"/>
      <c r="BW143" s="84"/>
      <c r="BX143" s="84"/>
      <c r="BY143" s="82"/>
      <c r="BZ143" s="85"/>
      <c r="CA143" s="82"/>
      <c r="CB143" s="82"/>
      <c r="CC143" s="82"/>
    </row>
    <row r="144" spans="1:81" ht="14.25" hidden="1"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2"/>
      <c r="BS144" s="84"/>
      <c r="BT144" s="84"/>
      <c r="BU144" s="84"/>
      <c r="BV144" s="84"/>
      <c r="BW144" s="84"/>
      <c r="BX144" s="84"/>
      <c r="BY144" s="82"/>
      <c r="BZ144" s="85"/>
      <c r="CA144" s="82"/>
      <c r="CB144" s="82"/>
      <c r="CC144" s="82"/>
    </row>
    <row r="145" spans="1:81" ht="14.25" hidden="1"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4"/>
      <c r="BT145" s="84"/>
      <c r="BU145" s="84"/>
      <c r="BV145" s="84"/>
      <c r="BW145" s="84"/>
      <c r="BX145" s="84"/>
      <c r="BY145" s="82"/>
      <c r="BZ145" s="85"/>
      <c r="CA145" s="82"/>
      <c r="CB145" s="82"/>
      <c r="CC145" s="82"/>
    </row>
    <row r="146" spans="1:81" ht="14.25" hidden="1"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4"/>
      <c r="BT146" s="84"/>
      <c r="BU146" s="84"/>
      <c r="BV146" s="84"/>
      <c r="BW146" s="84"/>
      <c r="BX146" s="84"/>
      <c r="BY146" s="82"/>
      <c r="BZ146" s="85"/>
      <c r="CA146" s="82"/>
      <c r="CB146" s="82"/>
      <c r="CC146" s="82"/>
    </row>
    <row r="147" spans="1:81" ht="14.25" hidden="1"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4"/>
      <c r="BT147" s="84"/>
      <c r="BU147" s="84"/>
      <c r="BV147" s="84"/>
      <c r="BW147" s="84"/>
      <c r="BX147" s="84"/>
      <c r="BY147" s="82"/>
      <c r="BZ147" s="85"/>
      <c r="CA147" s="82"/>
      <c r="CB147" s="82"/>
      <c r="CC147" s="82"/>
    </row>
    <row r="148" spans="1:81" ht="14.25" hidden="1"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4"/>
      <c r="BT148" s="84"/>
      <c r="BU148" s="84"/>
      <c r="BV148" s="84"/>
      <c r="BW148" s="84"/>
      <c r="BX148" s="84"/>
      <c r="BY148" s="82"/>
      <c r="BZ148" s="85"/>
      <c r="CA148" s="82"/>
      <c r="CB148" s="82"/>
      <c r="CC148" s="82"/>
    </row>
    <row r="149" spans="1:81" ht="14.25" hidden="1"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4"/>
      <c r="BT149" s="84"/>
      <c r="BU149" s="84"/>
      <c r="BV149" s="84"/>
      <c r="BW149" s="84"/>
      <c r="BX149" s="84"/>
      <c r="BY149" s="82"/>
      <c r="BZ149" s="85"/>
      <c r="CA149" s="82"/>
      <c r="CB149" s="82"/>
      <c r="CC149" s="82"/>
    </row>
    <row r="150" spans="1:81" ht="14.25" hidden="1"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4"/>
      <c r="BT150" s="84"/>
      <c r="BU150" s="84"/>
      <c r="BV150" s="84"/>
      <c r="BW150" s="84"/>
      <c r="BX150" s="84"/>
      <c r="BY150" s="82"/>
      <c r="BZ150" s="85"/>
      <c r="CA150" s="82"/>
      <c r="CB150" s="82"/>
      <c r="CC150" s="82"/>
    </row>
    <row r="151" spans="1:81" ht="14.25" hidden="1"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2"/>
      <c r="BS151" s="84"/>
      <c r="BT151" s="84"/>
      <c r="BU151" s="84"/>
      <c r="BV151" s="84"/>
      <c r="BW151" s="84"/>
      <c r="BX151" s="84"/>
      <c r="BY151" s="82"/>
      <c r="BZ151" s="85"/>
      <c r="CA151" s="82"/>
      <c r="CB151" s="82"/>
      <c r="CC151" s="82"/>
    </row>
    <row r="152" spans="1:81" ht="14.25" hidden="1"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4"/>
      <c r="BT152" s="84"/>
      <c r="BU152" s="84"/>
      <c r="BV152" s="84"/>
      <c r="BW152" s="84"/>
      <c r="BX152" s="84"/>
      <c r="BY152" s="82"/>
      <c r="BZ152" s="85"/>
      <c r="CA152" s="82"/>
      <c r="CB152" s="82"/>
      <c r="CC152" s="82"/>
    </row>
    <row r="153" spans="1:81" ht="14.25" hidden="1"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2"/>
      <c r="BS153" s="84"/>
      <c r="BT153" s="84"/>
      <c r="BU153" s="84"/>
      <c r="BV153" s="84"/>
      <c r="BW153" s="84"/>
      <c r="BX153" s="84"/>
      <c r="BY153" s="82"/>
      <c r="BZ153" s="85"/>
      <c r="CA153" s="82"/>
      <c r="CB153" s="82"/>
      <c r="CC153" s="82"/>
    </row>
    <row r="154" spans="1:81" ht="14.25" hidden="1"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2"/>
      <c r="BS154" s="84"/>
      <c r="BT154" s="84"/>
      <c r="BU154" s="84"/>
      <c r="BV154" s="84"/>
      <c r="BW154" s="84"/>
      <c r="BX154" s="84"/>
      <c r="BY154" s="82"/>
      <c r="BZ154" s="85"/>
      <c r="CA154" s="82"/>
      <c r="CB154" s="82"/>
      <c r="CC154" s="82"/>
    </row>
    <row r="155" spans="1:81" ht="14.25" hidden="1"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2"/>
      <c r="BS155" s="84"/>
      <c r="BT155" s="84"/>
      <c r="BU155" s="84"/>
      <c r="BV155" s="84"/>
      <c r="BW155" s="84"/>
      <c r="BX155" s="84"/>
      <c r="BY155" s="82"/>
      <c r="BZ155" s="85"/>
      <c r="CA155" s="82"/>
      <c r="CB155" s="82"/>
      <c r="CC155" s="82"/>
    </row>
    <row r="156" spans="1:81" ht="14.25" hidden="1"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2"/>
      <c r="BS156" s="84"/>
      <c r="BT156" s="84"/>
      <c r="BU156" s="84"/>
      <c r="BV156" s="84"/>
      <c r="BW156" s="84"/>
      <c r="BX156" s="84"/>
      <c r="BY156" s="82"/>
      <c r="BZ156" s="85"/>
      <c r="CA156" s="82"/>
      <c r="CB156" s="82"/>
      <c r="CC156" s="82"/>
    </row>
    <row r="157" spans="1:81" ht="14.25" hidden="1"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4"/>
      <c r="BT157" s="84"/>
      <c r="BU157" s="84"/>
      <c r="BV157" s="84"/>
      <c r="BW157" s="84"/>
      <c r="BX157" s="84"/>
      <c r="BY157" s="82"/>
      <c r="BZ157" s="85"/>
      <c r="CA157" s="82"/>
      <c r="CB157" s="82"/>
      <c r="CC157" s="82"/>
    </row>
    <row r="158" spans="1:81" ht="14.25" hidden="1"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4"/>
      <c r="BT158" s="84"/>
      <c r="BU158" s="84"/>
      <c r="BV158" s="84"/>
      <c r="BW158" s="84"/>
      <c r="BX158" s="84"/>
      <c r="BY158" s="82"/>
      <c r="BZ158" s="85"/>
      <c r="CA158" s="82"/>
      <c r="CB158" s="82"/>
      <c r="CC158" s="82"/>
    </row>
    <row r="159" spans="1:81" ht="14.25" hidden="1"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4"/>
      <c r="BT159" s="84"/>
      <c r="BU159" s="84"/>
      <c r="BV159" s="84"/>
      <c r="BW159" s="84"/>
      <c r="BX159" s="84"/>
      <c r="BY159" s="82"/>
      <c r="BZ159" s="85"/>
      <c r="CA159" s="82"/>
      <c r="CB159" s="82"/>
      <c r="CC159" s="82"/>
    </row>
    <row r="160" spans="1:81" ht="14.25" hidden="1"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4"/>
      <c r="BT160" s="84"/>
      <c r="BU160" s="84"/>
      <c r="BV160" s="84"/>
      <c r="BW160" s="84"/>
      <c r="BX160" s="84"/>
      <c r="BY160" s="82"/>
      <c r="BZ160" s="85"/>
      <c r="CA160" s="82"/>
      <c r="CB160" s="82"/>
      <c r="CC160" s="82"/>
    </row>
    <row r="161" spans="1:81" ht="14.25" hidden="1"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4"/>
      <c r="BT161" s="84"/>
      <c r="BU161" s="84"/>
      <c r="BV161" s="84"/>
      <c r="BW161" s="84"/>
      <c r="BX161" s="84"/>
      <c r="BY161" s="82"/>
      <c r="BZ161" s="85"/>
      <c r="CA161" s="82"/>
      <c r="CB161" s="82"/>
      <c r="CC161" s="82"/>
    </row>
    <row r="162" spans="1:81" ht="14.25" hidden="1"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4"/>
      <c r="BT162" s="84"/>
      <c r="BU162" s="84"/>
      <c r="BV162" s="84"/>
      <c r="BW162" s="84"/>
      <c r="BX162" s="84"/>
      <c r="BY162" s="82"/>
      <c r="BZ162" s="85"/>
      <c r="CA162" s="82"/>
      <c r="CB162" s="82"/>
      <c r="CC162" s="82"/>
    </row>
    <row r="163" spans="1:81" ht="14.25" hidden="1"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4"/>
      <c r="BT163" s="84"/>
      <c r="BU163" s="84"/>
      <c r="BV163" s="84"/>
      <c r="BW163" s="84"/>
      <c r="BX163" s="84"/>
      <c r="BY163" s="82"/>
      <c r="BZ163" s="85"/>
      <c r="CA163" s="82"/>
      <c r="CB163" s="82"/>
      <c r="CC163" s="82"/>
    </row>
    <row r="164" spans="1:81" ht="14.25" hidden="1"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4"/>
      <c r="BT164" s="84"/>
      <c r="BU164" s="84"/>
      <c r="BV164" s="84"/>
      <c r="BW164" s="84"/>
      <c r="BX164" s="84"/>
      <c r="BY164" s="82"/>
      <c r="BZ164" s="85"/>
      <c r="CA164" s="82"/>
      <c r="CB164" s="82"/>
      <c r="CC164" s="82"/>
    </row>
    <row r="165" spans="1:81" ht="14.25" hidden="1"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2"/>
      <c r="BS165" s="84"/>
      <c r="BT165" s="84"/>
      <c r="BU165" s="84"/>
      <c r="BV165" s="84"/>
      <c r="BW165" s="84"/>
      <c r="BX165" s="84"/>
      <c r="BY165" s="82"/>
      <c r="BZ165" s="85"/>
      <c r="CA165" s="82"/>
      <c r="CB165" s="82"/>
      <c r="CC165" s="82"/>
    </row>
    <row r="166" spans="1:81" ht="14.25" hidden="1"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2"/>
      <c r="BS166" s="84"/>
      <c r="BT166" s="84"/>
      <c r="BU166" s="84"/>
      <c r="BV166" s="84"/>
      <c r="BW166" s="84"/>
      <c r="BX166" s="84"/>
      <c r="BY166" s="82"/>
      <c r="BZ166" s="85"/>
      <c r="CA166" s="82"/>
      <c r="CB166" s="82"/>
      <c r="CC166" s="82"/>
    </row>
    <row r="167" spans="1:81" ht="14.25" hidden="1"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2"/>
      <c r="BS167" s="84"/>
      <c r="BT167" s="84"/>
      <c r="BU167" s="84"/>
      <c r="BV167" s="84"/>
      <c r="BW167" s="84"/>
      <c r="BX167" s="84"/>
      <c r="BY167" s="82"/>
      <c r="BZ167" s="85"/>
      <c r="CA167" s="82"/>
      <c r="CB167" s="82"/>
      <c r="CC167" s="82"/>
    </row>
    <row r="168" spans="1:81" ht="14.25" hidden="1"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4"/>
      <c r="BT168" s="84"/>
      <c r="BU168" s="84"/>
      <c r="BV168" s="84"/>
      <c r="BW168" s="84"/>
      <c r="BX168" s="84"/>
      <c r="BY168" s="82"/>
      <c r="BZ168" s="85"/>
      <c r="CA168" s="82"/>
      <c r="CB168" s="82"/>
      <c r="CC168" s="82"/>
    </row>
    <row r="169" spans="1:81" ht="14.25" hidden="1"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4"/>
      <c r="BT169" s="84"/>
      <c r="BU169" s="84"/>
      <c r="BV169" s="84"/>
      <c r="BW169" s="84"/>
      <c r="BX169" s="84"/>
      <c r="BY169" s="82"/>
      <c r="BZ169" s="85"/>
      <c r="CA169" s="82"/>
      <c r="CB169" s="82"/>
      <c r="CC169" s="82"/>
    </row>
    <row r="170" spans="1:81" ht="14.25" hidden="1"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2"/>
      <c r="BS170" s="84"/>
      <c r="BT170" s="84"/>
      <c r="BU170" s="84"/>
      <c r="BV170" s="84"/>
      <c r="BW170" s="84"/>
      <c r="BX170" s="84"/>
      <c r="BY170" s="82"/>
      <c r="BZ170" s="85"/>
      <c r="CA170" s="82"/>
      <c r="CB170" s="82"/>
      <c r="CC170" s="82"/>
    </row>
    <row r="171" spans="1:81" ht="14.25" hidden="1"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4"/>
      <c r="BT171" s="84"/>
      <c r="BU171" s="84"/>
      <c r="BV171" s="84"/>
      <c r="BW171" s="84"/>
      <c r="BX171" s="84"/>
      <c r="BY171" s="82"/>
      <c r="BZ171" s="85"/>
      <c r="CA171" s="82"/>
      <c r="CB171" s="82"/>
      <c r="CC171" s="82"/>
    </row>
    <row r="172" spans="1:81" ht="14.25" hidden="1"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2"/>
      <c r="BS172" s="84"/>
      <c r="BT172" s="84"/>
      <c r="BU172" s="84"/>
      <c r="BV172" s="84"/>
      <c r="BW172" s="84"/>
      <c r="BX172" s="84"/>
      <c r="BY172" s="82"/>
      <c r="BZ172" s="85"/>
      <c r="CA172" s="82"/>
      <c r="CB172" s="82"/>
      <c r="CC172" s="82"/>
    </row>
    <row r="173" spans="1:81" ht="14.25" hidden="1"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2"/>
      <c r="BS173" s="84"/>
      <c r="BT173" s="84"/>
      <c r="BU173" s="84"/>
      <c r="BV173" s="84"/>
      <c r="BW173" s="84"/>
      <c r="BX173" s="84"/>
      <c r="BY173" s="82"/>
      <c r="BZ173" s="85"/>
      <c r="CA173" s="82"/>
      <c r="CB173" s="82"/>
      <c r="CC173" s="82"/>
    </row>
    <row r="174" spans="1:81" ht="14.25" hidden="1"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2"/>
      <c r="BS174" s="84"/>
      <c r="BT174" s="84"/>
      <c r="BU174" s="84"/>
      <c r="BV174" s="84"/>
      <c r="BW174" s="84"/>
      <c r="BX174" s="84"/>
      <c r="BY174" s="82"/>
      <c r="BZ174" s="85"/>
      <c r="CA174" s="82"/>
      <c r="CB174" s="82"/>
      <c r="CC174" s="82"/>
    </row>
    <row r="175" spans="1:81" ht="14.25" hidden="1"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2"/>
      <c r="BS175" s="84"/>
      <c r="BT175" s="84"/>
      <c r="BU175" s="84"/>
      <c r="BV175" s="84"/>
      <c r="BW175" s="84"/>
      <c r="BX175" s="84"/>
      <c r="BY175" s="82"/>
      <c r="BZ175" s="85"/>
      <c r="CA175" s="82"/>
      <c r="CB175" s="82"/>
      <c r="CC175" s="82"/>
    </row>
    <row r="176" spans="1:81" ht="14.25" hidden="1"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2"/>
      <c r="BS176" s="84"/>
      <c r="BT176" s="84"/>
      <c r="BU176" s="84"/>
      <c r="BV176" s="84"/>
      <c r="BW176" s="84"/>
      <c r="BX176" s="84"/>
      <c r="BY176" s="82"/>
      <c r="BZ176" s="85"/>
      <c r="CA176" s="82"/>
      <c r="CB176" s="82"/>
      <c r="CC176" s="82"/>
    </row>
    <row r="177" spans="1:81" ht="14.25" hidden="1"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4"/>
      <c r="BT177" s="84"/>
      <c r="BU177" s="84"/>
      <c r="BV177" s="84"/>
      <c r="BW177" s="84"/>
      <c r="BX177" s="84"/>
      <c r="BY177" s="82"/>
      <c r="BZ177" s="85"/>
      <c r="CA177" s="82"/>
      <c r="CB177" s="82"/>
      <c r="CC177" s="82"/>
    </row>
    <row r="178" spans="1:81" ht="14.25" hidden="1"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4"/>
      <c r="BT178" s="84"/>
      <c r="BU178" s="84"/>
      <c r="BV178" s="84"/>
      <c r="BW178" s="84"/>
      <c r="BX178" s="84"/>
      <c r="BY178" s="82"/>
      <c r="BZ178" s="85"/>
      <c r="CA178" s="82"/>
      <c r="CB178" s="82"/>
      <c r="CC178" s="82"/>
    </row>
    <row r="179" spans="1:81" ht="14.25" hidden="1"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4"/>
      <c r="BT179" s="84"/>
      <c r="BU179" s="84"/>
      <c r="BV179" s="84"/>
      <c r="BW179" s="84"/>
      <c r="BX179" s="84"/>
      <c r="BY179" s="82"/>
      <c r="BZ179" s="85"/>
      <c r="CA179" s="82"/>
      <c r="CB179" s="82"/>
      <c r="CC179" s="82"/>
    </row>
    <row r="180" spans="1:81" ht="14.25" hidden="1"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4"/>
      <c r="BT180" s="84"/>
      <c r="BU180" s="84"/>
      <c r="BV180" s="84"/>
      <c r="BW180" s="84"/>
      <c r="BX180" s="84"/>
      <c r="BY180" s="82"/>
      <c r="BZ180" s="85"/>
      <c r="CA180" s="82"/>
      <c r="CB180" s="82"/>
      <c r="CC180" s="82"/>
    </row>
    <row r="181" spans="1:81" ht="14.25" hidden="1"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4"/>
      <c r="BT181" s="84"/>
      <c r="BU181" s="84"/>
      <c r="BV181" s="84"/>
      <c r="BW181" s="84"/>
      <c r="BX181" s="84"/>
      <c r="BY181" s="82"/>
      <c r="BZ181" s="85"/>
      <c r="CA181" s="82"/>
      <c r="CB181" s="82"/>
      <c r="CC181" s="82"/>
    </row>
    <row r="182" spans="1:81" ht="14.25" hidden="1"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4"/>
      <c r="BT182" s="84"/>
      <c r="BU182" s="84"/>
      <c r="BV182" s="84"/>
      <c r="BW182" s="84"/>
      <c r="BX182" s="84"/>
      <c r="BY182" s="82"/>
      <c r="BZ182" s="85"/>
      <c r="CA182" s="82"/>
      <c r="CB182" s="82"/>
      <c r="CC182" s="82"/>
    </row>
    <row r="183" spans="1:81" ht="14.25" hidden="1"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4"/>
      <c r="BT183" s="84"/>
      <c r="BU183" s="84"/>
      <c r="BV183" s="84"/>
      <c r="BW183" s="84"/>
      <c r="BX183" s="84"/>
      <c r="BY183" s="82"/>
      <c r="BZ183" s="85"/>
      <c r="CA183" s="82"/>
      <c r="CB183" s="82"/>
      <c r="CC183" s="82"/>
    </row>
    <row r="184" spans="1:81" ht="14.25" hidden="1"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4"/>
      <c r="BT184" s="84"/>
      <c r="BU184" s="84"/>
      <c r="BV184" s="84"/>
      <c r="BW184" s="84"/>
      <c r="BX184" s="84"/>
      <c r="BY184" s="82"/>
      <c r="BZ184" s="85"/>
      <c r="CA184" s="82"/>
      <c r="CB184" s="82"/>
      <c r="CC184" s="82"/>
    </row>
    <row r="185" spans="1:81" ht="14.25" hidden="1"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4"/>
      <c r="BT185" s="84"/>
      <c r="BU185" s="84"/>
      <c r="BV185" s="84"/>
      <c r="BW185" s="84"/>
      <c r="BX185" s="84"/>
      <c r="BY185" s="82"/>
      <c r="BZ185" s="85"/>
      <c r="CA185" s="82"/>
      <c r="CB185" s="82"/>
      <c r="CC185" s="82"/>
    </row>
    <row r="186" spans="1:81" ht="14.25" hidden="1"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2"/>
      <c r="BS186" s="84"/>
      <c r="BT186" s="84"/>
      <c r="BU186" s="84"/>
      <c r="BV186" s="84"/>
      <c r="BW186" s="84"/>
      <c r="BX186" s="84"/>
      <c r="BY186" s="82"/>
      <c r="BZ186" s="85"/>
      <c r="CA186" s="82"/>
      <c r="CB186" s="82"/>
      <c r="CC186" s="82"/>
    </row>
    <row r="187" spans="1:81" ht="14.25" hidden="1"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4"/>
      <c r="BT187" s="84"/>
      <c r="BU187" s="84"/>
      <c r="BV187" s="84"/>
      <c r="BW187" s="84"/>
      <c r="BX187" s="84"/>
      <c r="BY187" s="82"/>
      <c r="BZ187" s="85"/>
      <c r="CA187" s="82"/>
      <c r="CB187" s="82"/>
      <c r="CC187" s="82"/>
    </row>
    <row r="188" spans="1:81" ht="14.25" hidden="1"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2"/>
      <c r="BS188" s="84"/>
      <c r="BT188" s="84"/>
      <c r="BU188" s="84"/>
      <c r="BV188" s="84"/>
      <c r="BW188" s="84"/>
      <c r="BX188" s="84"/>
      <c r="BY188" s="82"/>
      <c r="BZ188" s="85"/>
      <c r="CA188" s="82"/>
      <c r="CB188" s="82"/>
      <c r="CC188" s="82"/>
    </row>
    <row r="189" spans="1:81" ht="14.25" hidden="1"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4"/>
      <c r="BT189" s="84"/>
      <c r="BU189" s="84"/>
      <c r="BV189" s="84"/>
      <c r="BW189" s="84"/>
      <c r="BX189" s="84"/>
      <c r="BY189" s="82"/>
      <c r="BZ189" s="85"/>
      <c r="CA189" s="82"/>
      <c r="CB189" s="82"/>
      <c r="CC189" s="82"/>
    </row>
    <row r="190" spans="1:81" ht="14.25" hidden="1"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2"/>
      <c r="BS190" s="84"/>
      <c r="BT190" s="84"/>
      <c r="BU190" s="84"/>
      <c r="BV190" s="84"/>
      <c r="BW190" s="84"/>
      <c r="BX190" s="84"/>
      <c r="BY190" s="82"/>
      <c r="BZ190" s="85"/>
      <c r="CA190" s="82"/>
      <c r="CB190" s="82"/>
      <c r="CC190" s="82"/>
    </row>
    <row r="191" spans="1:81" ht="14.25" hidden="1"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4"/>
      <c r="BT191" s="84"/>
      <c r="BU191" s="84"/>
      <c r="BV191" s="84"/>
      <c r="BW191" s="84"/>
      <c r="BX191" s="84"/>
      <c r="BY191" s="82"/>
      <c r="BZ191" s="85"/>
      <c r="CA191" s="82"/>
      <c r="CB191" s="82"/>
      <c r="CC191" s="82"/>
    </row>
    <row r="192" spans="1:81" ht="14.25" hidden="1"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2"/>
      <c r="BS192" s="84"/>
      <c r="BT192" s="84"/>
      <c r="BU192" s="84"/>
      <c r="BV192" s="84"/>
      <c r="BW192" s="84"/>
      <c r="BX192" s="84"/>
      <c r="BY192" s="82"/>
      <c r="BZ192" s="85"/>
      <c r="CA192" s="82"/>
      <c r="CB192" s="82"/>
      <c r="CC192" s="82"/>
    </row>
    <row r="193" spans="1:81" ht="14.25" hidden="1"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4"/>
      <c r="BT193" s="84"/>
      <c r="BU193" s="84"/>
      <c r="BV193" s="84"/>
      <c r="BW193" s="84"/>
      <c r="BX193" s="84"/>
      <c r="BY193" s="82"/>
      <c r="BZ193" s="85"/>
      <c r="CA193" s="82"/>
      <c r="CB193" s="82"/>
      <c r="CC193" s="82"/>
    </row>
    <row r="194" spans="1:81" ht="14.25" hidden="1"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2"/>
      <c r="BS194" s="84"/>
      <c r="BT194" s="84"/>
      <c r="BU194" s="84"/>
      <c r="BV194" s="84"/>
      <c r="BW194" s="84"/>
      <c r="BX194" s="84"/>
      <c r="BY194" s="82"/>
      <c r="BZ194" s="85"/>
      <c r="CA194" s="82"/>
      <c r="CB194" s="82"/>
      <c r="CC194" s="82"/>
    </row>
    <row r="195" spans="1:81" ht="14.25" hidden="1"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4"/>
      <c r="BT195" s="84"/>
      <c r="BU195" s="84"/>
      <c r="BV195" s="84"/>
      <c r="BW195" s="84"/>
      <c r="BX195" s="84"/>
      <c r="BY195" s="82"/>
      <c r="BZ195" s="85"/>
      <c r="CA195" s="82"/>
      <c r="CB195" s="82"/>
      <c r="CC195" s="82"/>
    </row>
    <row r="196" spans="1:81" ht="14.25" hidden="1"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2"/>
      <c r="BS196" s="84"/>
      <c r="BT196" s="84"/>
      <c r="BU196" s="84"/>
      <c r="BV196" s="84"/>
      <c r="BW196" s="84"/>
      <c r="BX196" s="84"/>
      <c r="BY196" s="82"/>
      <c r="BZ196" s="85"/>
      <c r="CA196" s="82"/>
      <c r="CB196" s="82"/>
      <c r="CC196" s="82"/>
    </row>
    <row r="197" spans="1:81" ht="14.25" hidden="1"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4"/>
      <c r="BT197" s="84"/>
      <c r="BU197" s="84"/>
      <c r="BV197" s="84"/>
      <c r="BW197" s="84"/>
      <c r="BX197" s="84"/>
      <c r="BY197" s="82"/>
      <c r="BZ197" s="85"/>
      <c r="CA197" s="82"/>
      <c r="CB197" s="82"/>
      <c r="CC197" s="82"/>
    </row>
    <row r="198" spans="1:81" ht="14.25" hidden="1"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4"/>
      <c r="BT198" s="84"/>
      <c r="BU198" s="84"/>
      <c r="BV198" s="84"/>
      <c r="BW198" s="84"/>
      <c r="BX198" s="84"/>
      <c r="BY198" s="82"/>
      <c r="BZ198" s="85"/>
      <c r="CA198" s="82"/>
      <c r="CB198" s="82"/>
      <c r="CC198" s="82"/>
    </row>
    <row r="199" spans="1:81" ht="14.25" hidden="1"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4"/>
      <c r="BT199" s="84"/>
      <c r="BU199" s="84"/>
      <c r="BV199" s="84"/>
      <c r="BW199" s="84"/>
      <c r="BX199" s="84"/>
      <c r="BY199" s="82"/>
      <c r="BZ199" s="85"/>
      <c r="CA199" s="82"/>
      <c r="CB199" s="82"/>
      <c r="CC199" s="82"/>
    </row>
    <row r="200" spans="1:81" ht="14.25" hidden="1"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4"/>
      <c r="BT200" s="84"/>
      <c r="BU200" s="84"/>
      <c r="BV200" s="84"/>
      <c r="BW200" s="84"/>
      <c r="BX200" s="84"/>
      <c r="BY200" s="82"/>
      <c r="BZ200" s="85"/>
      <c r="CA200" s="82"/>
      <c r="CB200" s="82"/>
      <c r="CC200" s="82"/>
    </row>
    <row r="201" spans="1:81" ht="14.25" hidden="1"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2"/>
      <c r="BS201" s="84"/>
      <c r="BT201" s="84"/>
      <c r="BU201" s="84"/>
      <c r="BV201" s="84"/>
      <c r="BW201" s="84"/>
      <c r="BX201" s="84"/>
      <c r="BY201" s="82"/>
      <c r="BZ201" s="85"/>
      <c r="CA201" s="82"/>
      <c r="CB201" s="82"/>
      <c r="CC201" s="82"/>
    </row>
    <row r="202" spans="1:81" ht="14.25" hidden="1"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4"/>
      <c r="BT202" s="84"/>
      <c r="BU202" s="84"/>
      <c r="BV202" s="84"/>
      <c r="BW202" s="84"/>
      <c r="BX202" s="84"/>
      <c r="BY202" s="82"/>
      <c r="BZ202" s="85"/>
      <c r="CA202" s="82"/>
      <c r="CB202" s="82"/>
      <c r="CC202" s="82"/>
    </row>
    <row r="203" spans="1:81" ht="14.25" hidden="1"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4"/>
      <c r="BT203" s="84"/>
      <c r="BU203" s="84"/>
      <c r="BV203" s="84"/>
      <c r="BW203" s="84"/>
      <c r="BX203" s="84"/>
      <c r="BY203" s="82"/>
      <c r="BZ203" s="85"/>
      <c r="CA203" s="82"/>
      <c r="CB203" s="82"/>
      <c r="CC203" s="82"/>
    </row>
    <row r="204" spans="1:81" ht="14.25" hidden="1"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2"/>
      <c r="BS204" s="84"/>
      <c r="BT204" s="84"/>
      <c r="BU204" s="84"/>
      <c r="BV204" s="84"/>
      <c r="BW204" s="84"/>
      <c r="BX204" s="84"/>
      <c r="BY204" s="82"/>
      <c r="BZ204" s="85"/>
      <c r="CA204" s="82"/>
      <c r="CB204" s="82"/>
      <c r="CC204" s="82"/>
    </row>
    <row r="205" spans="1:81" ht="14.25" hidden="1"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4"/>
      <c r="BT205" s="84"/>
      <c r="BU205" s="84"/>
      <c r="BV205" s="84"/>
      <c r="BW205" s="84"/>
      <c r="BX205" s="84"/>
      <c r="BY205" s="82"/>
      <c r="BZ205" s="85"/>
      <c r="CA205" s="82"/>
      <c r="CB205" s="82"/>
      <c r="CC205" s="82"/>
    </row>
    <row r="206" spans="1:81" ht="14.25" hidden="1"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2"/>
      <c r="BS206" s="84"/>
      <c r="BT206" s="84"/>
      <c r="BU206" s="84"/>
      <c r="BV206" s="84"/>
      <c r="BW206" s="84"/>
      <c r="BX206" s="84"/>
      <c r="BY206" s="82"/>
      <c r="BZ206" s="85"/>
      <c r="CA206" s="82"/>
      <c r="CB206" s="82"/>
      <c r="CC206" s="82"/>
    </row>
    <row r="207" spans="1:81" ht="14.25" hidden="1"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2"/>
      <c r="BS207" s="84"/>
      <c r="BT207" s="84"/>
      <c r="BU207" s="84"/>
      <c r="BV207" s="84"/>
      <c r="BW207" s="84"/>
      <c r="BX207" s="84"/>
      <c r="BY207" s="82"/>
      <c r="BZ207" s="85"/>
      <c r="CA207" s="82"/>
      <c r="CB207" s="82"/>
      <c r="CC207" s="82"/>
    </row>
    <row r="208" spans="1:81" ht="14.25" hidden="1"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2"/>
      <c r="BS208" s="84"/>
      <c r="BT208" s="84"/>
      <c r="BU208" s="84"/>
      <c r="BV208" s="84"/>
      <c r="BW208" s="84"/>
      <c r="BX208" s="84"/>
      <c r="BY208" s="82"/>
      <c r="BZ208" s="85"/>
      <c r="CA208" s="82"/>
      <c r="CB208" s="82"/>
      <c r="CC208" s="82"/>
    </row>
    <row r="209" spans="1:81" ht="14.25" hidden="1"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2"/>
      <c r="BS209" s="84"/>
      <c r="BT209" s="84"/>
      <c r="BU209" s="84"/>
      <c r="BV209" s="84"/>
      <c r="BW209" s="84"/>
      <c r="BX209" s="84"/>
      <c r="BY209" s="82"/>
      <c r="BZ209" s="85"/>
      <c r="CA209" s="82"/>
      <c r="CB209" s="82"/>
      <c r="CC209" s="82"/>
    </row>
    <row r="210" spans="1:81" ht="14.25" hidden="1"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4"/>
      <c r="BT210" s="84"/>
      <c r="BU210" s="84"/>
      <c r="BV210" s="84"/>
      <c r="BW210" s="84"/>
      <c r="BX210" s="84"/>
      <c r="BY210" s="82"/>
      <c r="BZ210" s="85"/>
      <c r="CA210" s="82"/>
      <c r="CB210" s="82"/>
      <c r="CC210" s="82"/>
    </row>
    <row r="211" spans="1:81" ht="14.25" hidden="1"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2"/>
      <c r="BS211" s="84"/>
      <c r="BT211" s="84"/>
      <c r="BU211" s="84"/>
      <c r="BV211" s="84"/>
      <c r="BW211" s="84"/>
      <c r="BX211" s="84"/>
      <c r="BY211" s="82"/>
      <c r="BZ211" s="85"/>
      <c r="CA211" s="82"/>
      <c r="CB211" s="82"/>
      <c r="CC211" s="82"/>
    </row>
    <row r="212" spans="1:81" ht="14.25" hidden="1"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2"/>
      <c r="BS212" s="84"/>
      <c r="BT212" s="84"/>
      <c r="BU212" s="84"/>
      <c r="BV212" s="84"/>
      <c r="BW212" s="84"/>
      <c r="BX212" s="84"/>
      <c r="BY212" s="82"/>
      <c r="BZ212" s="85"/>
      <c r="CA212" s="82"/>
      <c r="CB212" s="82"/>
      <c r="CC212" s="82"/>
    </row>
    <row r="213" spans="1:81" ht="14.25" hidden="1"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4"/>
      <c r="BT213" s="84"/>
      <c r="BU213" s="84"/>
      <c r="BV213" s="84"/>
      <c r="BW213" s="84"/>
      <c r="BX213" s="84"/>
      <c r="BY213" s="82"/>
      <c r="BZ213" s="85"/>
      <c r="CA213" s="82"/>
      <c r="CB213" s="82"/>
      <c r="CC213" s="82"/>
    </row>
    <row r="214" spans="1:81" ht="14.25" hidden="1"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4"/>
      <c r="BT214" s="84"/>
      <c r="BU214" s="84"/>
      <c r="BV214" s="84"/>
      <c r="BW214" s="84"/>
      <c r="BX214" s="84"/>
      <c r="BY214" s="82"/>
      <c r="BZ214" s="85"/>
      <c r="CA214" s="82"/>
      <c r="CB214" s="82"/>
      <c r="CC214" s="82"/>
    </row>
    <row r="215" spans="1:81" ht="14.25" hidden="1"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4"/>
      <c r="BT215" s="84"/>
      <c r="BU215" s="84"/>
      <c r="BV215" s="84"/>
      <c r="BW215" s="84"/>
      <c r="BX215" s="84"/>
      <c r="BY215" s="82"/>
      <c r="BZ215" s="85"/>
      <c r="CA215" s="82"/>
      <c r="CB215" s="82"/>
      <c r="CC215" s="82"/>
    </row>
    <row r="216" spans="1:81" ht="14.25" hidden="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4"/>
      <c r="BT216" s="84"/>
      <c r="BU216" s="84"/>
      <c r="BV216" s="84"/>
      <c r="BW216" s="84"/>
      <c r="BX216" s="84"/>
      <c r="BY216" s="82"/>
      <c r="BZ216" s="85"/>
      <c r="CA216" s="82"/>
      <c r="CB216" s="82"/>
      <c r="CC216" s="82"/>
    </row>
    <row r="217" spans="1:81" ht="14.25" hidden="1"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4"/>
      <c r="BT217" s="84"/>
      <c r="BU217" s="84"/>
      <c r="BV217" s="84"/>
      <c r="BW217" s="84"/>
      <c r="BX217" s="84"/>
      <c r="BY217" s="82"/>
      <c r="BZ217" s="85"/>
      <c r="CA217" s="82"/>
      <c r="CB217" s="82"/>
      <c r="CC217" s="82"/>
    </row>
    <row r="218" spans="1:81" ht="14.25" hidden="1"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4"/>
      <c r="BT218" s="84"/>
      <c r="BU218" s="84"/>
      <c r="BV218" s="84"/>
      <c r="BW218" s="84"/>
      <c r="BX218" s="84"/>
      <c r="BY218" s="82"/>
      <c r="BZ218" s="85"/>
      <c r="CA218" s="82"/>
      <c r="CB218" s="82"/>
      <c r="CC218" s="82"/>
    </row>
    <row r="219" spans="1:81" ht="14.25" hidden="1"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4"/>
      <c r="BT219" s="84"/>
      <c r="BU219" s="84"/>
      <c r="BV219" s="84"/>
      <c r="BW219" s="84"/>
      <c r="BX219" s="84"/>
      <c r="BY219" s="82"/>
      <c r="BZ219" s="85"/>
      <c r="CA219" s="82"/>
      <c r="CB219" s="82"/>
      <c r="CC219" s="82"/>
    </row>
    <row r="220" spans="1:81" ht="14.25" hidden="1"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4"/>
      <c r="BT220" s="84"/>
      <c r="BU220" s="84"/>
      <c r="BV220" s="84"/>
      <c r="BW220" s="84"/>
      <c r="BX220" s="84"/>
      <c r="BY220" s="82"/>
      <c r="BZ220" s="85"/>
      <c r="CA220" s="82"/>
      <c r="CB220" s="82"/>
      <c r="CC220" s="82"/>
    </row>
    <row r="221" spans="1:81" ht="14.25" hidden="1"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2"/>
      <c r="BS221" s="84"/>
      <c r="BT221" s="84"/>
      <c r="BU221" s="84"/>
      <c r="BV221" s="84"/>
      <c r="BW221" s="84"/>
      <c r="BX221" s="84"/>
      <c r="BY221" s="82"/>
      <c r="BZ221" s="85"/>
      <c r="CA221" s="82"/>
      <c r="CB221" s="82"/>
      <c r="CC221" s="82"/>
    </row>
    <row r="222" spans="1:81" ht="14.25" hidden="1"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2"/>
      <c r="BS222" s="84"/>
      <c r="BT222" s="84"/>
      <c r="BU222" s="84"/>
      <c r="BV222" s="84"/>
      <c r="BW222" s="84"/>
      <c r="BX222" s="84"/>
      <c r="BY222" s="82"/>
      <c r="BZ222" s="85"/>
      <c r="CA222" s="82"/>
      <c r="CB222" s="82"/>
      <c r="CC222" s="82"/>
    </row>
    <row r="223" spans="1:81" ht="14.25" hidden="1"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2"/>
      <c r="BS223" s="84"/>
      <c r="BT223" s="84"/>
      <c r="BU223" s="84"/>
      <c r="BV223" s="84"/>
      <c r="BW223" s="84"/>
      <c r="BX223" s="84"/>
      <c r="BY223" s="82"/>
      <c r="BZ223" s="85"/>
      <c r="CA223" s="82"/>
      <c r="CB223" s="82"/>
      <c r="CC223" s="82"/>
    </row>
    <row r="224" spans="1:81" ht="14.25" hidden="1"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2"/>
      <c r="BS224" s="84"/>
      <c r="BT224" s="84"/>
      <c r="BU224" s="84"/>
      <c r="BV224" s="84"/>
      <c r="BW224" s="84"/>
      <c r="BX224" s="84"/>
      <c r="BY224" s="82"/>
      <c r="BZ224" s="85"/>
      <c r="CA224" s="82"/>
      <c r="CB224" s="82"/>
      <c r="CC224" s="82"/>
    </row>
    <row r="225" spans="1:81" ht="14.25" hidden="1"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2"/>
      <c r="BS225" s="84"/>
      <c r="BT225" s="84"/>
      <c r="BU225" s="84"/>
      <c r="BV225" s="84"/>
      <c r="BW225" s="84"/>
      <c r="BX225" s="84"/>
      <c r="BY225" s="82"/>
      <c r="BZ225" s="85"/>
      <c r="CA225" s="82"/>
      <c r="CB225" s="82"/>
      <c r="CC225" s="82"/>
    </row>
    <row r="226" spans="1:81" ht="14.25" hidden="1"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2"/>
      <c r="BS226" s="84"/>
      <c r="BT226" s="84"/>
      <c r="BU226" s="84"/>
      <c r="BV226" s="84"/>
      <c r="BW226" s="84"/>
      <c r="BX226" s="84"/>
      <c r="BY226" s="82"/>
      <c r="BZ226" s="85"/>
      <c r="CA226" s="82"/>
      <c r="CB226" s="82"/>
      <c r="CC226" s="82"/>
    </row>
    <row r="227" spans="1:81" ht="14.25" hidden="1"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2"/>
      <c r="BS227" s="84"/>
      <c r="BT227" s="84"/>
      <c r="BU227" s="84"/>
      <c r="BV227" s="84"/>
      <c r="BW227" s="84"/>
      <c r="BX227" s="84"/>
      <c r="BY227" s="82"/>
      <c r="BZ227" s="85"/>
      <c r="CA227" s="82"/>
      <c r="CB227" s="82"/>
      <c r="CC227" s="82"/>
    </row>
    <row r="228" spans="1:81" ht="14.25" hidden="1"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4"/>
      <c r="BT228" s="84"/>
      <c r="BU228" s="84"/>
      <c r="BV228" s="84"/>
      <c r="BW228" s="84"/>
      <c r="BX228" s="84"/>
      <c r="BY228" s="82"/>
      <c r="BZ228" s="85"/>
      <c r="CA228" s="82"/>
      <c r="CB228" s="82"/>
      <c r="CC228" s="82"/>
    </row>
    <row r="229" spans="1:81" ht="14.25" hidden="1"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4"/>
      <c r="BT229" s="84"/>
      <c r="BU229" s="84"/>
      <c r="BV229" s="84"/>
      <c r="BW229" s="84"/>
      <c r="BX229" s="84"/>
      <c r="BY229" s="82"/>
      <c r="BZ229" s="85"/>
      <c r="CA229" s="82"/>
      <c r="CB229" s="82"/>
      <c r="CC229" s="82"/>
    </row>
    <row r="230" spans="1:81" ht="14.25" hidden="1"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2"/>
      <c r="BS230" s="84"/>
      <c r="BT230" s="84"/>
      <c r="BU230" s="84"/>
      <c r="BV230" s="84"/>
      <c r="BW230" s="84"/>
      <c r="BX230" s="84"/>
      <c r="BY230" s="82"/>
      <c r="BZ230" s="85"/>
      <c r="CA230" s="82"/>
      <c r="CB230" s="82"/>
      <c r="CC230" s="82"/>
    </row>
    <row r="231" spans="1:81" ht="14.25" hidden="1"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4"/>
      <c r="BT231" s="84"/>
      <c r="BU231" s="84"/>
      <c r="BV231" s="84"/>
      <c r="BW231" s="84"/>
      <c r="BX231" s="84"/>
      <c r="BY231" s="82"/>
      <c r="BZ231" s="85"/>
      <c r="CA231" s="82"/>
      <c r="CB231" s="82"/>
      <c r="CC231" s="82"/>
    </row>
    <row r="232" spans="1:81" ht="14.25" hidden="1"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2"/>
      <c r="BS232" s="84"/>
      <c r="BT232" s="84"/>
      <c r="BU232" s="84"/>
      <c r="BV232" s="84"/>
      <c r="BW232" s="84"/>
      <c r="BX232" s="84"/>
      <c r="BY232" s="82"/>
      <c r="BZ232" s="85"/>
      <c r="CA232" s="82"/>
      <c r="CB232" s="82"/>
      <c r="CC232" s="82"/>
    </row>
    <row r="233" spans="1:81" ht="14.25" hidden="1"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4"/>
      <c r="BT233" s="84"/>
      <c r="BU233" s="84"/>
      <c r="BV233" s="84"/>
      <c r="BW233" s="84"/>
      <c r="BX233" s="84"/>
      <c r="BY233" s="82"/>
      <c r="BZ233" s="85"/>
      <c r="CA233" s="82"/>
      <c r="CB233" s="82"/>
      <c r="CC233" s="82"/>
    </row>
    <row r="234" spans="1:81" ht="14.25" hidden="1"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2"/>
      <c r="BS234" s="84"/>
      <c r="BT234" s="84"/>
      <c r="BU234" s="84"/>
      <c r="BV234" s="84"/>
      <c r="BW234" s="84"/>
      <c r="BX234" s="84"/>
      <c r="BY234" s="82"/>
      <c r="BZ234" s="85"/>
      <c r="CA234" s="82"/>
      <c r="CB234" s="82"/>
      <c r="CC234" s="82"/>
    </row>
    <row r="235" spans="1:81" ht="14.25" hidden="1"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2"/>
      <c r="BS235" s="84"/>
      <c r="BT235" s="84"/>
      <c r="BU235" s="84"/>
      <c r="BV235" s="84"/>
      <c r="BW235" s="84"/>
      <c r="BX235" s="84"/>
      <c r="BY235" s="82"/>
      <c r="BZ235" s="85"/>
      <c r="CA235" s="82"/>
      <c r="CB235" s="82"/>
      <c r="CC235" s="82"/>
    </row>
    <row r="236" spans="1:81" ht="14.25" hidden="1"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4"/>
      <c r="BT236" s="84"/>
      <c r="BU236" s="84"/>
      <c r="BV236" s="84"/>
      <c r="BW236" s="84"/>
      <c r="BX236" s="84"/>
      <c r="BY236" s="82"/>
      <c r="BZ236" s="85"/>
      <c r="CA236" s="82"/>
      <c r="CB236" s="82"/>
      <c r="CC236" s="82"/>
    </row>
    <row r="237" spans="1:81" ht="14.25" hidden="1"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2"/>
      <c r="BS237" s="84"/>
      <c r="BT237" s="84"/>
      <c r="BU237" s="84"/>
      <c r="BV237" s="84"/>
      <c r="BW237" s="84"/>
      <c r="BX237" s="84"/>
      <c r="BY237" s="82"/>
      <c r="BZ237" s="85"/>
      <c r="CA237" s="82"/>
      <c r="CB237" s="82"/>
      <c r="CC237" s="82"/>
    </row>
    <row r="238" spans="1:81" ht="14.25" hidden="1"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2"/>
      <c r="BS238" s="84"/>
      <c r="BT238" s="84"/>
      <c r="BU238" s="84"/>
      <c r="BV238" s="84"/>
      <c r="BW238" s="84"/>
      <c r="BX238" s="84"/>
      <c r="BY238" s="82"/>
      <c r="BZ238" s="85"/>
      <c r="CA238" s="82"/>
      <c r="CB238" s="82"/>
      <c r="CC238" s="82"/>
    </row>
    <row r="239" spans="1:81" ht="14.25" hidden="1"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2"/>
      <c r="BS239" s="84"/>
      <c r="BT239" s="84"/>
      <c r="BU239" s="84"/>
      <c r="BV239" s="84"/>
      <c r="BW239" s="84"/>
      <c r="BX239" s="84"/>
      <c r="BY239" s="82"/>
      <c r="BZ239" s="85"/>
      <c r="CA239" s="82"/>
      <c r="CB239" s="82"/>
      <c r="CC239" s="82"/>
    </row>
    <row r="240" spans="1:81" ht="14.25" hidden="1"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2"/>
      <c r="BS240" s="84"/>
      <c r="BT240" s="84"/>
      <c r="BU240" s="84"/>
      <c r="BV240" s="84"/>
      <c r="BW240" s="84"/>
      <c r="BX240" s="84"/>
      <c r="BY240" s="82"/>
      <c r="BZ240" s="85"/>
      <c r="CA240" s="82"/>
      <c r="CB240" s="82"/>
      <c r="CC240" s="82"/>
    </row>
    <row r="241" spans="1:81" ht="14.25" hidden="1"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4"/>
      <c r="BT241" s="84"/>
      <c r="BU241" s="84"/>
      <c r="BV241" s="84"/>
      <c r="BW241" s="84"/>
      <c r="BX241" s="84"/>
      <c r="BY241" s="82"/>
      <c r="BZ241" s="85"/>
      <c r="CA241" s="82"/>
      <c r="CB241" s="82"/>
      <c r="CC241" s="82"/>
    </row>
    <row r="242" spans="1:81" ht="14.25" hidden="1" customHeight="1" x14ac:dyDescent="0.2">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2"/>
      <c r="BS242" s="84"/>
      <c r="BT242" s="84"/>
      <c r="BU242" s="84"/>
      <c r="BV242" s="84"/>
      <c r="BW242" s="84"/>
      <c r="BX242" s="84"/>
      <c r="BY242" s="82"/>
      <c r="BZ242" s="85"/>
      <c r="CA242" s="82"/>
      <c r="CB242" s="82"/>
      <c r="CC242" s="82"/>
    </row>
    <row r="243" spans="1:81" ht="14.25" hidden="1"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2"/>
      <c r="BS243" s="84"/>
      <c r="BT243" s="84"/>
      <c r="BU243" s="84"/>
      <c r="BV243" s="84"/>
      <c r="BW243" s="84"/>
      <c r="BX243" s="84"/>
      <c r="BY243" s="82"/>
      <c r="BZ243" s="85"/>
      <c r="CA243" s="82"/>
      <c r="CB243" s="82"/>
      <c r="CC243" s="82"/>
    </row>
    <row r="244" spans="1:81" ht="14.25" hidden="1" customHeight="1" x14ac:dyDescent="0.2">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2"/>
      <c r="BS244" s="84"/>
      <c r="BT244" s="84"/>
      <c r="BU244" s="84"/>
      <c r="BV244" s="84"/>
      <c r="BW244" s="84"/>
      <c r="BX244" s="84"/>
      <c r="BY244" s="82"/>
      <c r="BZ244" s="85"/>
      <c r="CA244" s="82"/>
      <c r="CB244" s="82"/>
      <c r="CC244" s="82"/>
    </row>
    <row r="245" spans="1:81" ht="14.25" hidden="1" customHeight="1" x14ac:dyDescent="0.2">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4"/>
      <c r="BT245" s="84"/>
      <c r="BU245" s="84"/>
      <c r="BV245" s="84"/>
      <c r="BW245" s="84"/>
      <c r="BX245" s="84"/>
      <c r="BY245" s="82"/>
      <c r="BZ245" s="85"/>
      <c r="CA245" s="82"/>
      <c r="CB245" s="82"/>
      <c r="CC245" s="82"/>
    </row>
    <row r="246" spans="1:81" ht="14.25" hidden="1"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4"/>
      <c r="BT246" s="84"/>
      <c r="BU246" s="84"/>
      <c r="BV246" s="84"/>
      <c r="BW246" s="84"/>
      <c r="BX246" s="84"/>
      <c r="BY246" s="82"/>
      <c r="BZ246" s="85"/>
      <c r="CA246" s="82"/>
      <c r="CB246" s="82"/>
      <c r="CC246" s="82"/>
    </row>
    <row r="247" spans="1:81" ht="14.25" hidden="1"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4"/>
      <c r="BT247" s="84"/>
      <c r="BU247" s="84"/>
      <c r="BV247" s="84"/>
      <c r="BW247" s="84"/>
      <c r="BX247" s="84"/>
      <c r="BY247" s="82"/>
      <c r="BZ247" s="85"/>
      <c r="CA247" s="82"/>
      <c r="CB247" s="82"/>
      <c r="CC247" s="82"/>
    </row>
    <row r="248" spans="1:81" ht="14.25" hidden="1"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4"/>
      <c r="BT248" s="84"/>
      <c r="BU248" s="84"/>
      <c r="BV248" s="84"/>
      <c r="BW248" s="84"/>
      <c r="BX248" s="84"/>
      <c r="BY248" s="82"/>
      <c r="BZ248" s="85"/>
      <c r="CA248" s="82"/>
      <c r="CB248" s="82"/>
      <c r="CC248" s="82"/>
    </row>
    <row r="249" spans="1:81" ht="14.25" hidden="1"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4"/>
      <c r="BT249" s="84"/>
      <c r="BU249" s="84"/>
      <c r="BV249" s="84"/>
      <c r="BW249" s="84"/>
      <c r="BX249" s="84"/>
      <c r="BY249" s="82"/>
      <c r="BZ249" s="85"/>
      <c r="CA249" s="82"/>
      <c r="CB249" s="82"/>
      <c r="CC249" s="82"/>
    </row>
    <row r="250" spans="1:81" ht="14.25" hidden="1"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4"/>
      <c r="BT250" s="84"/>
      <c r="BU250" s="84"/>
      <c r="BV250" s="84"/>
      <c r="BW250" s="84"/>
      <c r="BX250" s="84"/>
      <c r="BY250" s="82"/>
      <c r="BZ250" s="85"/>
      <c r="CA250" s="82"/>
      <c r="CB250" s="82"/>
      <c r="CC250" s="82"/>
    </row>
    <row r="251" spans="1:81" ht="14.25" hidden="1" customHeight="1" x14ac:dyDescent="0.2">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4"/>
      <c r="BT251" s="84"/>
      <c r="BU251" s="84"/>
      <c r="BV251" s="84"/>
      <c r="BW251" s="84"/>
      <c r="BX251" s="84"/>
      <c r="BY251" s="82"/>
      <c r="BZ251" s="85"/>
      <c r="CA251" s="82"/>
      <c r="CB251" s="82"/>
      <c r="CC251" s="82"/>
    </row>
    <row r="252" spans="1:81" ht="14.25" hidden="1"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4"/>
      <c r="BT252" s="84"/>
      <c r="BU252" s="84"/>
      <c r="BV252" s="84"/>
      <c r="BW252" s="84"/>
      <c r="BX252" s="84"/>
      <c r="BY252" s="82"/>
      <c r="BZ252" s="85"/>
      <c r="CA252" s="82"/>
      <c r="CB252" s="82"/>
      <c r="CC252" s="82"/>
    </row>
    <row r="253" spans="1:81" ht="15.75" customHeight="1" thickBot="1" x14ac:dyDescent="0.25">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4"/>
      <c r="BT253" s="84"/>
      <c r="BU253" s="84"/>
      <c r="BV253" s="84"/>
      <c r="BW253" s="84"/>
      <c r="BX253" s="84"/>
      <c r="BY253" s="82"/>
      <c r="BZ253" s="83"/>
      <c r="CA253" s="82"/>
      <c r="CB253" s="82"/>
      <c r="CC253" s="82"/>
    </row>
    <row r="254" spans="1:81" ht="15.75" customHeight="1" thickBot="1" x14ac:dyDescent="0.25">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4"/>
      <c r="BT254" s="84"/>
      <c r="BU254" s="84"/>
      <c r="BV254" s="84"/>
      <c r="BW254" s="84"/>
      <c r="BX254" s="84"/>
      <c r="BY254" s="82"/>
      <c r="BZ254" s="83"/>
      <c r="CA254" s="82"/>
      <c r="CB254" s="82"/>
      <c r="CC254" s="82"/>
    </row>
    <row r="255" spans="1:81" ht="15.75" customHeight="1" thickBot="1" x14ac:dyDescent="0.25">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4"/>
      <c r="BT255" s="84"/>
      <c r="BU255" s="84"/>
      <c r="BV255" s="84"/>
      <c r="BW255" s="84"/>
      <c r="BX255" s="84"/>
      <c r="BY255" s="82"/>
      <c r="BZ255" s="83"/>
      <c r="CA255" s="82"/>
      <c r="CB255" s="82"/>
      <c r="CC255" s="82"/>
    </row>
    <row r="256" spans="1:81" ht="15.75" customHeight="1" thickBot="1" x14ac:dyDescent="0.25">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4"/>
      <c r="BT256" s="84"/>
      <c r="BU256" s="84"/>
      <c r="BV256" s="84"/>
      <c r="BW256" s="84"/>
      <c r="BX256" s="84"/>
      <c r="BY256" s="82"/>
      <c r="BZ256" s="83"/>
      <c r="CA256" s="82"/>
      <c r="CB256" s="82"/>
      <c r="CC256" s="82"/>
    </row>
    <row r="257" spans="1:81" ht="15.75" customHeight="1" thickBot="1" x14ac:dyDescent="0.25">
      <c r="A257" s="82"/>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4"/>
      <c r="BT257" s="84"/>
      <c r="BU257" s="84"/>
      <c r="BV257" s="84"/>
      <c r="BW257" s="84"/>
      <c r="BX257" s="84"/>
      <c r="BY257" s="82"/>
      <c r="BZ257" s="83"/>
      <c r="CA257" s="82"/>
      <c r="CB257" s="82"/>
      <c r="CC257" s="82"/>
    </row>
    <row r="258" spans="1:81" ht="15.75" customHeight="1" thickBot="1" x14ac:dyDescent="0.25">
      <c r="A258" s="82"/>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2"/>
      <c r="AY258" s="82"/>
      <c r="AZ258" s="82"/>
      <c r="BA258" s="82"/>
      <c r="BB258" s="82"/>
      <c r="BC258" s="82"/>
      <c r="BD258" s="82"/>
      <c r="BE258" s="82"/>
      <c r="BF258" s="82"/>
      <c r="BG258" s="82"/>
      <c r="BH258" s="82"/>
      <c r="BI258" s="82"/>
      <c r="BJ258" s="82"/>
      <c r="BK258" s="82"/>
      <c r="BL258" s="82"/>
      <c r="BM258" s="82"/>
      <c r="BN258" s="82"/>
      <c r="BO258" s="82"/>
      <c r="BP258" s="82"/>
      <c r="BQ258" s="82"/>
      <c r="BR258" s="82"/>
      <c r="BS258" s="84"/>
      <c r="BT258" s="84"/>
      <c r="BU258" s="84"/>
      <c r="BV258" s="84"/>
      <c r="BW258" s="84"/>
      <c r="BX258" s="84"/>
      <c r="BY258" s="82"/>
      <c r="BZ258" s="83"/>
      <c r="CA258" s="82"/>
      <c r="CB258" s="82"/>
      <c r="CC258" s="82"/>
    </row>
    <row r="259" spans="1:81" ht="15.75" customHeight="1" thickBot="1" x14ac:dyDescent="0.25">
      <c r="A259" s="82"/>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82"/>
      <c r="AO259" s="82"/>
      <c r="AP259" s="82"/>
      <c r="AQ259" s="82"/>
      <c r="AR259" s="82"/>
      <c r="AS259" s="82"/>
      <c r="AT259" s="82"/>
      <c r="AU259" s="82"/>
      <c r="AV259" s="82"/>
      <c r="AW259" s="82"/>
      <c r="AX259" s="82"/>
      <c r="AY259" s="82"/>
      <c r="AZ259" s="82"/>
      <c r="BA259" s="82"/>
      <c r="BB259" s="82"/>
      <c r="BC259" s="82"/>
      <c r="BD259" s="82"/>
      <c r="BE259" s="82"/>
      <c r="BF259" s="82"/>
      <c r="BG259" s="82"/>
      <c r="BH259" s="82"/>
      <c r="BI259" s="82"/>
      <c r="BJ259" s="82"/>
      <c r="BK259" s="82"/>
      <c r="BL259" s="82"/>
      <c r="BM259" s="82"/>
      <c r="BN259" s="82"/>
      <c r="BO259" s="82"/>
      <c r="BP259" s="82"/>
      <c r="BQ259" s="82"/>
      <c r="BR259" s="82"/>
      <c r="BS259" s="84"/>
      <c r="BT259" s="84"/>
      <c r="BU259" s="84"/>
      <c r="BV259" s="84"/>
      <c r="BW259" s="84"/>
      <c r="BX259" s="84"/>
      <c r="BY259" s="82"/>
      <c r="BZ259" s="83"/>
      <c r="CA259" s="82"/>
      <c r="CB259" s="82"/>
      <c r="CC259" s="82"/>
    </row>
    <row r="260" spans="1:81" ht="15.75" customHeight="1" thickBot="1" x14ac:dyDescent="0.25">
      <c r="A260" s="82"/>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82"/>
      <c r="AK260" s="82"/>
      <c r="AL260" s="82"/>
      <c r="AM260" s="82"/>
      <c r="AN260" s="82"/>
      <c r="AO260" s="82"/>
      <c r="AP260" s="82"/>
      <c r="AQ260" s="82"/>
      <c r="AR260" s="82"/>
      <c r="AS260" s="82"/>
      <c r="AT260" s="82"/>
      <c r="AU260" s="82"/>
      <c r="AV260" s="82"/>
      <c r="AW260" s="82"/>
      <c r="AX260" s="82"/>
      <c r="AY260" s="82"/>
      <c r="AZ260" s="82"/>
      <c r="BA260" s="82"/>
      <c r="BB260" s="82"/>
      <c r="BC260" s="82"/>
      <c r="BD260" s="82"/>
      <c r="BE260" s="82"/>
      <c r="BF260" s="82"/>
      <c r="BG260" s="82"/>
      <c r="BH260" s="82"/>
      <c r="BI260" s="82"/>
      <c r="BJ260" s="82"/>
      <c r="BK260" s="82"/>
      <c r="BL260" s="82"/>
      <c r="BM260" s="82"/>
      <c r="BN260" s="82"/>
      <c r="BO260" s="82"/>
      <c r="BP260" s="82"/>
      <c r="BQ260" s="82"/>
      <c r="BR260" s="82"/>
      <c r="BS260" s="84"/>
      <c r="BT260" s="84"/>
      <c r="BU260" s="84"/>
      <c r="BV260" s="84"/>
      <c r="BW260" s="84"/>
      <c r="BX260" s="84"/>
      <c r="BY260" s="82"/>
      <c r="BZ260" s="83"/>
      <c r="CA260" s="82"/>
      <c r="CB260" s="82"/>
      <c r="CC260" s="82"/>
    </row>
    <row r="261" spans="1:81" ht="15.75" customHeight="1" thickBot="1" x14ac:dyDescent="0.25">
      <c r="A261" s="82"/>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82"/>
      <c r="AO261" s="82"/>
      <c r="AP261" s="82"/>
      <c r="AQ261" s="82"/>
      <c r="AR261" s="82"/>
      <c r="AS261" s="82"/>
      <c r="AT261" s="82"/>
      <c r="AU261" s="82"/>
      <c r="AV261" s="82"/>
      <c r="AW261" s="82"/>
      <c r="AX261" s="82"/>
      <c r="AY261" s="82"/>
      <c r="AZ261" s="82"/>
      <c r="BA261" s="82"/>
      <c r="BB261" s="82"/>
      <c r="BC261" s="82"/>
      <c r="BD261" s="82"/>
      <c r="BE261" s="82"/>
      <c r="BF261" s="82"/>
      <c r="BG261" s="82"/>
      <c r="BH261" s="82"/>
      <c r="BI261" s="82"/>
      <c r="BJ261" s="82"/>
      <c r="BK261" s="82"/>
      <c r="BL261" s="82"/>
      <c r="BM261" s="82"/>
      <c r="BN261" s="82"/>
      <c r="BO261" s="82"/>
      <c r="BP261" s="82"/>
      <c r="BQ261" s="82"/>
      <c r="BR261" s="82"/>
      <c r="BS261" s="84"/>
      <c r="BT261" s="84"/>
      <c r="BU261" s="84"/>
      <c r="BV261" s="84"/>
      <c r="BW261" s="84"/>
      <c r="BX261" s="84"/>
      <c r="BY261" s="82"/>
      <c r="BZ261" s="83"/>
      <c r="CA261" s="82"/>
      <c r="CB261" s="82"/>
      <c r="CC261" s="82"/>
    </row>
    <row r="262" spans="1:81" ht="15.75" customHeight="1" thickBot="1" x14ac:dyDescent="0.25">
      <c r="A262" s="82"/>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c r="AJ262" s="82"/>
      <c r="AK262" s="82"/>
      <c r="AL262" s="82"/>
      <c r="AM262" s="82"/>
      <c r="AN262" s="82"/>
      <c r="AO262" s="82"/>
      <c r="AP262" s="82"/>
      <c r="AQ262" s="82"/>
      <c r="AR262" s="82"/>
      <c r="AS262" s="82"/>
      <c r="AT262" s="82"/>
      <c r="AU262" s="82"/>
      <c r="AV262" s="82"/>
      <c r="AW262" s="82"/>
      <c r="AX262" s="82"/>
      <c r="AY262" s="82"/>
      <c r="AZ262" s="82"/>
      <c r="BA262" s="82"/>
      <c r="BB262" s="82"/>
      <c r="BC262" s="82"/>
      <c r="BD262" s="82"/>
      <c r="BE262" s="82"/>
      <c r="BF262" s="82"/>
      <c r="BG262" s="82"/>
      <c r="BH262" s="82"/>
      <c r="BI262" s="82"/>
      <c r="BJ262" s="82"/>
      <c r="BK262" s="82"/>
      <c r="BL262" s="82"/>
      <c r="BM262" s="82"/>
      <c r="BN262" s="82"/>
      <c r="BO262" s="82"/>
      <c r="BP262" s="82"/>
      <c r="BQ262" s="82"/>
      <c r="BR262" s="82"/>
      <c r="BS262" s="84"/>
      <c r="BT262" s="84"/>
      <c r="BU262" s="84"/>
      <c r="BV262" s="84"/>
      <c r="BW262" s="84"/>
      <c r="BX262" s="84"/>
      <c r="BY262" s="82"/>
      <c r="BZ262" s="83"/>
      <c r="CA262" s="82"/>
      <c r="CB262" s="82"/>
      <c r="CC262" s="82"/>
    </row>
    <row r="263" spans="1:81" ht="15.75" customHeight="1" thickBot="1" x14ac:dyDescent="0.25">
      <c r="A263" s="82"/>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c r="AJ263" s="82"/>
      <c r="AK263" s="82"/>
      <c r="AL263" s="82"/>
      <c r="AM263" s="82"/>
      <c r="AN263" s="82"/>
      <c r="AO263" s="82"/>
      <c r="AP263" s="82"/>
      <c r="AQ263" s="82"/>
      <c r="AR263" s="82"/>
      <c r="AS263" s="82"/>
      <c r="AT263" s="82"/>
      <c r="AU263" s="82"/>
      <c r="AV263" s="82"/>
      <c r="AW263" s="82"/>
      <c r="AX263" s="82"/>
      <c r="AY263" s="82"/>
      <c r="AZ263" s="82"/>
      <c r="BA263" s="82"/>
      <c r="BB263" s="82"/>
      <c r="BC263" s="82"/>
      <c r="BD263" s="82"/>
      <c r="BE263" s="82"/>
      <c r="BF263" s="82"/>
      <c r="BG263" s="82"/>
      <c r="BH263" s="82"/>
      <c r="BI263" s="82"/>
      <c r="BJ263" s="82"/>
      <c r="BK263" s="82"/>
      <c r="BL263" s="82"/>
      <c r="BM263" s="82"/>
      <c r="BN263" s="82"/>
      <c r="BO263" s="82"/>
      <c r="BP263" s="82"/>
      <c r="BQ263" s="82"/>
      <c r="BR263" s="82"/>
      <c r="BS263" s="84"/>
      <c r="BT263" s="84"/>
      <c r="BU263" s="84"/>
      <c r="BV263" s="84"/>
      <c r="BW263" s="84"/>
      <c r="BX263" s="84"/>
      <c r="BY263" s="82"/>
      <c r="BZ263" s="83"/>
      <c r="CA263" s="82"/>
      <c r="CB263" s="82"/>
      <c r="CC263" s="82"/>
    </row>
    <row r="264" spans="1:81" ht="15.75" customHeight="1" thickBot="1" x14ac:dyDescent="0.25">
      <c r="A264" s="82"/>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c r="AJ264" s="82"/>
      <c r="AK264" s="82"/>
      <c r="AL264" s="82"/>
      <c r="AM264" s="82"/>
      <c r="AN264" s="82"/>
      <c r="AO264" s="82"/>
      <c r="AP264" s="82"/>
      <c r="AQ264" s="82"/>
      <c r="AR264" s="82"/>
      <c r="AS264" s="82"/>
      <c r="AT264" s="82"/>
      <c r="AU264" s="82"/>
      <c r="AV264" s="82"/>
      <c r="AW264" s="82"/>
      <c r="AX264" s="82"/>
      <c r="AY264" s="82"/>
      <c r="AZ264" s="82"/>
      <c r="BA264" s="82"/>
      <c r="BB264" s="82"/>
      <c r="BC264" s="82"/>
      <c r="BD264" s="82"/>
      <c r="BE264" s="82"/>
      <c r="BF264" s="82"/>
      <c r="BG264" s="82"/>
      <c r="BH264" s="82"/>
      <c r="BI264" s="82"/>
      <c r="BJ264" s="82"/>
      <c r="BK264" s="82"/>
      <c r="BL264" s="82"/>
      <c r="BM264" s="82"/>
      <c r="BN264" s="82"/>
      <c r="BO264" s="82"/>
      <c r="BP264" s="82"/>
      <c r="BQ264" s="82"/>
      <c r="BR264" s="82"/>
      <c r="BS264" s="84"/>
      <c r="BT264" s="84"/>
      <c r="BU264" s="84"/>
      <c r="BV264" s="84"/>
      <c r="BW264" s="84"/>
      <c r="BX264" s="84"/>
      <c r="BY264" s="82"/>
      <c r="BZ264" s="83"/>
      <c r="CA264" s="82"/>
      <c r="CB264" s="82"/>
      <c r="CC264" s="82"/>
    </row>
    <row r="265" spans="1:81" ht="15.75" customHeight="1" thickBot="1" x14ac:dyDescent="0.25">
      <c r="A265" s="82"/>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4"/>
      <c r="BT265" s="84"/>
      <c r="BU265" s="84"/>
      <c r="BV265" s="84"/>
      <c r="BW265" s="84"/>
      <c r="BX265" s="84"/>
      <c r="BY265" s="82"/>
      <c r="BZ265" s="83"/>
      <c r="CA265" s="82"/>
      <c r="CB265" s="82"/>
      <c r="CC265" s="82"/>
    </row>
    <row r="266" spans="1:81" ht="15.75" customHeight="1" thickBot="1" x14ac:dyDescent="0.25">
      <c r="A266" s="82"/>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4"/>
      <c r="BT266" s="84"/>
      <c r="BU266" s="84"/>
      <c r="BV266" s="84"/>
      <c r="BW266" s="84"/>
      <c r="BX266" s="84"/>
      <c r="BY266" s="82"/>
      <c r="BZ266" s="83"/>
      <c r="CA266" s="82"/>
      <c r="CB266" s="82"/>
      <c r="CC266" s="82"/>
    </row>
    <row r="267" spans="1:81" ht="15.75" customHeight="1" thickBot="1" x14ac:dyDescent="0.25">
      <c r="A267" s="82"/>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4"/>
      <c r="BT267" s="84"/>
      <c r="BU267" s="84"/>
      <c r="BV267" s="84"/>
      <c r="BW267" s="84"/>
      <c r="BX267" s="84"/>
      <c r="BY267" s="82"/>
      <c r="BZ267" s="83"/>
      <c r="CA267" s="82"/>
      <c r="CB267" s="82"/>
      <c r="CC267" s="82"/>
    </row>
    <row r="268" spans="1:81" ht="15.75" customHeight="1" thickBot="1" x14ac:dyDescent="0.25">
      <c r="A268" s="82"/>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4"/>
      <c r="BT268" s="84"/>
      <c r="BU268" s="84"/>
      <c r="BV268" s="84"/>
      <c r="BW268" s="84"/>
      <c r="BX268" s="84"/>
      <c r="BY268" s="82"/>
      <c r="BZ268" s="83"/>
      <c r="CA268" s="82"/>
      <c r="CB268" s="82"/>
      <c r="CC268" s="82"/>
    </row>
    <row r="269" spans="1:81" ht="15.75" customHeight="1" thickBot="1" x14ac:dyDescent="0.25">
      <c r="A269" s="82"/>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4"/>
      <c r="BT269" s="84"/>
      <c r="BU269" s="84"/>
      <c r="BV269" s="84"/>
      <c r="BW269" s="84"/>
      <c r="BX269" s="84"/>
      <c r="BY269" s="82"/>
      <c r="BZ269" s="83"/>
      <c r="CA269" s="82"/>
      <c r="CB269" s="82"/>
      <c r="CC269" s="82"/>
    </row>
    <row r="270" spans="1:81" ht="15.75" customHeight="1" thickBot="1" x14ac:dyDescent="0.25">
      <c r="A270" s="82"/>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4"/>
      <c r="BT270" s="84"/>
      <c r="BU270" s="84"/>
      <c r="BV270" s="84"/>
      <c r="BW270" s="84"/>
      <c r="BX270" s="84"/>
      <c r="BY270" s="82"/>
      <c r="BZ270" s="83"/>
      <c r="CA270" s="82"/>
      <c r="CB270" s="82"/>
      <c r="CC270" s="82"/>
    </row>
    <row r="271" spans="1:81" ht="15.75" customHeight="1" thickBot="1" x14ac:dyDescent="0.25">
      <c r="A271" s="82"/>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4"/>
      <c r="BT271" s="84"/>
      <c r="BU271" s="84"/>
      <c r="BV271" s="84"/>
      <c r="BW271" s="84"/>
      <c r="BX271" s="84"/>
      <c r="BY271" s="82"/>
      <c r="BZ271" s="83"/>
      <c r="CA271" s="82"/>
      <c r="CB271" s="82"/>
      <c r="CC271" s="82"/>
    </row>
    <row r="272" spans="1:81" ht="15.75" customHeight="1" thickBot="1" x14ac:dyDescent="0.25">
      <c r="A272" s="82"/>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4"/>
      <c r="BT272" s="84"/>
      <c r="BU272" s="84"/>
      <c r="BV272" s="84"/>
      <c r="BW272" s="84"/>
      <c r="BX272" s="84"/>
      <c r="BY272" s="82"/>
      <c r="BZ272" s="83"/>
      <c r="CA272" s="82"/>
      <c r="CB272" s="82"/>
      <c r="CC272" s="82"/>
    </row>
    <row r="273" spans="1:81" ht="15.75" customHeight="1" thickBot="1" x14ac:dyDescent="0.25">
      <c r="A273" s="82"/>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4"/>
      <c r="BT273" s="84"/>
      <c r="BU273" s="84"/>
      <c r="BV273" s="84"/>
      <c r="BW273" s="84"/>
      <c r="BX273" s="84"/>
      <c r="BY273" s="82"/>
      <c r="BZ273" s="83"/>
      <c r="CA273" s="82"/>
      <c r="CB273" s="82"/>
      <c r="CC273" s="82"/>
    </row>
    <row r="274" spans="1:81" ht="15.75" customHeight="1" thickBot="1" x14ac:dyDescent="0.25">
      <c r="A274" s="82"/>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4"/>
      <c r="BT274" s="84"/>
      <c r="BU274" s="84"/>
      <c r="BV274" s="84"/>
      <c r="BW274" s="84"/>
      <c r="BX274" s="84"/>
      <c r="BY274" s="82"/>
      <c r="BZ274" s="83"/>
      <c r="CA274" s="82"/>
      <c r="CB274" s="82"/>
      <c r="CC274" s="82"/>
    </row>
    <row r="275" spans="1:81" ht="15.75" customHeight="1" thickBot="1" x14ac:dyDescent="0.25">
      <c r="A275" s="82"/>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4"/>
      <c r="BT275" s="84"/>
      <c r="BU275" s="84"/>
      <c r="BV275" s="84"/>
      <c r="BW275" s="84"/>
      <c r="BX275" s="84"/>
      <c r="BY275" s="82"/>
      <c r="BZ275" s="83"/>
      <c r="CA275" s="82"/>
      <c r="CB275" s="82"/>
      <c r="CC275" s="82"/>
    </row>
    <row r="276" spans="1:81" ht="15.75" customHeight="1" thickBot="1" x14ac:dyDescent="0.25">
      <c r="A276" s="82"/>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4"/>
      <c r="BT276" s="84"/>
      <c r="BU276" s="84"/>
      <c r="BV276" s="84"/>
      <c r="BW276" s="84"/>
      <c r="BX276" s="84"/>
      <c r="BY276" s="82"/>
      <c r="BZ276" s="83"/>
      <c r="CA276" s="82"/>
      <c r="CB276" s="82"/>
      <c r="CC276" s="82"/>
    </row>
    <row r="277" spans="1:81" ht="15.75" customHeight="1" thickBot="1" x14ac:dyDescent="0.25">
      <c r="A277" s="82"/>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4"/>
      <c r="BT277" s="84"/>
      <c r="BU277" s="84"/>
      <c r="BV277" s="84"/>
      <c r="BW277" s="84"/>
      <c r="BX277" s="84"/>
      <c r="BY277" s="82"/>
      <c r="BZ277" s="83"/>
      <c r="CA277" s="82"/>
      <c r="CB277" s="82"/>
      <c r="CC277" s="82"/>
    </row>
    <row r="278" spans="1:81" ht="15.75" customHeight="1" thickBot="1" x14ac:dyDescent="0.25">
      <c r="A278" s="82"/>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4"/>
      <c r="BT278" s="84"/>
      <c r="BU278" s="84"/>
      <c r="BV278" s="84"/>
      <c r="BW278" s="84"/>
      <c r="BX278" s="84"/>
      <c r="BY278" s="82"/>
      <c r="BZ278" s="83"/>
      <c r="CA278" s="82"/>
      <c r="CB278" s="82"/>
      <c r="CC278" s="82"/>
    </row>
    <row r="279" spans="1:81" ht="15.75" customHeight="1" thickBot="1" x14ac:dyDescent="0.25">
      <c r="A279" s="82"/>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4"/>
      <c r="BT279" s="84"/>
      <c r="BU279" s="84"/>
      <c r="BV279" s="84"/>
      <c r="BW279" s="84"/>
      <c r="BX279" s="84"/>
      <c r="BY279" s="82"/>
      <c r="BZ279" s="83"/>
      <c r="CA279" s="82"/>
      <c r="CB279" s="82"/>
      <c r="CC279" s="82"/>
    </row>
    <row r="280" spans="1:81" ht="15.75" customHeight="1" thickBot="1" x14ac:dyDescent="0.25">
      <c r="A280" s="82"/>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4"/>
      <c r="BT280" s="84"/>
      <c r="BU280" s="84"/>
      <c r="BV280" s="84"/>
      <c r="BW280" s="84"/>
      <c r="BX280" s="84"/>
      <c r="BY280" s="82"/>
      <c r="BZ280" s="83"/>
      <c r="CA280" s="82"/>
      <c r="CB280" s="82"/>
      <c r="CC280" s="82"/>
    </row>
    <row r="281" spans="1:81" ht="15.75" customHeight="1" thickBot="1" x14ac:dyDescent="0.25">
      <c r="A281" s="82"/>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4"/>
      <c r="BT281" s="84"/>
      <c r="BU281" s="84"/>
      <c r="BV281" s="84"/>
      <c r="BW281" s="84"/>
      <c r="BX281" s="84"/>
      <c r="BY281" s="82"/>
      <c r="BZ281" s="83"/>
      <c r="CA281" s="82"/>
      <c r="CB281" s="82"/>
      <c r="CC281" s="82"/>
    </row>
    <row r="282" spans="1:81" ht="15.75" customHeight="1" thickBot="1" x14ac:dyDescent="0.25">
      <c r="A282" s="82"/>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4"/>
      <c r="BT282" s="84"/>
      <c r="BU282" s="84"/>
      <c r="BV282" s="84"/>
      <c r="BW282" s="84"/>
      <c r="BX282" s="84"/>
      <c r="BY282" s="82"/>
      <c r="BZ282" s="83"/>
      <c r="CA282" s="82"/>
      <c r="CB282" s="82"/>
      <c r="CC282" s="82"/>
    </row>
    <row r="283" spans="1:81" ht="15.75" customHeight="1" thickBot="1" x14ac:dyDescent="0.25">
      <c r="A283" s="82"/>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c r="AA283" s="82"/>
      <c r="AB283" s="82"/>
      <c r="AC283" s="82"/>
      <c r="AD283" s="82"/>
      <c r="AE283" s="82"/>
      <c r="AF283" s="82"/>
      <c r="AG283" s="82"/>
      <c r="AH283" s="82"/>
      <c r="AI283" s="82"/>
      <c r="AJ283" s="82"/>
      <c r="AK283" s="82"/>
      <c r="AL283" s="82"/>
      <c r="AM283" s="82"/>
      <c r="AN283" s="82"/>
      <c r="AO283" s="82"/>
      <c r="AP283" s="82"/>
      <c r="AQ283" s="82"/>
      <c r="AR283" s="82"/>
      <c r="AS283" s="82"/>
      <c r="AT283" s="82"/>
      <c r="AU283" s="82"/>
      <c r="AV283" s="82"/>
      <c r="AW283" s="82"/>
      <c r="AX283" s="82"/>
      <c r="AY283" s="82"/>
      <c r="AZ283" s="82"/>
      <c r="BA283" s="82"/>
      <c r="BB283" s="82"/>
      <c r="BC283" s="82"/>
      <c r="BD283" s="82"/>
      <c r="BE283" s="82"/>
      <c r="BF283" s="82"/>
      <c r="BG283" s="82"/>
      <c r="BH283" s="82"/>
      <c r="BI283" s="82"/>
      <c r="BJ283" s="82"/>
      <c r="BK283" s="82"/>
      <c r="BL283" s="82"/>
      <c r="BM283" s="82"/>
      <c r="BN283" s="82"/>
      <c r="BO283" s="82"/>
      <c r="BP283" s="82"/>
      <c r="BQ283" s="82"/>
      <c r="BR283" s="82"/>
      <c r="BS283" s="84"/>
      <c r="BT283" s="84"/>
      <c r="BU283" s="84"/>
      <c r="BV283" s="84"/>
      <c r="BW283" s="84"/>
      <c r="BX283" s="84"/>
      <c r="BY283" s="82"/>
      <c r="BZ283" s="83"/>
      <c r="CA283" s="82"/>
      <c r="CB283" s="82"/>
      <c r="CC283" s="82"/>
    </row>
    <row r="284" spans="1:81" ht="15.75" customHeight="1" thickBot="1" x14ac:dyDescent="0.25">
      <c r="A284" s="82"/>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c r="AJ284" s="82"/>
      <c r="AK284" s="82"/>
      <c r="AL284" s="82"/>
      <c r="AM284" s="82"/>
      <c r="AN284" s="82"/>
      <c r="AO284" s="82"/>
      <c r="AP284" s="82"/>
      <c r="AQ284" s="82"/>
      <c r="AR284" s="82"/>
      <c r="AS284" s="82"/>
      <c r="AT284" s="82"/>
      <c r="AU284" s="82"/>
      <c r="AV284" s="82"/>
      <c r="AW284" s="82"/>
      <c r="AX284" s="82"/>
      <c r="AY284" s="82"/>
      <c r="AZ284" s="82"/>
      <c r="BA284" s="82"/>
      <c r="BB284" s="82"/>
      <c r="BC284" s="82"/>
      <c r="BD284" s="82"/>
      <c r="BE284" s="82"/>
      <c r="BF284" s="82"/>
      <c r="BG284" s="82"/>
      <c r="BH284" s="82"/>
      <c r="BI284" s="82"/>
      <c r="BJ284" s="82"/>
      <c r="BK284" s="82"/>
      <c r="BL284" s="82"/>
      <c r="BM284" s="82"/>
      <c r="BN284" s="82"/>
      <c r="BO284" s="82"/>
      <c r="BP284" s="82"/>
      <c r="BQ284" s="82"/>
      <c r="BR284" s="82"/>
      <c r="BS284" s="84"/>
      <c r="BT284" s="84"/>
      <c r="BU284" s="84"/>
      <c r="BV284" s="84"/>
      <c r="BW284" s="84"/>
      <c r="BX284" s="84"/>
      <c r="BY284" s="82"/>
      <c r="BZ284" s="83"/>
      <c r="CA284" s="82"/>
      <c r="CB284" s="82"/>
      <c r="CC284" s="82"/>
    </row>
    <row r="285" spans="1:81" ht="15.75" customHeight="1" thickBot="1" x14ac:dyDescent="0.25">
      <c r="A285" s="82"/>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c r="AA285" s="82"/>
      <c r="AB285" s="82"/>
      <c r="AC285" s="82"/>
      <c r="AD285" s="82"/>
      <c r="AE285" s="82"/>
      <c r="AF285" s="82"/>
      <c r="AG285" s="82"/>
      <c r="AH285" s="82"/>
      <c r="AI285" s="82"/>
      <c r="AJ285" s="82"/>
      <c r="AK285" s="82"/>
      <c r="AL285" s="82"/>
      <c r="AM285" s="82"/>
      <c r="AN285" s="82"/>
      <c r="AO285" s="82"/>
      <c r="AP285" s="82"/>
      <c r="AQ285" s="82"/>
      <c r="AR285" s="82"/>
      <c r="AS285" s="82"/>
      <c r="AT285" s="82"/>
      <c r="AU285" s="82"/>
      <c r="AV285" s="82"/>
      <c r="AW285" s="82"/>
      <c r="AX285" s="82"/>
      <c r="AY285" s="82"/>
      <c r="AZ285" s="82"/>
      <c r="BA285" s="82"/>
      <c r="BB285" s="82"/>
      <c r="BC285" s="82"/>
      <c r="BD285" s="82"/>
      <c r="BE285" s="82"/>
      <c r="BF285" s="82"/>
      <c r="BG285" s="82"/>
      <c r="BH285" s="82"/>
      <c r="BI285" s="82"/>
      <c r="BJ285" s="82"/>
      <c r="BK285" s="82"/>
      <c r="BL285" s="82"/>
      <c r="BM285" s="82"/>
      <c r="BN285" s="82"/>
      <c r="BO285" s="82"/>
      <c r="BP285" s="82"/>
      <c r="BQ285" s="82"/>
      <c r="BR285" s="82"/>
      <c r="BS285" s="84"/>
      <c r="BT285" s="84"/>
      <c r="BU285" s="84"/>
      <c r="BV285" s="84"/>
      <c r="BW285" s="84"/>
      <c r="BX285" s="84"/>
      <c r="BY285" s="82"/>
      <c r="BZ285" s="83"/>
      <c r="CA285" s="82"/>
      <c r="CB285" s="82"/>
      <c r="CC285" s="82"/>
    </row>
    <row r="286" spans="1:81" ht="15.75" customHeight="1" thickBot="1" x14ac:dyDescent="0.25">
      <c r="A286" s="82"/>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c r="AA286" s="82"/>
      <c r="AB286" s="82"/>
      <c r="AC286" s="82"/>
      <c r="AD286" s="82"/>
      <c r="AE286" s="82"/>
      <c r="AF286" s="82"/>
      <c r="AG286" s="82"/>
      <c r="AH286" s="82"/>
      <c r="AI286" s="82"/>
      <c r="AJ286" s="82"/>
      <c r="AK286" s="82"/>
      <c r="AL286" s="82"/>
      <c r="AM286" s="82"/>
      <c r="AN286" s="82"/>
      <c r="AO286" s="82"/>
      <c r="AP286" s="82"/>
      <c r="AQ286" s="82"/>
      <c r="AR286" s="82"/>
      <c r="AS286" s="82"/>
      <c r="AT286" s="82"/>
      <c r="AU286" s="82"/>
      <c r="AV286" s="82"/>
      <c r="AW286" s="82"/>
      <c r="AX286" s="82"/>
      <c r="AY286" s="82"/>
      <c r="AZ286" s="82"/>
      <c r="BA286" s="82"/>
      <c r="BB286" s="82"/>
      <c r="BC286" s="82"/>
      <c r="BD286" s="82"/>
      <c r="BE286" s="82"/>
      <c r="BF286" s="82"/>
      <c r="BG286" s="82"/>
      <c r="BH286" s="82"/>
      <c r="BI286" s="82"/>
      <c r="BJ286" s="82"/>
      <c r="BK286" s="82"/>
      <c r="BL286" s="82"/>
      <c r="BM286" s="82"/>
      <c r="BN286" s="82"/>
      <c r="BO286" s="82"/>
      <c r="BP286" s="82"/>
      <c r="BQ286" s="82"/>
      <c r="BR286" s="82"/>
      <c r="BS286" s="84"/>
      <c r="BT286" s="84"/>
      <c r="BU286" s="84"/>
      <c r="BV286" s="84"/>
      <c r="BW286" s="84"/>
      <c r="BX286" s="84"/>
      <c r="BY286" s="82"/>
      <c r="BZ286" s="83"/>
      <c r="CA286" s="82"/>
      <c r="CB286" s="82"/>
      <c r="CC286" s="82"/>
    </row>
    <row r="287" spans="1:81" ht="15.75" customHeight="1" thickBot="1" x14ac:dyDescent="0.25">
      <c r="A287" s="82"/>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c r="AA287" s="82"/>
      <c r="AB287" s="82"/>
      <c r="AC287" s="82"/>
      <c r="AD287" s="82"/>
      <c r="AE287" s="82"/>
      <c r="AF287" s="82"/>
      <c r="AG287" s="82"/>
      <c r="AH287" s="82"/>
      <c r="AI287" s="82"/>
      <c r="AJ287" s="82"/>
      <c r="AK287" s="82"/>
      <c r="AL287" s="82"/>
      <c r="AM287" s="82"/>
      <c r="AN287" s="82"/>
      <c r="AO287" s="82"/>
      <c r="AP287" s="82"/>
      <c r="AQ287" s="82"/>
      <c r="AR287" s="82"/>
      <c r="AS287" s="82"/>
      <c r="AT287" s="82"/>
      <c r="AU287" s="82"/>
      <c r="AV287" s="82"/>
      <c r="AW287" s="82"/>
      <c r="AX287" s="82"/>
      <c r="AY287" s="82"/>
      <c r="AZ287" s="82"/>
      <c r="BA287" s="82"/>
      <c r="BB287" s="82"/>
      <c r="BC287" s="82"/>
      <c r="BD287" s="82"/>
      <c r="BE287" s="82"/>
      <c r="BF287" s="82"/>
      <c r="BG287" s="82"/>
      <c r="BH287" s="82"/>
      <c r="BI287" s="82"/>
      <c r="BJ287" s="82"/>
      <c r="BK287" s="82"/>
      <c r="BL287" s="82"/>
      <c r="BM287" s="82"/>
      <c r="BN287" s="82"/>
      <c r="BO287" s="82"/>
      <c r="BP287" s="82"/>
      <c r="BQ287" s="82"/>
      <c r="BR287" s="82"/>
      <c r="BS287" s="84"/>
      <c r="BT287" s="84"/>
      <c r="BU287" s="84"/>
      <c r="BV287" s="84"/>
      <c r="BW287" s="84"/>
      <c r="BX287" s="84"/>
      <c r="BY287" s="82"/>
      <c r="BZ287" s="83"/>
      <c r="CA287" s="82"/>
      <c r="CB287" s="82"/>
      <c r="CC287" s="82"/>
    </row>
    <row r="288" spans="1:81" ht="15.75" customHeight="1" thickBot="1" x14ac:dyDescent="0.25">
      <c r="A288" s="82"/>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G288" s="82"/>
      <c r="AH288" s="82"/>
      <c r="AI288" s="82"/>
      <c r="AJ288" s="82"/>
      <c r="AK288" s="82"/>
      <c r="AL288" s="82"/>
      <c r="AM288" s="82"/>
      <c r="AN288" s="82"/>
      <c r="AO288" s="82"/>
      <c r="AP288" s="82"/>
      <c r="AQ288" s="82"/>
      <c r="AR288" s="82"/>
      <c r="AS288" s="82"/>
      <c r="AT288" s="82"/>
      <c r="AU288" s="82"/>
      <c r="AV288" s="82"/>
      <c r="AW288" s="82"/>
      <c r="AX288" s="82"/>
      <c r="AY288" s="82"/>
      <c r="AZ288" s="82"/>
      <c r="BA288" s="82"/>
      <c r="BB288" s="82"/>
      <c r="BC288" s="82"/>
      <c r="BD288" s="82"/>
      <c r="BE288" s="82"/>
      <c r="BF288" s="82"/>
      <c r="BG288" s="82"/>
      <c r="BH288" s="82"/>
      <c r="BI288" s="82"/>
      <c r="BJ288" s="82"/>
      <c r="BK288" s="82"/>
      <c r="BL288" s="82"/>
      <c r="BM288" s="82"/>
      <c r="BN288" s="82"/>
      <c r="BO288" s="82"/>
      <c r="BP288" s="82"/>
      <c r="BQ288" s="82"/>
      <c r="BR288" s="82"/>
      <c r="BS288" s="84"/>
      <c r="BT288" s="84"/>
      <c r="BU288" s="84"/>
      <c r="BV288" s="84"/>
      <c r="BW288" s="84"/>
      <c r="BX288" s="84"/>
      <c r="BY288" s="82"/>
      <c r="BZ288" s="83"/>
      <c r="CA288" s="82"/>
      <c r="CB288" s="82"/>
      <c r="CC288" s="82"/>
    </row>
    <row r="289" spans="1:81" ht="15.75" customHeight="1" thickBot="1" x14ac:dyDescent="0.25">
      <c r="A289" s="82"/>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82"/>
      <c r="AO289" s="82"/>
      <c r="AP289" s="82"/>
      <c r="AQ289" s="82"/>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2"/>
      <c r="BS289" s="84"/>
      <c r="BT289" s="84"/>
      <c r="BU289" s="84"/>
      <c r="BV289" s="84"/>
      <c r="BW289" s="84"/>
      <c r="BX289" s="84"/>
      <c r="BY289" s="82"/>
      <c r="BZ289" s="83"/>
      <c r="CA289" s="82"/>
      <c r="CB289" s="82"/>
      <c r="CC289" s="82"/>
    </row>
    <row r="290" spans="1:81" ht="15.75" customHeight="1" thickBot="1" x14ac:dyDescent="0.25">
      <c r="A290" s="82"/>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c r="AA290" s="82"/>
      <c r="AB290" s="82"/>
      <c r="AC290" s="82"/>
      <c r="AD290" s="82"/>
      <c r="AE290" s="82"/>
      <c r="AF290" s="82"/>
      <c r="AG290" s="82"/>
      <c r="AH290" s="82"/>
      <c r="AI290" s="82"/>
      <c r="AJ290" s="82"/>
      <c r="AK290" s="82"/>
      <c r="AL290" s="82"/>
      <c r="AM290" s="82"/>
      <c r="AN290" s="82"/>
      <c r="AO290" s="82"/>
      <c r="AP290" s="82"/>
      <c r="AQ290" s="82"/>
      <c r="AR290" s="82"/>
      <c r="AS290" s="82"/>
      <c r="AT290" s="82"/>
      <c r="AU290" s="82"/>
      <c r="AV290" s="82"/>
      <c r="AW290" s="82"/>
      <c r="AX290" s="82"/>
      <c r="AY290" s="82"/>
      <c r="AZ290" s="82"/>
      <c r="BA290" s="82"/>
      <c r="BB290" s="82"/>
      <c r="BC290" s="82"/>
      <c r="BD290" s="82"/>
      <c r="BE290" s="82"/>
      <c r="BF290" s="82"/>
      <c r="BG290" s="82"/>
      <c r="BH290" s="82"/>
      <c r="BI290" s="82"/>
      <c r="BJ290" s="82"/>
      <c r="BK290" s="82"/>
      <c r="BL290" s="82"/>
      <c r="BM290" s="82"/>
      <c r="BN290" s="82"/>
      <c r="BO290" s="82"/>
      <c r="BP290" s="82"/>
      <c r="BQ290" s="82"/>
      <c r="BR290" s="82"/>
      <c r="BS290" s="84"/>
      <c r="BT290" s="84"/>
      <c r="BU290" s="84"/>
      <c r="BV290" s="84"/>
      <c r="BW290" s="84"/>
      <c r="BX290" s="84"/>
      <c r="BY290" s="82"/>
      <c r="BZ290" s="83"/>
      <c r="CA290" s="82"/>
      <c r="CB290" s="82"/>
      <c r="CC290" s="82"/>
    </row>
    <row r="291" spans="1:81" ht="15.75" customHeight="1" thickBot="1" x14ac:dyDescent="0.25">
      <c r="A291" s="82"/>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c r="AA291" s="82"/>
      <c r="AB291" s="82"/>
      <c r="AC291" s="82"/>
      <c r="AD291" s="82"/>
      <c r="AE291" s="82"/>
      <c r="AF291" s="82"/>
      <c r="AG291" s="82"/>
      <c r="AH291" s="82"/>
      <c r="AI291" s="82"/>
      <c r="AJ291" s="82"/>
      <c r="AK291" s="82"/>
      <c r="AL291" s="82"/>
      <c r="AM291" s="82"/>
      <c r="AN291" s="82"/>
      <c r="AO291" s="82"/>
      <c r="AP291" s="82"/>
      <c r="AQ291" s="82"/>
      <c r="AR291" s="82"/>
      <c r="AS291" s="82"/>
      <c r="AT291" s="82"/>
      <c r="AU291" s="82"/>
      <c r="AV291" s="82"/>
      <c r="AW291" s="82"/>
      <c r="AX291" s="82"/>
      <c r="AY291" s="82"/>
      <c r="AZ291" s="82"/>
      <c r="BA291" s="82"/>
      <c r="BB291" s="82"/>
      <c r="BC291" s="82"/>
      <c r="BD291" s="82"/>
      <c r="BE291" s="82"/>
      <c r="BF291" s="82"/>
      <c r="BG291" s="82"/>
      <c r="BH291" s="82"/>
      <c r="BI291" s="82"/>
      <c r="BJ291" s="82"/>
      <c r="BK291" s="82"/>
      <c r="BL291" s="82"/>
      <c r="BM291" s="82"/>
      <c r="BN291" s="82"/>
      <c r="BO291" s="82"/>
      <c r="BP291" s="82"/>
      <c r="BQ291" s="82"/>
      <c r="BR291" s="82"/>
      <c r="BS291" s="84"/>
      <c r="BT291" s="84"/>
      <c r="BU291" s="84"/>
      <c r="BV291" s="84"/>
      <c r="BW291" s="84"/>
      <c r="BX291" s="84"/>
      <c r="BY291" s="82"/>
      <c r="BZ291" s="83"/>
      <c r="CA291" s="82"/>
      <c r="CB291" s="82"/>
      <c r="CC291" s="82"/>
    </row>
    <row r="292" spans="1:81" ht="15.75" customHeight="1" thickBot="1" x14ac:dyDescent="0.25">
      <c r="A292" s="82"/>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c r="AA292" s="82"/>
      <c r="AB292" s="82"/>
      <c r="AC292" s="82"/>
      <c r="AD292" s="82"/>
      <c r="AE292" s="82"/>
      <c r="AF292" s="82"/>
      <c r="AG292" s="82"/>
      <c r="AH292" s="82"/>
      <c r="AI292" s="82"/>
      <c r="AJ292" s="82"/>
      <c r="AK292" s="82"/>
      <c r="AL292" s="82"/>
      <c r="AM292" s="82"/>
      <c r="AN292" s="82"/>
      <c r="AO292" s="82"/>
      <c r="AP292" s="82"/>
      <c r="AQ292" s="82"/>
      <c r="AR292" s="82"/>
      <c r="AS292" s="82"/>
      <c r="AT292" s="82"/>
      <c r="AU292" s="82"/>
      <c r="AV292" s="82"/>
      <c r="AW292" s="82"/>
      <c r="AX292" s="82"/>
      <c r="AY292" s="82"/>
      <c r="AZ292" s="82"/>
      <c r="BA292" s="82"/>
      <c r="BB292" s="82"/>
      <c r="BC292" s="82"/>
      <c r="BD292" s="82"/>
      <c r="BE292" s="82"/>
      <c r="BF292" s="82"/>
      <c r="BG292" s="82"/>
      <c r="BH292" s="82"/>
      <c r="BI292" s="82"/>
      <c r="BJ292" s="82"/>
      <c r="BK292" s="82"/>
      <c r="BL292" s="82"/>
      <c r="BM292" s="82"/>
      <c r="BN292" s="82"/>
      <c r="BO292" s="82"/>
      <c r="BP292" s="82"/>
      <c r="BQ292" s="82"/>
      <c r="BR292" s="82"/>
      <c r="BS292" s="84"/>
      <c r="BT292" s="84"/>
      <c r="BU292" s="84"/>
      <c r="BV292" s="84"/>
      <c r="BW292" s="84"/>
      <c r="BX292" s="84"/>
      <c r="BY292" s="82"/>
      <c r="BZ292" s="83"/>
      <c r="CA292" s="82"/>
      <c r="CB292" s="82"/>
      <c r="CC292" s="82"/>
    </row>
    <row r="293" spans="1:81" ht="15.75" customHeight="1" thickBot="1" x14ac:dyDescent="0.25">
      <c r="A293" s="82"/>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c r="AA293" s="82"/>
      <c r="AB293" s="82"/>
      <c r="AC293" s="82"/>
      <c r="AD293" s="82"/>
      <c r="AE293" s="82"/>
      <c r="AF293" s="82"/>
      <c r="AG293" s="82"/>
      <c r="AH293" s="82"/>
      <c r="AI293" s="82"/>
      <c r="AJ293" s="82"/>
      <c r="AK293" s="82"/>
      <c r="AL293" s="82"/>
      <c r="AM293" s="82"/>
      <c r="AN293" s="82"/>
      <c r="AO293" s="82"/>
      <c r="AP293" s="82"/>
      <c r="AQ293" s="82"/>
      <c r="AR293" s="82"/>
      <c r="AS293" s="82"/>
      <c r="AT293" s="82"/>
      <c r="AU293" s="82"/>
      <c r="AV293" s="82"/>
      <c r="AW293" s="82"/>
      <c r="AX293" s="82"/>
      <c r="AY293" s="82"/>
      <c r="AZ293" s="82"/>
      <c r="BA293" s="82"/>
      <c r="BB293" s="82"/>
      <c r="BC293" s="82"/>
      <c r="BD293" s="82"/>
      <c r="BE293" s="82"/>
      <c r="BF293" s="82"/>
      <c r="BG293" s="82"/>
      <c r="BH293" s="82"/>
      <c r="BI293" s="82"/>
      <c r="BJ293" s="82"/>
      <c r="BK293" s="82"/>
      <c r="BL293" s="82"/>
      <c r="BM293" s="82"/>
      <c r="BN293" s="82"/>
      <c r="BO293" s="82"/>
      <c r="BP293" s="82"/>
      <c r="BQ293" s="82"/>
      <c r="BR293" s="82"/>
      <c r="BS293" s="84"/>
      <c r="BT293" s="84"/>
      <c r="BU293" s="84"/>
      <c r="BV293" s="84"/>
      <c r="BW293" s="84"/>
      <c r="BX293" s="84"/>
      <c r="BY293" s="82"/>
      <c r="BZ293" s="83"/>
      <c r="CA293" s="82"/>
      <c r="CB293" s="82"/>
      <c r="CC293" s="82"/>
    </row>
    <row r="294" spans="1:81" ht="15.75" customHeight="1" thickBot="1" x14ac:dyDescent="0.25">
      <c r="A294" s="82"/>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G294" s="82"/>
      <c r="AH294" s="82"/>
      <c r="AI294" s="82"/>
      <c r="AJ294" s="82"/>
      <c r="AK294" s="82"/>
      <c r="AL294" s="82"/>
      <c r="AM294" s="82"/>
      <c r="AN294" s="82"/>
      <c r="AO294" s="82"/>
      <c r="AP294" s="82"/>
      <c r="AQ294" s="82"/>
      <c r="AR294" s="82"/>
      <c r="AS294" s="82"/>
      <c r="AT294" s="82"/>
      <c r="AU294" s="82"/>
      <c r="AV294" s="82"/>
      <c r="AW294" s="82"/>
      <c r="AX294" s="82"/>
      <c r="AY294" s="82"/>
      <c r="AZ294" s="82"/>
      <c r="BA294" s="82"/>
      <c r="BB294" s="82"/>
      <c r="BC294" s="82"/>
      <c r="BD294" s="82"/>
      <c r="BE294" s="82"/>
      <c r="BF294" s="82"/>
      <c r="BG294" s="82"/>
      <c r="BH294" s="82"/>
      <c r="BI294" s="82"/>
      <c r="BJ294" s="82"/>
      <c r="BK294" s="82"/>
      <c r="BL294" s="82"/>
      <c r="BM294" s="82"/>
      <c r="BN294" s="82"/>
      <c r="BO294" s="82"/>
      <c r="BP294" s="82"/>
      <c r="BQ294" s="82"/>
      <c r="BR294" s="82"/>
      <c r="BS294" s="84"/>
      <c r="BT294" s="84"/>
      <c r="BU294" s="84"/>
      <c r="BV294" s="84"/>
      <c r="BW294" s="84"/>
      <c r="BX294" s="84"/>
      <c r="BY294" s="82"/>
      <c r="BZ294" s="83"/>
      <c r="CA294" s="82"/>
      <c r="CB294" s="82"/>
      <c r="CC294" s="82"/>
    </row>
    <row r="295" spans="1:81" ht="15.75" customHeight="1" thickBot="1" x14ac:dyDescent="0.25">
      <c r="A295" s="82"/>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c r="AA295" s="82"/>
      <c r="AB295" s="82"/>
      <c r="AC295" s="82"/>
      <c r="AD295" s="82"/>
      <c r="AE295" s="82"/>
      <c r="AF295" s="82"/>
      <c r="AG295" s="82"/>
      <c r="AH295" s="82"/>
      <c r="AI295" s="82"/>
      <c r="AJ295" s="82"/>
      <c r="AK295" s="82"/>
      <c r="AL295" s="82"/>
      <c r="AM295" s="82"/>
      <c r="AN295" s="82"/>
      <c r="AO295" s="82"/>
      <c r="AP295" s="82"/>
      <c r="AQ295" s="82"/>
      <c r="AR295" s="82"/>
      <c r="AS295" s="82"/>
      <c r="AT295" s="82"/>
      <c r="AU295" s="82"/>
      <c r="AV295" s="82"/>
      <c r="AW295" s="82"/>
      <c r="AX295" s="82"/>
      <c r="AY295" s="82"/>
      <c r="AZ295" s="82"/>
      <c r="BA295" s="82"/>
      <c r="BB295" s="82"/>
      <c r="BC295" s="82"/>
      <c r="BD295" s="82"/>
      <c r="BE295" s="82"/>
      <c r="BF295" s="82"/>
      <c r="BG295" s="82"/>
      <c r="BH295" s="82"/>
      <c r="BI295" s="82"/>
      <c r="BJ295" s="82"/>
      <c r="BK295" s="82"/>
      <c r="BL295" s="82"/>
      <c r="BM295" s="82"/>
      <c r="BN295" s="82"/>
      <c r="BO295" s="82"/>
      <c r="BP295" s="82"/>
      <c r="BQ295" s="82"/>
      <c r="BR295" s="82"/>
      <c r="BS295" s="84"/>
      <c r="BT295" s="84"/>
      <c r="BU295" s="84"/>
      <c r="BV295" s="84"/>
      <c r="BW295" s="84"/>
      <c r="BX295" s="84"/>
      <c r="BY295" s="82"/>
      <c r="BZ295" s="83"/>
      <c r="CA295" s="82"/>
      <c r="CB295" s="82"/>
      <c r="CC295" s="82"/>
    </row>
    <row r="296" spans="1:81" ht="15.75" customHeight="1" thickBot="1" x14ac:dyDescent="0.25">
      <c r="A296" s="82"/>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c r="AA296" s="82"/>
      <c r="AB296" s="82"/>
      <c r="AC296" s="82"/>
      <c r="AD296" s="82"/>
      <c r="AE296" s="82"/>
      <c r="AF296" s="82"/>
      <c r="AG296" s="82"/>
      <c r="AH296" s="82"/>
      <c r="AI296" s="82"/>
      <c r="AJ296" s="82"/>
      <c r="AK296" s="82"/>
      <c r="AL296" s="82"/>
      <c r="AM296" s="82"/>
      <c r="AN296" s="82"/>
      <c r="AO296" s="82"/>
      <c r="AP296" s="82"/>
      <c r="AQ296" s="82"/>
      <c r="AR296" s="82"/>
      <c r="AS296" s="82"/>
      <c r="AT296" s="82"/>
      <c r="AU296" s="82"/>
      <c r="AV296" s="82"/>
      <c r="AW296" s="82"/>
      <c r="AX296" s="82"/>
      <c r="AY296" s="82"/>
      <c r="AZ296" s="82"/>
      <c r="BA296" s="82"/>
      <c r="BB296" s="82"/>
      <c r="BC296" s="82"/>
      <c r="BD296" s="82"/>
      <c r="BE296" s="82"/>
      <c r="BF296" s="82"/>
      <c r="BG296" s="82"/>
      <c r="BH296" s="82"/>
      <c r="BI296" s="82"/>
      <c r="BJ296" s="82"/>
      <c r="BK296" s="82"/>
      <c r="BL296" s="82"/>
      <c r="BM296" s="82"/>
      <c r="BN296" s="82"/>
      <c r="BO296" s="82"/>
      <c r="BP296" s="82"/>
      <c r="BQ296" s="82"/>
      <c r="BR296" s="82"/>
      <c r="BS296" s="84"/>
      <c r="BT296" s="84"/>
      <c r="BU296" s="84"/>
      <c r="BV296" s="84"/>
      <c r="BW296" s="84"/>
      <c r="BX296" s="84"/>
      <c r="BY296" s="82"/>
      <c r="BZ296" s="83"/>
      <c r="CA296" s="82"/>
      <c r="CB296" s="82"/>
      <c r="CC296" s="82"/>
    </row>
    <row r="297" spans="1:81" ht="15.75" customHeight="1" thickBot="1" x14ac:dyDescent="0.25">
      <c r="A297" s="82"/>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c r="AA297" s="82"/>
      <c r="AB297" s="82"/>
      <c r="AC297" s="82"/>
      <c r="AD297" s="82"/>
      <c r="AE297" s="82"/>
      <c r="AF297" s="82"/>
      <c r="AG297" s="82"/>
      <c r="AH297" s="82"/>
      <c r="AI297" s="82"/>
      <c r="AJ297" s="82"/>
      <c r="AK297" s="82"/>
      <c r="AL297" s="82"/>
      <c r="AM297" s="82"/>
      <c r="AN297" s="82"/>
      <c r="AO297" s="82"/>
      <c r="AP297" s="82"/>
      <c r="AQ297" s="82"/>
      <c r="AR297" s="82"/>
      <c r="AS297" s="82"/>
      <c r="AT297" s="82"/>
      <c r="AU297" s="82"/>
      <c r="AV297" s="82"/>
      <c r="AW297" s="82"/>
      <c r="AX297" s="82"/>
      <c r="AY297" s="82"/>
      <c r="AZ297" s="82"/>
      <c r="BA297" s="82"/>
      <c r="BB297" s="82"/>
      <c r="BC297" s="82"/>
      <c r="BD297" s="82"/>
      <c r="BE297" s="82"/>
      <c r="BF297" s="82"/>
      <c r="BG297" s="82"/>
      <c r="BH297" s="82"/>
      <c r="BI297" s="82"/>
      <c r="BJ297" s="82"/>
      <c r="BK297" s="82"/>
      <c r="BL297" s="82"/>
      <c r="BM297" s="82"/>
      <c r="BN297" s="82"/>
      <c r="BO297" s="82"/>
      <c r="BP297" s="82"/>
      <c r="BQ297" s="82"/>
      <c r="BR297" s="82"/>
      <c r="BS297" s="84"/>
      <c r="BT297" s="84"/>
      <c r="BU297" s="84"/>
      <c r="BV297" s="84"/>
      <c r="BW297" s="84"/>
      <c r="BX297" s="84"/>
      <c r="BY297" s="82"/>
      <c r="BZ297" s="83"/>
      <c r="CA297" s="82"/>
      <c r="CB297" s="82"/>
      <c r="CC297" s="82"/>
    </row>
    <row r="298" spans="1:81" ht="15.75" customHeight="1" thickBot="1" x14ac:dyDescent="0.25">
      <c r="A298" s="82"/>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c r="AA298" s="82"/>
      <c r="AB298" s="82"/>
      <c r="AC298" s="82"/>
      <c r="AD298" s="82"/>
      <c r="AE298" s="82"/>
      <c r="AF298" s="82"/>
      <c r="AG298" s="82"/>
      <c r="AH298" s="82"/>
      <c r="AI298" s="82"/>
      <c r="AJ298" s="82"/>
      <c r="AK298" s="82"/>
      <c r="AL298" s="82"/>
      <c r="AM298" s="82"/>
      <c r="AN298" s="82"/>
      <c r="AO298" s="82"/>
      <c r="AP298" s="82"/>
      <c r="AQ298" s="82"/>
      <c r="AR298" s="82"/>
      <c r="AS298" s="82"/>
      <c r="AT298" s="82"/>
      <c r="AU298" s="82"/>
      <c r="AV298" s="82"/>
      <c r="AW298" s="82"/>
      <c r="AX298" s="82"/>
      <c r="AY298" s="82"/>
      <c r="AZ298" s="82"/>
      <c r="BA298" s="82"/>
      <c r="BB298" s="82"/>
      <c r="BC298" s="82"/>
      <c r="BD298" s="82"/>
      <c r="BE298" s="82"/>
      <c r="BF298" s="82"/>
      <c r="BG298" s="82"/>
      <c r="BH298" s="82"/>
      <c r="BI298" s="82"/>
      <c r="BJ298" s="82"/>
      <c r="BK298" s="82"/>
      <c r="BL298" s="82"/>
      <c r="BM298" s="82"/>
      <c r="BN298" s="82"/>
      <c r="BO298" s="82"/>
      <c r="BP298" s="82"/>
      <c r="BQ298" s="82"/>
      <c r="BR298" s="82"/>
      <c r="BS298" s="84"/>
      <c r="BT298" s="84"/>
      <c r="BU298" s="84"/>
      <c r="BV298" s="84"/>
      <c r="BW298" s="84"/>
      <c r="BX298" s="84"/>
      <c r="BY298" s="82"/>
      <c r="BZ298" s="83"/>
      <c r="CA298" s="82"/>
      <c r="CB298" s="82"/>
      <c r="CC298" s="82"/>
    </row>
    <row r="299" spans="1:81" ht="15.75" customHeight="1" thickBot="1" x14ac:dyDescent="0.25">
      <c r="A299" s="82"/>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c r="AA299" s="82"/>
      <c r="AB299" s="82"/>
      <c r="AC299" s="82"/>
      <c r="AD299" s="82"/>
      <c r="AE299" s="82"/>
      <c r="AF299" s="82"/>
      <c r="AG299" s="82"/>
      <c r="AH299" s="82"/>
      <c r="AI299" s="82"/>
      <c r="AJ299" s="82"/>
      <c r="AK299" s="82"/>
      <c r="AL299" s="82"/>
      <c r="AM299" s="82"/>
      <c r="AN299" s="82"/>
      <c r="AO299" s="82"/>
      <c r="AP299" s="82"/>
      <c r="AQ299" s="82"/>
      <c r="AR299" s="82"/>
      <c r="AS299" s="82"/>
      <c r="AT299" s="82"/>
      <c r="AU299" s="82"/>
      <c r="AV299" s="82"/>
      <c r="AW299" s="82"/>
      <c r="AX299" s="82"/>
      <c r="AY299" s="82"/>
      <c r="AZ299" s="82"/>
      <c r="BA299" s="82"/>
      <c r="BB299" s="82"/>
      <c r="BC299" s="82"/>
      <c r="BD299" s="82"/>
      <c r="BE299" s="82"/>
      <c r="BF299" s="82"/>
      <c r="BG299" s="82"/>
      <c r="BH299" s="82"/>
      <c r="BI299" s="82"/>
      <c r="BJ299" s="82"/>
      <c r="BK299" s="82"/>
      <c r="BL299" s="82"/>
      <c r="BM299" s="82"/>
      <c r="BN299" s="82"/>
      <c r="BO299" s="82"/>
      <c r="BP299" s="82"/>
      <c r="BQ299" s="82"/>
      <c r="BR299" s="82"/>
      <c r="BS299" s="84"/>
      <c r="BT299" s="84"/>
      <c r="BU299" s="84"/>
      <c r="BV299" s="84"/>
      <c r="BW299" s="84"/>
      <c r="BX299" s="84"/>
      <c r="BY299" s="82"/>
      <c r="BZ299" s="83"/>
      <c r="CA299" s="82"/>
      <c r="CB299" s="82"/>
      <c r="CC299" s="82"/>
    </row>
    <row r="300" spans="1:81" ht="15.75" customHeight="1" thickBot="1" x14ac:dyDescent="0.25">
      <c r="A300" s="82"/>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G300" s="82"/>
      <c r="AH300" s="82"/>
      <c r="AI300" s="82"/>
      <c r="AJ300" s="82"/>
      <c r="AK300" s="82"/>
      <c r="AL300" s="82"/>
      <c r="AM300" s="82"/>
      <c r="AN300" s="82"/>
      <c r="AO300" s="82"/>
      <c r="AP300" s="82"/>
      <c r="AQ300" s="82"/>
      <c r="AR300" s="82"/>
      <c r="AS300" s="82"/>
      <c r="AT300" s="82"/>
      <c r="AU300" s="82"/>
      <c r="AV300" s="82"/>
      <c r="AW300" s="82"/>
      <c r="AX300" s="82"/>
      <c r="AY300" s="82"/>
      <c r="AZ300" s="82"/>
      <c r="BA300" s="82"/>
      <c r="BB300" s="82"/>
      <c r="BC300" s="82"/>
      <c r="BD300" s="82"/>
      <c r="BE300" s="82"/>
      <c r="BF300" s="82"/>
      <c r="BG300" s="82"/>
      <c r="BH300" s="82"/>
      <c r="BI300" s="82"/>
      <c r="BJ300" s="82"/>
      <c r="BK300" s="82"/>
      <c r="BL300" s="82"/>
      <c r="BM300" s="82"/>
      <c r="BN300" s="82"/>
      <c r="BO300" s="82"/>
      <c r="BP300" s="82"/>
      <c r="BQ300" s="82"/>
      <c r="BR300" s="82"/>
      <c r="BS300" s="84"/>
      <c r="BT300" s="84"/>
      <c r="BU300" s="84"/>
      <c r="BV300" s="84"/>
      <c r="BW300" s="84"/>
      <c r="BX300" s="84"/>
      <c r="BY300" s="82"/>
      <c r="BZ300" s="83"/>
      <c r="CA300" s="82"/>
      <c r="CB300" s="82"/>
      <c r="CC300" s="82"/>
    </row>
    <row r="301" spans="1:81" ht="15.75" customHeight="1" thickBot="1" x14ac:dyDescent="0.25">
      <c r="A301" s="82"/>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c r="AA301" s="82"/>
      <c r="AB301" s="82"/>
      <c r="AC301" s="82"/>
      <c r="AD301" s="82"/>
      <c r="AE301" s="82"/>
      <c r="AF301" s="82"/>
      <c r="AG301" s="82"/>
      <c r="AH301" s="82"/>
      <c r="AI301" s="82"/>
      <c r="AJ301" s="82"/>
      <c r="AK301" s="82"/>
      <c r="AL301" s="82"/>
      <c r="AM301" s="82"/>
      <c r="AN301" s="82"/>
      <c r="AO301" s="82"/>
      <c r="AP301" s="82"/>
      <c r="AQ301" s="82"/>
      <c r="AR301" s="82"/>
      <c r="AS301" s="82"/>
      <c r="AT301" s="82"/>
      <c r="AU301" s="82"/>
      <c r="AV301" s="82"/>
      <c r="AW301" s="82"/>
      <c r="AX301" s="82"/>
      <c r="AY301" s="82"/>
      <c r="AZ301" s="82"/>
      <c r="BA301" s="82"/>
      <c r="BB301" s="82"/>
      <c r="BC301" s="82"/>
      <c r="BD301" s="82"/>
      <c r="BE301" s="82"/>
      <c r="BF301" s="82"/>
      <c r="BG301" s="82"/>
      <c r="BH301" s="82"/>
      <c r="BI301" s="82"/>
      <c r="BJ301" s="82"/>
      <c r="BK301" s="82"/>
      <c r="BL301" s="82"/>
      <c r="BM301" s="82"/>
      <c r="BN301" s="82"/>
      <c r="BO301" s="82"/>
      <c r="BP301" s="82"/>
      <c r="BQ301" s="82"/>
      <c r="BR301" s="82"/>
      <c r="BS301" s="84"/>
      <c r="BT301" s="84"/>
      <c r="BU301" s="84"/>
      <c r="BV301" s="84"/>
      <c r="BW301" s="84"/>
      <c r="BX301" s="84"/>
      <c r="BY301" s="82"/>
      <c r="BZ301" s="83"/>
      <c r="CA301" s="82"/>
      <c r="CB301" s="82"/>
      <c r="CC301" s="82"/>
    </row>
    <row r="302" spans="1:81" ht="15.75" customHeight="1" thickBot="1" x14ac:dyDescent="0.25">
      <c r="A302" s="82"/>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c r="AA302" s="82"/>
      <c r="AB302" s="82"/>
      <c r="AC302" s="82"/>
      <c r="AD302" s="82"/>
      <c r="AE302" s="82"/>
      <c r="AF302" s="82"/>
      <c r="AG302" s="82"/>
      <c r="AH302" s="82"/>
      <c r="AI302" s="82"/>
      <c r="AJ302" s="82"/>
      <c r="AK302" s="82"/>
      <c r="AL302" s="82"/>
      <c r="AM302" s="82"/>
      <c r="AN302" s="82"/>
      <c r="AO302" s="82"/>
      <c r="AP302" s="82"/>
      <c r="AQ302" s="82"/>
      <c r="AR302" s="82"/>
      <c r="AS302" s="82"/>
      <c r="AT302" s="82"/>
      <c r="AU302" s="82"/>
      <c r="AV302" s="82"/>
      <c r="AW302" s="82"/>
      <c r="AX302" s="82"/>
      <c r="AY302" s="82"/>
      <c r="AZ302" s="82"/>
      <c r="BA302" s="82"/>
      <c r="BB302" s="82"/>
      <c r="BC302" s="82"/>
      <c r="BD302" s="82"/>
      <c r="BE302" s="82"/>
      <c r="BF302" s="82"/>
      <c r="BG302" s="82"/>
      <c r="BH302" s="82"/>
      <c r="BI302" s="82"/>
      <c r="BJ302" s="82"/>
      <c r="BK302" s="82"/>
      <c r="BL302" s="82"/>
      <c r="BM302" s="82"/>
      <c r="BN302" s="82"/>
      <c r="BO302" s="82"/>
      <c r="BP302" s="82"/>
      <c r="BQ302" s="82"/>
      <c r="BR302" s="82"/>
      <c r="BS302" s="84"/>
      <c r="BT302" s="84"/>
      <c r="BU302" s="84"/>
      <c r="BV302" s="84"/>
      <c r="BW302" s="84"/>
      <c r="BX302" s="84"/>
      <c r="BY302" s="82"/>
      <c r="BZ302" s="83"/>
      <c r="CA302" s="82"/>
      <c r="CB302" s="82"/>
      <c r="CC302" s="82"/>
    </row>
    <row r="303" spans="1:81" ht="15.75" customHeight="1" thickBot="1" x14ac:dyDescent="0.25">
      <c r="A303" s="82"/>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c r="AG303" s="82"/>
      <c r="AH303" s="82"/>
      <c r="AI303" s="82"/>
      <c r="AJ303" s="82"/>
      <c r="AK303" s="82"/>
      <c r="AL303" s="82"/>
      <c r="AM303" s="82"/>
      <c r="AN303" s="82"/>
      <c r="AO303" s="82"/>
      <c r="AP303" s="82"/>
      <c r="AQ303" s="82"/>
      <c r="AR303" s="82"/>
      <c r="AS303" s="82"/>
      <c r="AT303" s="82"/>
      <c r="AU303" s="82"/>
      <c r="AV303" s="82"/>
      <c r="AW303" s="82"/>
      <c r="AX303" s="82"/>
      <c r="AY303" s="82"/>
      <c r="AZ303" s="82"/>
      <c r="BA303" s="82"/>
      <c r="BB303" s="82"/>
      <c r="BC303" s="82"/>
      <c r="BD303" s="82"/>
      <c r="BE303" s="82"/>
      <c r="BF303" s="82"/>
      <c r="BG303" s="82"/>
      <c r="BH303" s="82"/>
      <c r="BI303" s="82"/>
      <c r="BJ303" s="82"/>
      <c r="BK303" s="82"/>
      <c r="BL303" s="82"/>
      <c r="BM303" s="82"/>
      <c r="BN303" s="82"/>
      <c r="BO303" s="82"/>
      <c r="BP303" s="82"/>
      <c r="BQ303" s="82"/>
      <c r="BR303" s="82"/>
      <c r="BS303" s="84"/>
      <c r="BT303" s="84"/>
      <c r="BU303" s="84"/>
      <c r="BV303" s="84"/>
      <c r="BW303" s="84"/>
      <c r="BX303" s="84"/>
      <c r="BY303" s="82"/>
      <c r="BZ303" s="83"/>
      <c r="CA303" s="82"/>
      <c r="CB303" s="82"/>
      <c r="CC303" s="82"/>
    </row>
    <row r="304" spans="1:81" ht="15.75" customHeight="1" thickBot="1" x14ac:dyDescent="0.25">
      <c r="A304" s="82"/>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c r="AA304" s="82"/>
      <c r="AB304" s="82"/>
      <c r="AC304" s="82"/>
      <c r="AD304" s="82"/>
      <c r="AE304" s="82"/>
      <c r="AF304" s="82"/>
      <c r="AG304" s="82"/>
      <c r="AH304" s="82"/>
      <c r="AI304" s="82"/>
      <c r="AJ304" s="82"/>
      <c r="AK304" s="82"/>
      <c r="AL304" s="82"/>
      <c r="AM304" s="82"/>
      <c r="AN304" s="82"/>
      <c r="AO304" s="82"/>
      <c r="AP304" s="82"/>
      <c r="AQ304" s="82"/>
      <c r="AR304" s="82"/>
      <c r="AS304" s="82"/>
      <c r="AT304" s="82"/>
      <c r="AU304" s="82"/>
      <c r="AV304" s="82"/>
      <c r="AW304" s="82"/>
      <c r="AX304" s="82"/>
      <c r="AY304" s="82"/>
      <c r="AZ304" s="82"/>
      <c r="BA304" s="82"/>
      <c r="BB304" s="82"/>
      <c r="BC304" s="82"/>
      <c r="BD304" s="82"/>
      <c r="BE304" s="82"/>
      <c r="BF304" s="82"/>
      <c r="BG304" s="82"/>
      <c r="BH304" s="82"/>
      <c r="BI304" s="82"/>
      <c r="BJ304" s="82"/>
      <c r="BK304" s="82"/>
      <c r="BL304" s="82"/>
      <c r="BM304" s="82"/>
      <c r="BN304" s="82"/>
      <c r="BO304" s="82"/>
      <c r="BP304" s="82"/>
      <c r="BQ304" s="82"/>
      <c r="BR304" s="82"/>
      <c r="BS304" s="84"/>
      <c r="BT304" s="84"/>
      <c r="BU304" s="84"/>
      <c r="BV304" s="84"/>
      <c r="BW304" s="84"/>
      <c r="BX304" s="84"/>
      <c r="BY304" s="82"/>
      <c r="BZ304" s="83"/>
      <c r="CA304" s="82"/>
      <c r="CB304" s="82"/>
      <c r="CC304" s="82"/>
    </row>
    <row r="305" spans="1:81" ht="15.75" customHeight="1" thickBot="1" x14ac:dyDescent="0.25">
      <c r="A305" s="82"/>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c r="AA305" s="82"/>
      <c r="AB305" s="82"/>
      <c r="AC305" s="82"/>
      <c r="AD305" s="82"/>
      <c r="AE305" s="82"/>
      <c r="AF305" s="82"/>
      <c r="AG305" s="82"/>
      <c r="AH305" s="82"/>
      <c r="AI305" s="82"/>
      <c r="AJ305" s="82"/>
      <c r="AK305" s="82"/>
      <c r="AL305" s="82"/>
      <c r="AM305" s="82"/>
      <c r="AN305" s="82"/>
      <c r="AO305" s="82"/>
      <c r="AP305" s="82"/>
      <c r="AQ305" s="82"/>
      <c r="AR305" s="82"/>
      <c r="AS305" s="82"/>
      <c r="AT305" s="82"/>
      <c r="AU305" s="82"/>
      <c r="AV305" s="82"/>
      <c r="AW305" s="82"/>
      <c r="AX305" s="82"/>
      <c r="AY305" s="82"/>
      <c r="AZ305" s="82"/>
      <c r="BA305" s="82"/>
      <c r="BB305" s="82"/>
      <c r="BC305" s="82"/>
      <c r="BD305" s="82"/>
      <c r="BE305" s="82"/>
      <c r="BF305" s="82"/>
      <c r="BG305" s="82"/>
      <c r="BH305" s="82"/>
      <c r="BI305" s="82"/>
      <c r="BJ305" s="82"/>
      <c r="BK305" s="82"/>
      <c r="BL305" s="82"/>
      <c r="BM305" s="82"/>
      <c r="BN305" s="82"/>
      <c r="BO305" s="82"/>
      <c r="BP305" s="82"/>
      <c r="BQ305" s="82"/>
      <c r="BR305" s="82"/>
      <c r="BS305" s="84"/>
      <c r="BT305" s="84"/>
      <c r="BU305" s="84"/>
      <c r="BV305" s="84"/>
      <c r="BW305" s="84"/>
      <c r="BX305" s="84"/>
      <c r="BY305" s="82"/>
      <c r="BZ305" s="83"/>
      <c r="CA305" s="82"/>
      <c r="CB305" s="82"/>
      <c r="CC305" s="82"/>
    </row>
    <row r="306" spans="1:81" ht="15.75" customHeight="1" thickBot="1" x14ac:dyDescent="0.25">
      <c r="A306" s="82"/>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c r="AA306" s="82"/>
      <c r="AB306" s="82"/>
      <c r="AC306" s="82"/>
      <c r="AD306" s="82"/>
      <c r="AE306" s="82"/>
      <c r="AF306" s="82"/>
      <c r="AG306" s="82"/>
      <c r="AH306" s="82"/>
      <c r="AI306" s="82"/>
      <c r="AJ306" s="82"/>
      <c r="AK306" s="82"/>
      <c r="AL306" s="82"/>
      <c r="AM306" s="82"/>
      <c r="AN306" s="82"/>
      <c r="AO306" s="82"/>
      <c r="AP306" s="82"/>
      <c r="AQ306" s="82"/>
      <c r="AR306" s="82"/>
      <c r="AS306" s="82"/>
      <c r="AT306" s="82"/>
      <c r="AU306" s="82"/>
      <c r="AV306" s="82"/>
      <c r="AW306" s="82"/>
      <c r="AX306" s="82"/>
      <c r="AY306" s="82"/>
      <c r="AZ306" s="82"/>
      <c r="BA306" s="82"/>
      <c r="BB306" s="82"/>
      <c r="BC306" s="82"/>
      <c r="BD306" s="82"/>
      <c r="BE306" s="82"/>
      <c r="BF306" s="82"/>
      <c r="BG306" s="82"/>
      <c r="BH306" s="82"/>
      <c r="BI306" s="82"/>
      <c r="BJ306" s="82"/>
      <c r="BK306" s="82"/>
      <c r="BL306" s="82"/>
      <c r="BM306" s="82"/>
      <c r="BN306" s="82"/>
      <c r="BO306" s="82"/>
      <c r="BP306" s="82"/>
      <c r="BQ306" s="82"/>
      <c r="BR306" s="82"/>
      <c r="BS306" s="84"/>
      <c r="BT306" s="84"/>
      <c r="BU306" s="84"/>
      <c r="BV306" s="84"/>
      <c r="BW306" s="84"/>
      <c r="BX306" s="84"/>
      <c r="BY306" s="82"/>
      <c r="BZ306" s="83"/>
      <c r="CA306" s="82"/>
      <c r="CB306" s="82"/>
      <c r="CC306" s="82"/>
    </row>
    <row r="307" spans="1:81" ht="15.75" customHeight="1" thickBot="1" x14ac:dyDescent="0.25">
      <c r="A307" s="82"/>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c r="AJ307" s="82"/>
      <c r="AK307" s="82"/>
      <c r="AL307" s="82"/>
      <c r="AM307" s="82"/>
      <c r="AN307" s="82"/>
      <c r="AO307" s="82"/>
      <c r="AP307" s="82"/>
      <c r="AQ307" s="82"/>
      <c r="AR307" s="82"/>
      <c r="AS307" s="82"/>
      <c r="AT307" s="82"/>
      <c r="AU307" s="82"/>
      <c r="AV307" s="82"/>
      <c r="AW307" s="82"/>
      <c r="AX307" s="82"/>
      <c r="AY307" s="82"/>
      <c r="AZ307" s="82"/>
      <c r="BA307" s="82"/>
      <c r="BB307" s="82"/>
      <c r="BC307" s="82"/>
      <c r="BD307" s="82"/>
      <c r="BE307" s="82"/>
      <c r="BF307" s="82"/>
      <c r="BG307" s="82"/>
      <c r="BH307" s="82"/>
      <c r="BI307" s="82"/>
      <c r="BJ307" s="82"/>
      <c r="BK307" s="82"/>
      <c r="BL307" s="82"/>
      <c r="BM307" s="82"/>
      <c r="BN307" s="82"/>
      <c r="BO307" s="82"/>
      <c r="BP307" s="82"/>
      <c r="BQ307" s="82"/>
      <c r="BR307" s="82"/>
      <c r="BS307" s="84"/>
      <c r="BT307" s="84"/>
      <c r="BU307" s="84"/>
      <c r="BV307" s="84"/>
      <c r="BW307" s="84"/>
      <c r="BX307" s="84"/>
      <c r="BY307" s="82"/>
      <c r="BZ307" s="83"/>
      <c r="CA307" s="82"/>
      <c r="CB307" s="82"/>
      <c r="CC307" s="82"/>
    </row>
    <row r="308" spans="1:81" ht="15.75" customHeight="1" thickBot="1" x14ac:dyDescent="0.25">
      <c r="A308" s="82"/>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c r="AJ308" s="82"/>
      <c r="AK308" s="82"/>
      <c r="AL308" s="82"/>
      <c r="AM308" s="82"/>
      <c r="AN308" s="82"/>
      <c r="AO308" s="82"/>
      <c r="AP308" s="82"/>
      <c r="AQ308" s="82"/>
      <c r="AR308" s="82"/>
      <c r="AS308" s="82"/>
      <c r="AT308" s="82"/>
      <c r="AU308" s="82"/>
      <c r="AV308" s="82"/>
      <c r="AW308" s="82"/>
      <c r="AX308" s="82"/>
      <c r="AY308" s="82"/>
      <c r="AZ308" s="82"/>
      <c r="BA308" s="82"/>
      <c r="BB308" s="82"/>
      <c r="BC308" s="82"/>
      <c r="BD308" s="82"/>
      <c r="BE308" s="82"/>
      <c r="BF308" s="82"/>
      <c r="BG308" s="82"/>
      <c r="BH308" s="82"/>
      <c r="BI308" s="82"/>
      <c r="BJ308" s="82"/>
      <c r="BK308" s="82"/>
      <c r="BL308" s="82"/>
      <c r="BM308" s="82"/>
      <c r="BN308" s="82"/>
      <c r="BO308" s="82"/>
      <c r="BP308" s="82"/>
      <c r="BQ308" s="82"/>
      <c r="BR308" s="82"/>
      <c r="BS308" s="84"/>
      <c r="BT308" s="84"/>
      <c r="BU308" s="84"/>
      <c r="BV308" s="84"/>
      <c r="BW308" s="84"/>
      <c r="BX308" s="84"/>
      <c r="BY308" s="82"/>
      <c r="BZ308" s="83"/>
      <c r="CA308" s="82"/>
      <c r="CB308" s="82"/>
      <c r="CC308" s="82"/>
    </row>
    <row r="309" spans="1:81" ht="15.75" customHeight="1" thickBot="1" x14ac:dyDescent="0.25">
      <c r="A309" s="82"/>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c r="AA309" s="82"/>
      <c r="AB309" s="82"/>
      <c r="AC309" s="82"/>
      <c r="AD309" s="82"/>
      <c r="AE309" s="82"/>
      <c r="AF309" s="82"/>
      <c r="AG309" s="82"/>
      <c r="AH309" s="82"/>
      <c r="AI309" s="82"/>
      <c r="AJ309" s="82"/>
      <c r="AK309" s="82"/>
      <c r="AL309" s="82"/>
      <c r="AM309" s="82"/>
      <c r="AN309" s="82"/>
      <c r="AO309" s="82"/>
      <c r="AP309" s="82"/>
      <c r="AQ309" s="82"/>
      <c r="AR309" s="82"/>
      <c r="AS309" s="82"/>
      <c r="AT309" s="82"/>
      <c r="AU309" s="82"/>
      <c r="AV309" s="82"/>
      <c r="AW309" s="82"/>
      <c r="AX309" s="82"/>
      <c r="AY309" s="82"/>
      <c r="AZ309" s="82"/>
      <c r="BA309" s="82"/>
      <c r="BB309" s="82"/>
      <c r="BC309" s="82"/>
      <c r="BD309" s="82"/>
      <c r="BE309" s="82"/>
      <c r="BF309" s="82"/>
      <c r="BG309" s="82"/>
      <c r="BH309" s="82"/>
      <c r="BI309" s="82"/>
      <c r="BJ309" s="82"/>
      <c r="BK309" s="82"/>
      <c r="BL309" s="82"/>
      <c r="BM309" s="82"/>
      <c r="BN309" s="82"/>
      <c r="BO309" s="82"/>
      <c r="BP309" s="82"/>
      <c r="BQ309" s="82"/>
      <c r="BR309" s="82"/>
      <c r="BS309" s="84"/>
      <c r="BT309" s="84"/>
      <c r="BU309" s="84"/>
      <c r="BV309" s="84"/>
      <c r="BW309" s="84"/>
      <c r="BX309" s="84"/>
      <c r="BY309" s="82"/>
      <c r="BZ309" s="83"/>
      <c r="CA309" s="82"/>
      <c r="CB309" s="82"/>
      <c r="CC309" s="82"/>
    </row>
    <row r="310" spans="1:81" ht="15.75" customHeight="1" thickBot="1" x14ac:dyDescent="0.25">
      <c r="A310" s="82"/>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c r="AA310" s="82"/>
      <c r="AB310" s="82"/>
      <c r="AC310" s="82"/>
      <c r="AD310" s="82"/>
      <c r="AE310" s="82"/>
      <c r="AF310" s="82"/>
      <c r="AG310" s="82"/>
      <c r="AH310" s="82"/>
      <c r="AI310" s="82"/>
      <c r="AJ310" s="82"/>
      <c r="AK310" s="82"/>
      <c r="AL310" s="82"/>
      <c r="AM310" s="82"/>
      <c r="AN310" s="82"/>
      <c r="AO310" s="82"/>
      <c r="AP310" s="82"/>
      <c r="AQ310" s="82"/>
      <c r="AR310" s="82"/>
      <c r="AS310" s="82"/>
      <c r="AT310" s="82"/>
      <c r="AU310" s="82"/>
      <c r="AV310" s="82"/>
      <c r="AW310" s="82"/>
      <c r="AX310" s="82"/>
      <c r="AY310" s="82"/>
      <c r="AZ310" s="82"/>
      <c r="BA310" s="82"/>
      <c r="BB310" s="82"/>
      <c r="BC310" s="82"/>
      <c r="BD310" s="82"/>
      <c r="BE310" s="82"/>
      <c r="BF310" s="82"/>
      <c r="BG310" s="82"/>
      <c r="BH310" s="82"/>
      <c r="BI310" s="82"/>
      <c r="BJ310" s="82"/>
      <c r="BK310" s="82"/>
      <c r="BL310" s="82"/>
      <c r="BM310" s="82"/>
      <c r="BN310" s="82"/>
      <c r="BO310" s="82"/>
      <c r="BP310" s="82"/>
      <c r="BQ310" s="82"/>
      <c r="BR310" s="82"/>
      <c r="BS310" s="84"/>
      <c r="BT310" s="84"/>
      <c r="BU310" s="84"/>
      <c r="BV310" s="84"/>
      <c r="BW310" s="84"/>
      <c r="BX310" s="84"/>
      <c r="BY310" s="82"/>
      <c r="BZ310" s="83"/>
      <c r="CA310" s="82"/>
      <c r="CB310" s="82"/>
      <c r="CC310" s="82"/>
    </row>
    <row r="311" spans="1:81" ht="15.75" customHeight="1" thickBot="1" x14ac:dyDescent="0.25">
      <c r="A311" s="82"/>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c r="AA311" s="82"/>
      <c r="AB311" s="82"/>
      <c r="AC311" s="82"/>
      <c r="AD311" s="82"/>
      <c r="AE311" s="82"/>
      <c r="AF311" s="82"/>
      <c r="AG311" s="82"/>
      <c r="AH311" s="82"/>
      <c r="AI311" s="82"/>
      <c r="AJ311" s="82"/>
      <c r="AK311" s="82"/>
      <c r="AL311" s="82"/>
      <c r="AM311" s="82"/>
      <c r="AN311" s="82"/>
      <c r="AO311" s="82"/>
      <c r="AP311" s="82"/>
      <c r="AQ311" s="82"/>
      <c r="AR311" s="82"/>
      <c r="AS311" s="82"/>
      <c r="AT311" s="82"/>
      <c r="AU311" s="82"/>
      <c r="AV311" s="82"/>
      <c r="AW311" s="82"/>
      <c r="AX311" s="82"/>
      <c r="AY311" s="82"/>
      <c r="AZ311" s="82"/>
      <c r="BA311" s="82"/>
      <c r="BB311" s="82"/>
      <c r="BC311" s="82"/>
      <c r="BD311" s="82"/>
      <c r="BE311" s="82"/>
      <c r="BF311" s="82"/>
      <c r="BG311" s="82"/>
      <c r="BH311" s="82"/>
      <c r="BI311" s="82"/>
      <c r="BJ311" s="82"/>
      <c r="BK311" s="82"/>
      <c r="BL311" s="82"/>
      <c r="BM311" s="82"/>
      <c r="BN311" s="82"/>
      <c r="BO311" s="82"/>
      <c r="BP311" s="82"/>
      <c r="BQ311" s="82"/>
      <c r="BR311" s="82"/>
      <c r="BS311" s="84"/>
      <c r="BT311" s="84"/>
      <c r="BU311" s="84"/>
      <c r="BV311" s="84"/>
      <c r="BW311" s="84"/>
      <c r="BX311" s="84"/>
      <c r="BY311" s="82"/>
      <c r="BZ311" s="83"/>
      <c r="CA311" s="82"/>
      <c r="CB311" s="82"/>
      <c r="CC311" s="82"/>
    </row>
    <row r="312" spans="1:81" ht="15.75" customHeight="1" thickBot="1" x14ac:dyDescent="0.25">
      <c r="A312" s="82"/>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c r="AA312" s="82"/>
      <c r="AB312" s="82"/>
      <c r="AC312" s="82"/>
      <c r="AD312" s="82"/>
      <c r="AE312" s="82"/>
      <c r="AF312" s="82"/>
      <c r="AG312" s="82"/>
      <c r="AH312" s="82"/>
      <c r="AI312" s="82"/>
      <c r="AJ312" s="82"/>
      <c r="AK312" s="82"/>
      <c r="AL312" s="82"/>
      <c r="AM312" s="82"/>
      <c r="AN312" s="82"/>
      <c r="AO312" s="82"/>
      <c r="AP312" s="82"/>
      <c r="AQ312" s="82"/>
      <c r="AR312" s="82"/>
      <c r="AS312" s="82"/>
      <c r="AT312" s="82"/>
      <c r="AU312" s="82"/>
      <c r="AV312" s="82"/>
      <c r="AW312" s="82"/>
      <c r="AX312" s="82"/>
      <c r="AY312" s="82"/>
      <c r="AZ312" s="82"/>
      <c r="BA312" s="82"/>
      <c r="BB312" s="82"/>
      <c r="BC312" s="82"/>
      <c r="BD312" s="82"/>
      <c r="BE312" s="82"/>
      <c r="BF312" s="82"/>
      <c r="BG312" s="82"/>
      <c r="BH312" s="82"/>
      <c r="BI312" s="82"/>
      <c r="BJ312" s="82"/>
      <c r="BK312" s="82"/>
      <c r="BL312" s="82"/>
      <c r="BM312" s="82"/>
      <c r="BN312" s="82"/>
      <c r="BO312" s="82"/>
      <c r="BP312" s="82"/>
      <c r="BQ312" s="82"/>
      <c r="BR312" s="82"/>
      <c r="BS312" s="84"/>
      <c r="BT312" s="84"/>
      <c r="BU312" s="84"/>
      <c r="BV312" s="84"/>
      <c r="BW312" s="84"/>
      <c r="BX312" s="84"/>
      <c r="BY312" s="82"/>
      <c r="BZ312" s="83"/>
      <c r="CA312" s="82"/>
      <c r="CB312" s="82"/>
      <c r="CC312" s="82"/>
    </row>
    <row r="313" spans="1:81" ht="15.75" customHeight="1" thickBot="1" x14ac:dyDescent="0.25">
      <c r="A313" s="82"/>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G313" s="82"/>
      <c r="AH313" s="82"/>
      <c r="AI313" s="82"/>
      <c r="AJ313" s="82"/>
      <c r="AK313" s="82"/>
      <c r="AL313" s="82"/>
      <c r="AM313" s="82"/>
      <c r="AN313" s="82"/>
      <c r="AO313" s="82"/>
      <c r="AP313" s="82"/>
      <c r="AQ313" s="82"/>
      <c r="AR313" s="82"/>
      <c r="AS313" s="82"/>
      <c r="AT313" s="82"/>
      <c r="AU313" s="82"/>
      <c r="AV313" s="82"/>
      <c r="AW313" s="82"/>
      <c r="AX313" s="82"/>
      <c r="AY313" s="82"/>
      <c r="AZ313" s="82"/>
      <c r="BA313" s="82"/>
      <c r="BB313" s="82"/>
      <c r="BC313" s="82"/>
      <c r="BD313" s="82"/>
      <c r="BE313" s="82"/>
      <c r="BF313" s="82"/>
      <c r="BG313" s="82"/>
      <c r="BH313" s="82"/>
      <c r="BI313" s="82"/>
      <c r="BJ313" s="82"/>
      <c r="BK313" s="82"/>
      <c r="BL313" s="82"/>
      <c r="BM313" s="82"/>
      <c r="BN313" s="82"/>
      <c r="BO313" s="82"/>
      <c r="BP313" s="82"/>
      <c r="BQ313" s="82"/>
      <c r="BR313" s="82"/>
      <c r="BS313" s="84"/>
      <c r="BT313" s="84"/>
      <c r="BU313" s="84"/>
      <c r="BV313" s="84"/>
      <c r="BW313" s="84"/>
      <c r="BX313" s="84"/>
      <c r="BY313" s="82"/>
      <c r="BZ313" s="83"/>
      <c r="CA313" s="82"/>
      <c r="CB313" s="82"/>
      <c r="CC313" s="82"/>
    </row>
    <row r="314" spans="1:81" ht="15.75" customHeight="1" thickBot="1" x14ac:dyDescent="0.25">
      <c r="A314" s="82"/>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c r="AA314" s="82"/>
      <c r="AB314" s="82"/>
      <c r="AC314" s="82"/>
      <c r="AD314" s="82"/>
      <c r="AE314" s="82"/>
      <c r="AF314" s="82"/>
      <c r="AG314" s="82"/>
      <c r="AH314" s="82"/>
      <c r="AI314" s="82"/>
      <c r="AJ314" s="82"/>
      <c r="AK314" s="82"/>
      <c r="AL314" s="82"/>
      <c r="AM314" s="82"/>
      <c r="AN314" s="82"/>
      <c r="AO314" s="82"/>
      <c r="AP314" s="82"/>
      <c r="AQ314" s="82"/>
      <c r="AR314" s="82"/>
      <c r="AS314" s="82"/>
      <c r="AT314" s="82"/>
      <c r="AU314" s="82"/>
      <c r="AV314" s="82"/>
      <c r="AW314" s="82"/>
      <c r="AX314" s="82"/>
      <c r="AY314" s="82"/>
      <c r="AZ314" s="82"/>
      <c r="BA314" s="82"/>
      <c r="BB314" s="82"/>
      <c r="BC314" s="82"/>
      <c r="BD314" s="82"/>
      <c r="BE314" s="82"/>
      <c r="BF314" s="82"/>
      <c r="BG314" s="82"/>
      <c r="BH314" s="82"/>
      <c r="BI314" s="82"/>
      <c r="BJ314" s="82"/>
      <c r="BK314" s="82"/>
      <c r="BL314" s="82"/>
      <c r="BM314" s="82"/>
      <c r="BN314" s="82"/>
      <c r="BO314" s="82"/>
      <c r="BP314" s="82"/>
      <c r="BQ314" s="82"/>
      <c r="BR314" s="82"/>
      <c r="BS314" s="84"/>
      <c r="BT314" s="84"/>
      <c r="BU314" s="84"/>
      <c r="BV314" s="84"/>
      <c r="BW314" s="84"/>
      <c r="BX314" s="84"/>
      <c r="BY314" s="82"/>
      <c r="BZ314" s="83"/>
      <c r="CA314" s="82"/>
      <c r="CB314" s="82"/>
      <c r="CC314" s="82"/>
    </row>
    <row r="315" spans="1:81" ht="15.75" customHeight="1" thickBot="1" x14ac:dyDescent="0.25">
      <c r="A315" s="82"/>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c r="AA315" s="82"/>
      <c r="AB315" s="82"/>
      <c r="AC315" s="82"/>
      <c r="AD315" s="82"/>
      <c r="AE315" s="82"/>
      <c r="AF315" s="82"/>
      <c r="AG315" s="82"/>
      <c r="AH315" s="82"/>
      <c r="AI315" s="82"/>
      <c r="AJ315" s="82"/>
      <c r="AK315" s="82"/>
      <c r="AL315" s="82"/>
      <c r="AM315" s="82"/>
      <c r="AN315" s="82"/>
      <c r="AO315" s="82"/>
      <c r="AP315" s="82"/>
      <c r="AQ315" s="82"/>
      <c r="AR315" s="82"/>
      <c r="AS315" s="82"/>
      <c r="AT315" s="82"/>
      <c r="AU315" s="82"/>
      <c r="AV315" s="82"/>
      <c r="AW315" s="82"/>
      <c r="AX315" s="82"/>
      <c r="AY315" s="82"/>
      <c r="AZ315" s="82"/>
      <c r="BA315" s="82"/>
      <c r="BB315" s="82"/>
      <c r="BC315" s="82"/>
      <c r="BD315" s="82"/>
      <c r="BE315" s="82"/>
      <c r="BF315" s="82"/>
      <c r="BG315" s="82"/>
      <c r="BH315" s="82"/>
      <c r="BI315" s="82"/>
      <c r="BJ315" s="82"/>
      <c r="BK315" s="82"/>
      <c r="BL315" s="82"/>
      <c r="BM315" s="82"/>
      <c r="BN315" s="82"/>
      <c r="BO315" s="82"/>
      <c r="BP315" s="82"/>
      <c r="BQ315" s="82"/>
      <c r="BR315" s="82"/>
      <c r="BS315" s="84"/>
      <c r="BT315" s="84"/>
      <c r="BU315" s="84"/>
      <c r="BV315" s="84"/>
      <c r="BW315" s="84"/>
      <c r="BX315" s="84"/>
      <c r="BY315" s="82"/>
      <c r="BZ315" s="83"/>
      <c r="CA315" s="82"/>
      <c r="CB315" s="82"/>
      <c r="CC315" s="82"/>
    </row>
    <row r="316" spans="1:81" ht="15.75" customHeight="1" thickBot="1" x14ac:dyDescent="0.25">
      <c r="A316" s="82"/>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c r="AA316" s="82"/>
      <c r="AB316" s="82"/>
      <c r="AC316" s="82"/>
      <c r="AD316" s="82"/>
      <c r="AE316" s="82"/>
      <c r="AF316" s="82"/>
      <c r="AG316" s="82"/>
      <c r="AH316" s="82"/>
      <c r="AI316" s="82"/>
      <c r="AJ316" s="82"/>
      <c r="AK316" s="82"/>
      <c r="AL316" s="82"/>
      <c r="AM316" s="82"/>
      <c r="AN316" s="82"/>
      <c r="AO316" s="82"/>
      <c r="AP316" s="82"/>
      <c r="AQ316" s="82"/>
      <c r="AR316" s="82"/>
      <c r="AS316" s="82"/>
      <c r="AT316" s="82"/>
      <c r="AU316" s="82"/>
      <c r="AV316" s="82"/>
      <c r="AW316" s="82"/>
      <c r="AX316" s="82"/>
      <c r="AY316" s="82"/>
      <c r="AZ316" s="82"/>
      <c r="BA316" s="82"/>
      <c r="BB316" s="82"/>
      <c r="BC316" s="82"/>
      <c r="BD316" s="82"/>
      <c r="BE316" s="82"/>
      <c r="BF316" s="82"/>
      <c r="BG316" s="82"/>
      <c r="BH316" s="82"/>
      <c r="BI316" s="82"/>
      <c r="BJ316" s="82"/>
      <c r="BK316" s="82"/>
      <c r="BL316" s="82"/>
      <c r="BM316" s="82"/>
      <c r="BN316" s="82"/>
      <c r="BO316" s="82"/>
      <c r="BP316" s="82"/>
      <c r="BQ316" s="82"/>
      <c r="BR316" s="82"/>
      <c r="BS316" s="84"/>
      <c r="BT316" s="84"/>
      <c r="BU316" s="84"/>
      <c r="BV316" s="84"/>
      <c r="BW316" s="84"/>
      <c r="BX316" s="84"/>
      <c r="BY316" s="82"/>
      <c r="BZ316" s="83"/>
      <c r="CA316" s="82"/>
      <c r="CB316" s="82"/>
      <c r="CC316" s="82"/>
    </row>
    <row r="317" spans="1:81" ht="15.75" customHeight="1" thickBot="1" x14ac:dyDescent="0.25">
      <c r="A317" s="82"/>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c r="AA317" s="82"/>
      <c r="AB317" s="82"/>
      <c r="AC317" s="82"/>
      <c r="AD317" s="82"/>
      <c r="AE317" s="82"/>
      <c r="AF317" s="82"/>
      <c r="AG317" s="82"/>
      <c r="AH317" s="82"/>
      <c r="AI317" s="82"/>
      <c r="AJ317" s="82"/>
      <c r="AK317" s="82"/>
      <c r="AL317" s="82"/>
      <c r="AM317" s="82"/>
      <c r="AN317" s="82"/>
      <c r="AO317" s="82"/>
      <c r="AP317" s="82"/>
      <c r="AQ317" s="82"/>
      <c r="AR317" s="82"/>
      <c r="AS317" s="82"/>
      <c r="AT317" s="82"/>
      <c r="AU317" s="82"/>
      <c r="AV317" s="82"/>
      <c r="AW317" s="82"/>
      <c r="AX317" s="82"/>
      <c r="AY317" s="82"/>
      <c r="AZ317" s="82"/>
      <c r="BA317" s="82"/>
      <c r="BB317" s="82"/>
      <c r="BC317" s="82"/>
      <c r="BD317" s="82"/>
      <c r="BE317" s="82"/>
      <c r="BF317" s="82"/>
      <c r="BG317" s="82"/>
      <c r="BH317" s="82"/>
      <c r="BI317" s="82"/>
      <c r="BJ317" s="82"/>
      <c r="BK317" s="82"/>
      <c r="BL317" s="82"/>
      <c r="BM317" s="82"/>
      <c r="BN317" s="82"/>
      <c r="BO317" s="82"/>
      <c r="BP317" s="82"/>
      <c r="BQ317" s="82"/>
      <c r="BR317" s="82"/>
      <c r="BS317" s="84"/>
      <c r="BT317" s="84"/>
      <c r="BU317" s="84"/>
      <c r="BV317" s="84"/>
      <c r="BW317" s="84"/>
      <c r="BX317" s="84"/>
      <c r="BY317" s="82"/>
      <c r="BZ317" s="83"/>
      <c r="CA317" s="82"/>
      <c r="CB317" s="82"/>
      <c r="CC317" s="82"/>
    </row>
    <row r="318" spans="1:81" ht="15.75" customHeight="1" thickBot="1" x14ac:dyDescent="0.25">
      <c r="A318" s="82"/>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c r="AA318" s="82"/>
      <c r="AB318" s="82"/>
      <c r="AC318" s="82"/>
      <c r="AD318" s="82"/>
      <c r="AE318" s="82"/>
      <c r="AF318" s="82"/>
      <c r="AG318" s="82"/>
      <c r="AH318" s="82"/>
      <c r="AI318" s="82"/>
      <c r="AJ318" s="82"/>
      <c r="AK318" s="82"/>
      <c r="AL318" s="82"/>
      <c r="AM318" s="82"/>
      <c r="AN318" s="82"/>
      <c r="AO318" s="82"/>
      <c r="AP318" s="82"/>
      <c r="AQ318" s="82"/>
      <c r="AR318" s="82"/>
      <c r="AS318" s="82"/>
      <c r="AT318" s="82"/>
      <c r="AU318" s="82"/>
      <c r="AV318" s="82"/>
      <c r="AW318" s="82"/>
      <c r="AX318" s="82"/>
      <c r="AY318" s="82"/>
      <c r="AZ318" s="82"/>
      <c r="BA318" s="82"/>
      <c r="BB318" s="82"/>
      <c r="BC318" s="82"/>
      <c r="BD318" s="82"/>
      <c r="BE318" s="82"/>
      <c r="BF318" s="82"/>
      <c r="BG318" s="82"/>
      <c r="BH318" s="82"/>
      <c r="BI318" s="82"/>
      <c r="BJ318" s="82"/>
      <c r="BK318" s="82"/>
      <c r="BL318" s="82"/>
      <c r="BM318" s="82"/>
      <c r="BN318" s="82"/>
      <c r="BO318" s="82"/>
      <c r="BP318" s="82"/>
      <c r="BQ318" s="82"/>
      <c r="BR318" s="82"/>
      <c r="BS318" s="84"/>
      <c r="BT318" s="84"/>
      <c r="BU318" s="84"/>
      <c r="BV318" s="84"/>
      <c r="BW318" s="84"/>
      <c r="BX318" s="84"/>
      <c r="BY318" s="82"/>
      <c r="BZ318" s="83"/>
      <c r="CA318" s="82"/>
      <c r="CB318" s="82"/>
      <c r="CC318" s="82"/>
    </row>
    <row r="319" spans="1:81" ht="15.75" customHeight="1" thickBot="1" x14ac:dyDescent="0.25">
      <c r="A319" s="82"/>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G319" s="82"/>
      <c r="AH319" s="82"/>
      <c r="AI319" s="82"/>
      <c r="AJ319" s="82"/>
      <c r="AK319" s="82"/>
      <c r="AL319" s="82"/>
      <c r="AM319" s="82"/>
      <c r="AN319" s="82"/>
      <c r="AO319" s="82"/>
      <c r="AP319" s="82"/>
      <c r="AQ319" s="82"/>
      <c r="AR319" s="82"/>
      <c r="AS319" s="82"/>
      <c r="AT319" s="82"/>
      <c r="AU319" s="82"/>
      <c r="AV319" s="82"/>
      <c r="AW319" s="82"/>
      <c r="AX319" s="82"/>
      <c r="AY319" s="82"/>
      <c r="AZ319" s="82"/>
      <c r="BA319" s="82"/>
      <c r="BB319" s="82"/>
      <c r="BC319" s="82"/>
      <c r="BD319" s="82"/>
      <c r="BE319" s="82"/>
      <c r="BF319" s="82"/>
      <c r="BG319" s="82"/>
      <c r="BH319" s="82"/>
      <c r="BI319" s="82"/>
      <c r="BJ319" s="82"/>
      <c r="BK319" s="82"/>
      <c r="BL319" s="82"/>
      <c r="BM319" s="82"/>
      <c r="BN319" s="82"/>
      <c r="BO319" s="82"/>
      <c r="BP319" s="82"/>
      <c r="BQ319" s="82"/>
      <c r="BR319" s="82"/>
      <c r="BS319" s="84"/>
      <c r="BT319" s="84"/>
      <c r="BU319" s="84"/>
      <c r="BV319" s="84"/>
      <c r="BW319" s="84"/>
      <c r="BX319" s="84"/>
      <c r="BY319" s="82"/>
      <c r="BZ319" s="83"/>
      <c r="CA319" s="82"/>
      <c r="CB319" s="82"/>
      <c r="CC319" s="82"/>
    </row>
    <row r="320" spans="1:81" ht="15.75" customHeight="1" thickBot="1" x14ac:dyDescent="0.25">
      <c r="A320" s="82"/>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c r="AA320" s="82"/>
      <c r="AB320" s="82"/>
      <c r="AC320" s="82"/>
      <c r="AD320" s="82"/>
      <c r="AE320" s="82"/>
      <c r="AF320" s="82"/>
      <c r="AG320" s="82"/>
      <c r="AH320" s="82"/>
      <c r="AI320" s="82"/>
      <c r="AJ320" s="82"/>
      <c r="AK320" s="82"/>
      <c r="AL320" s="82"/>
      <c r="AM320" s="82"/>
      <c r="AN320" s="82"/>
      <c r="AO320" s="82"/>
      <c r="AP320" s="82"/>
      <c r="AQ320" s="82"/>
      <c r="AR320" s="82"/>
      <c r="AS320" s="82"/>
      <c r="AT320" s="82"/>
      <c r="AU320" s="82"/>
      <c r="AV320" s="82"/>
      <c r="AW320" s="82"/>
      <c r="AX320" s="82"/>
      <c r="AY320" s="82"/>
      <c r="AZ320" s="82"/>
      <c r="BA320" s="82"/>
      <c r="BB320" s="82"/>
      <c r="BC320" s="82"/>
      <c r="BD320" s="82"/>
      <c r="BE320" s="82"/>
      <c r="BF320" s="82"/>
      <c r="BG320" s="82"/>
      <c r="BH320" s="82"/>
      <c r="BI320" s="82"/>
      <c r="BJ320" s="82"/>
      <c r="BK320" s="82"/>
      <c r="BL320" s="82"/>
      <c r="BM320" s="82"/>
      <c r="BN320" s="82"/>
      <c r="BO320" s="82"/>
      <c r="BP320" s="82"/>
      <c r="BQ320" s="82"/>
      <c r="BR320" s="82"/>
      <c r="BS320" s="84"/>
      <c r="BT320" s="84"/>
      <c r="BU320" s="84"/>
      <c r="BV320" s="84"/>
      <c r="BW320" s="84"/>
      <c r="BX320" s="84"/>
      <c r="BY320" s="82"/>
      <c r="BZ320" s="83"/>
      <c r="CA320" s="82"/>
      <c r="CB320" s="82"/>
      <c r="CC320" s="82"/>
    </row>
    <row r="321" spans="1:81" ht="15.75" customHeight="1" thickBot="1" x14ac:dyDescent="0.25">
      <c r="A321" s="82"/>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c r="AA321" s="82"/>
      <c r="AB321" s="82"/>
      <c r="AC321" s="82"/>
      <c r="AD321" s="82"/>
      <c r="AE321" s="82"/>
      <c r="AF321" s="82"/>
      <c r="AG321" s="82"/>
      <c r="AH321" s="82"/>
      <c r="AI321" s="82"/>
      <c r="AJ321" s="82"/>
      <c r="AK321" s="82"/>
      <c r="AL321" s="82"/>
      <c r="AM321" s="82"/>
      <c r="AN321" s="82"/>
      <c r="AO321" s="82"/>
      <c r="AP321" s="82"/>
      <c r="AQ321" s="82"/>
      <c r="AR321" s="82"/>
      <c r="AS321" s="82"/>
      <c r="AT321" s="82"/>
      <c r="AU321" s="82"/>
      <c r="AV321" s="82"/>
      <c r="AW321" s="82"/>
      <c r="AX321" s="82"/>
      <c r="AY321" s="82"/>
      <c r="AZ321" s="82"/>
      <c r="BA321" s="82"/>
      <c r="BB321" s="82"/>
      <c r="BC321" s="82"/>
      <c r="BD321" s="82"/>
      <c r="BE321" s="82"/>
      <c r="BF321" s="82"/>
      <c r="BG321" s="82"/>
      <c r="BH321" s="82"/>
      <c r="BI321" s="82"/>
      <c r="BJ321" s="82"/>
      <c r="BK321" s="82"/>
      <c r="BL321" s="82"/>
      <c r="BM321" s="82"/>
      <c r="BN321" s="82"/>
      <c r="BO321" s="82"/>
      <c r="BP321" s="82"/>
      <c r="BQ321" s="82"/>
      <c r="BR321" s="82"/>
      <c r="BS321" s="84"/>
      <c r="BT321" s="84"/>
      <c r="BU321" s="84"/>
      <c r="BV321" s="84"/>
      <c r="BW321" s="84"/>
      <c r="BX321" s="84"/>
      <c r="BY321" s="82"/>
      <c r="BZ321" s="83"/>
      <c r="CA321" s="82"/>
      <c r="CB321" s="82"/>
      <c r="CC321" s="82"/>
    </row>
    <row r="322" spans="1:81" ht="15.75" customHeight="1" thickBot="1" x14ac:dyDescent="0.25">
      <c r="A322" s="82"/>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c r="AA322" s="82"/>
      <c r="AB322" s="82"/>
      <c r="AC322" s="82"/>
      <c r="AD322" s="82"/>
      <c r="AE322" s="82"/>
      <c r="AF322" s="82"/>
      <c r="AG322" s="82"/>
      <c r="AH322" s="82"/>
      <c r="AI322" s="82"/>
      <c r="AJ322" s="82"/>
      <c r="AK322" s="82"/>
      <c r="AL322" s="82"/>
      <c r="AM322" s="82"/>
      <c r="AN322" s="82"/>
      <c r="AO322" s="82"/>
      <c r="AP322" s="82"/>
      <c r="AQ322" s="82"/>
      <c r="AR322" s="82"/>
      <c r="AS322" s="82"/>
      <c r="AT322" s="82"/>
      <c r="AU322" s="82"/>
      <c r="AV322" s="82"/>
      <c r="AW322" s="82"/>
      <c r="AX322" s="82"/>
      <c r="AY322" s="82"/>
      <c r="AZ322" s="82"/>
      <c r="BA322" s="82"/>
      <c r="BB322" s="82"/>
      <c r="BC322" s="82"/>
      <c r="BD322" s="82"/>
      <c r="BE322" s="82"/>
      <c r="BF322" s="82"/>
      <c r="BG322" s="82"/>
      <c r="BH322" s="82"/>
      <c r="BI322" s="82"/>
      <c r="BJ322" s="82"/>
      <c r="BK322" s="82"/>
      <c r="BL322" s="82"/>
      <c r="BM322" s="82"/>
      <c r="BN322" s="82"/>
      <c r="BO322" s="82"/>
      <c r="BP322" s="82"/>
      <c r="BQ322" s="82"/>
      <c r="BR322" s="82"/>
      <c r="BS322" s="84"/>
      <c r="BT322" s="84"/>
      <c r="BU322" s="84"/>
      <c r="BV322" s="84"/>
      <c r="BW322" s="84"/>
      <c r="BX322" s="84"/>
      <c r="BY322" s="82"/>
      <c r="BZ322" s="83"/>
      <c r="CA322" s="82"/>
      <c r="CB322" s="82"/>
      <c r="CC322" s="82"/>
    </row>
    <row r="323" spans="1:81" ht="15.75" customHeight="1" thickBot="1" x14ac:dyDescent="0.25">
      <c r="A323" s="82"/>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c r="AA323" s="82"/>
      <c r="AB323" s="82"/>
      <c r="AC323" s="82"/>
      <c r="AD323" s="82"/>
      <c r="AE323" s="82"/>
      <c r="AF323" s="82"/>
      <c r="AG323" s="82"/>
      <c r="AH323" s="82"/>
      <c r="AI323" s="82"/>
      <c r="AJ323" s="82"/>
      <c r="AK323" s="82"/>
      <c r="AL323" s="82"/>
      <c r="AM323" s="82"/>
      <c r="AN323" s="82"/>
      <c r="AO323" s="82"/>
      <c r="AP323" s="82"/>
      <c r="AQ323" s="82"/>
      <c r="AR323" s="82"/>
      <c r="AS323" s="82"/>
      <c r="AT323" s="82"/>
      <c r="AU323" s="82"/>
      <c r="AV323" s="82"/>
      <c r="AW323" s="82"/>
      <c r="AX323" s="82"/>
      <c r="AY323" s="82"/>
      <c r="AZ323" s="82"/>
      <c r="BA323" s="82"/>
      <c r="BB323" s="82"/>
      <c r="BC323" s="82"/>
      <c r="BD323" s="82"/>
      <c r="BE323" s="82"/>
      <c r="BF323" s="82"/>
      <c r="BG323" s="82"/>
      <c r="BH323" s="82"/>
      <c r="BI323" s="82"/>
      <c r="BJ323" s="82"/>
      <c r="BK323" s="82"/>
      <c r="BL323" s="82"/>
      <c r="BM323" s="82"/>
      <c r="BN323" s="82"/>
      <c r="BO323" s="82"/>
      <c r="BP323" s="82"/>
      <c r="BQ323" s="82"/>
      <c r="BR323" s="82"/>
      <c r="BS323" s="84"/>
      <c r="BT323" s="84"/>
      <c r="BU323" s="84"/>
      <c r="BV323" s="84"/>
      <c r="BW323" s="84"/>
      <c r="BX323" s="84"/>
      <c r="BY323" s="82"/>
      <c r="BZ323" s="83"/>
      <c r="CA323" s="82"/>
      <c r="CB323" s="82"/>
      <c r="CC323" s="82"/>
    </row>
    <row r="324" spans="1:81" ht="15.75" customHeight="1" thickBot="1" x14ac:dyDescent="0.25">
      <c r="A324" s="82"/>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c r="AA324" s="82"/>
      <c r="AB324" s="82"/>
      <c r="AC324" s="82"/>
      <c r="AD324" s="82"/>
      <c r="AE324" s="82"/>
      <c r="AF324" s="82"/>
      <c r="AG324" s="82"/>
      <c r="AH324" s="82"/>
      <c r="AI324" s="82"/>
      <c r="AJ324" s="82"/>
      <c r="AK324" s="82"/>
      <c r="AL324" s="82"/>
      <c r="AM324" s="82"/>
      <c r="AN324" s="82"/>
      <c r="AO324" s="82"/>
      <c r="AP324" s="82"/>
      <c r="AQ324" s="82"/>
      <c r="AR324" s="82"/>
      <c r="AS324" s="82"/>
      <c r="AT324" s="82"/>
      <c r="AU324" s="82"/>
      <c r="AV324" s="82"/>
      <c r="AW324" s="82"/>
      <c r="AX324" s="82"/>
      <c r="AY324" s="82"/>
      <c r="AZ324" s="82"/>
      <c r="BA324" s="82"/>
      <c r="BB324" s="82"/>
      <c r="BC324" s="82"/>
      <c r="BD324" s="82"/>
      <c r="BE324" s="82"/>
      <c r="BF324" s="82"/>
      <c r="BG324" s="82"/>
      <c r="BH324" s="82"/>
      <c r="BI324" s="82"/>
      <c r="BJ324" s="82"/>
      <c r="BK324" s="82"/>
      <c r="BL324" s="82"/>
      <c r="BM324" s="82"/>
      <c r="BN324" s="82"/>
      <c r="BO324" s="82"/>
      <c r="BP324" s="82"/>
      <c r="BQ324" s="82"/>
      <c r="BR324" s="82"/>
      <c r="BS324" s="84"/>
      <c r="BT324" s="84"/>
      <c r="BU324" s="84"/>
      <c r="BV324" s="84"/>
      <c r="BW324" s="84"/>
      <c r="BX324" s="84"/>
      <c r="BY324" s="82"/>
      <c r="BZ324" s="83"/>
      <c r="CA324" s="82"/>
      <c r="CB324" s="82"/>
      <c r="CC324" s="82"/>
    </row>
    <row r="325" spans="1:81" ht="15.75" customHeight="1" thickBot="1" x14ac:dyDescent="0.25">
      <c r="A325" s="82"/>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G325" s="82"/>
      <c r="AH325" s="82"/>
      <c r="AI325" s="82"/>
      <c r="AJ325" s="82"/>
      <c r="AK325" s="82"/>
      <c r="AL325" s="82"/>
      <c r="AM325" s="82"/>
      <c r="AN325" s="82"/>
      <c r="AO325" s="82"/>
      <c r="AP325" s="82"/>
      <c r="AQ325" s="82"/>
      <c r="AR325" s="82"/>
      <c r="AS325" s="82"/>
      <c r="AT325" s="82"/>
      <c r="AU325" s="82"/>
      <c r="AV325" s="82"/>
      <c r="AW325" s="82"/>
      <c r="AX325" s="82"/>
      <c r="AY325" s="82"/>
      <c r="AZ325" s="82"/>
      <c r="BA325" s="82"/>
      <c r="BB325" s="82"/>
      <c r="BC325" s="82"/>
      <c r="BD325" s="82"/>
      <c r="BE325" s="82"/>
      <c r="BF325" s="82"/>
      <c r="BG325" s="82"/>
      <c r="BH325" s="82"/>
      <c r="BI325" s="82"/>
      <c r="BJ325" s="82"/>
      <c r="BK325" s="82"/>
      <c r="BL325" s="82"/>
      <c r="BM325" s="82"/>
      <c r="BN325" s="82"/>
      <c r="BO325" s="82"/>
      <c r="BP325" s="82"/>
      <c r="BQ325" s="82"/>
      <c r="BR325" s="82"/>
      <c r="BS325" s="84"/>
      <c r="BT325" s="84"/>
      <c r="BU325" s="84"/>
      <c r="BV325" s="84"/>
      <c r="BW325" s="84"/>
      <c r="BX325" s="84"/>
      <c r="BY325" s="82"/>
      <c r="BZ325" s="83"/>
      <c r="CA325" s="82"/>
      <c r="CB325" s="82"/>
      <c r="CC325" s="82"/>
    </row>
    <row r="326" spans="1:81" ht="15.75" customHeight="1" thickBot="1" x14ac:dyDescent="0.25">
      <c r="A326" s="82"/>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c r="AA326" s="82"/>
      <c r="AB326" s="82"/>
      <c r="AC326" s="82"/>
      <c r="AD326" s="82"/>
      <c r="AE326" s="82"/>
      <c r="AF326" s="82"/>
      <c r="AG326" s="82"/>
      <c r="AH326" s="82"/>
      <c r="AI326" s="82"/>
      <c r="AJ326" s="82"/>
      <c r="AK326" s="82"/>
      <c r="AL326" s="82"/>
      <c r="AM326" s="82"/>
      <c r="AN326" s="82"/>
      <c r="AO326" s="82"/>
      <c r="AP326" s="82"/>
      <c r="AQ326" s="82"/>
      <c r="AR326" s="82"/>
      <c r="AS326" s="82"/>
      <c r="AT326" s="82"/>
      <c r="AU326" s="82"/>
      <c r="AV326" s="82"/>
      <c r="AW326" s="82"/>
      <c r="AX326" s="82"/>
      <c r="AY326" s="82"/>
      <c r="AZ326" s="82"/>
      <c r="BA326" s="82"/>
      <c r="BB326" s="82"/>
      <c r="BC326" s="82"/>
      <c r="BD326" s="82"/>
      <c r="BE326" s="82"/>
      <c r="BF326" s="82"/>
      <c r="BG326" s="82"/>
      <c r="BH326" s="82"/>
      <c r="BI326" s="82"/>
      <c r="BJ326" s="82"/>
      <c r="BK326" s="82"/>
      <c r="BL326" s="82"/>
      <c r="BM326" s="82"/>
      <c r="BN326" s="82"/>
      <c r="BO326" s="82"/>
      <c r="BP326" s="82"/>
      <c r="BQ326" s="82"/>
      <c r="BR326" s="82"/>
      <c r="BS326" s="84"/>
      <c r="BT326" s="84"/>
      <c r="BU326" s="84"/>
      <c r="BV326" s="84"/>
      <c r="BW326" s="84"/>
      <c r="BX326" s="84"/>
      <c r="BY326" s="82"/>
      <c r="BZ326" s="83"/>
      <c r="CA326" s="82"/>
      <c r="CB326" s="82"/>
      <c r="CC326" s="82"/>
    </row>
    <row r="327" spans="1:81" ht="15.75" customHeight="1" thickBot="1" x14ac:dyDescent="0.25">
      <c r="A327" s="82"/>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c r="AA327" s="82"/>
      <c r="AB327" s="82"/>
      <c r="AC327" s="82"/>
      <c r="AD327" s="82"/>
      <c r="AE327" s="82"/>
      <c r="AF327" s="82"/>
      <c r="AG327" s="82"/>
      <c r="AH327" s="82"/>
      <c r="AI327" s="82"/>
      <c r="AJ327" s="82"/>
      <c r="AK327" s="82"/>
      <c r="AL327" s="82"/>
      <c r="AM327" s="82"/>
      <c r="AN327" s="82"/>
      <c r="AO327" s="82"/>
      <c r="AP327" s="82"/>
      <c r="AQ327" s="82"/>
      <c r="AR327" s="82"/>
      <c r="AS327" s="82"/>
      <c r="AT327" s="82"/>
      <c r="AU327" s="82"/>
      <c r="AV327" s="82"/>
      <c r="AW327" s="82"/>
      <c r="AX327" s="82"/>
      <c r="AY327" s="82"/>
      <c r="AZ327" s="82"/>
      <c r="BA327" s="82"/>
      <c r="BB327" s="82"/>
      <c r="BC327" s="82"/>
      <c r="BD327" s="82"/>
      <c r="BE327" s="82"/>
      <c r="BF327" s="82"/>
      <c r="BG327" s="82"/>
      <c r="BH327" s="82"/>
      <c r="BI327" s="82"/>
      <c r="BJ327" s="82"/>
      <c r="BK327" s="82"/>
      <c r="BL327" s="82"/>
      <c r="BM327" s="82"/>
      <c r="BN327" s="82"/>
      <c r="BO327" s="82"/>
      <c r="BP327" s="82"/>
      <c r="BQ327" s="82"/>
      <c r="BR327" s="82"/>
      <c r="BS327" s="84"/>
      <c r="BT327" s="84"/>
      <c r="BU327" s="84"/>
      <c r="BV327" s="84"/>
      <c r="BW327" s="84"/>
      <c r="BX327" s="84"/>
      <c r="BY327" s="82"/>
      <c r="BZ327" s="83"/>
      <c r="CA327" s="82"/>
      <c r="CB327" s="82"/>
      <c r="CC327" s="82"/>
    </row>
    <row r="328" spans="1:81" ht="15.75" customHeight="1" thickBot="1" x14ac:dyDescent="0.25">
      <c r="A328" s="82"/>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c r="AA328" s="82"/>
      <c r="AB328" s="82"/>
      <c r="AC328" s="82"/>
      <c r="AD328" s="82"/>
      <c r="AE328" s="82"/>
      <c r="AF328" s="82"/>
      <c r="AG328" s="82"/>
      <c r="AH328" s="82"/>
      <c r="AI328" s="82"/>
      <c r="AJ328" s="82"/>
      <c r="AK328" s="82"/>
      <c r="AL328" s="82"/>
      <c r="AM328" s="82"/>
      <c r="AN328" s="82"/>
      <c r="AO328" s="82"/>
      <c r="AP328" s="82"/>
      <c r="AQ328" s="82"/>
      <c r="AR328" s="82"/>
      <c r="AS328" s="82"/>
      <c r="AT328" s="82"/>
      <c r="AU328" s="82"/>
      <c r="AV328" s="82"/>
      <c r="AW328" s="82"/>
      <c r="AX328" s="82"/>
      <c r="AY328" s="82"/>
      <c r="AZ328" s="82"/>
      <c r="BA328" s="82"/>
      <c r="BB328" s="82"/>
      <c r="BC328" s="82"/>
      <c r="BD328" s="82"/>
      <c r="BE328" s="82"/>
      <c r="BF328" s="82"/>
      <c r="BG328" s="82"/>
      <c r="BH328" s="82"/>
      <c r="BI328" s="82"/>
      <c r="BJ328" s="82"/>
      <c r="BK328" s="82"/>
      <c r="BL328" s="82"/>
      <c r="BM328" s="82"/>
      <c r="BN328" s="82"/>
      <c r="BO328" s="82"/>
      <c r="BP328" s="82"/>
      <c r="BQ328" s="82"/>
      <c r="BR328" s="82"/>
      <c r="BS328" s="84"/>
      <c r="BT328" s="84"/>
      <c r="BU328" s="84"/>
      <c r="BV328" s="84"/>
      <c r="BW328" s="84"/>
      <c r="BX328" s="84"/>
      <c r="BY328" s="82"/>
      <c r="BZ328" s="83"/>
      <c r="CA328" s="82"/>
      <c r="CB328" s="82"/>
      <c r="CC328" s="82"/>
    </row>
    <row r="329" spans="1:81" ht="15.75" customHeight="1" thickBot="1" x14ac:dyDescent="0.25">
      <c r="A329" s="82"/>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c r="AA329" s="82"/>
      <c r="AB329" s="82"/>
      <c r="AC329" s="82"/>
      <c r="AD329" s="82"/>
      <c r="AE329" s="82"/>
      <c r="AF329" s="82"/>
      <c r="AG329" s="82"/>
      <c r="AH329" s="82"/>
      <c r="AI329" s="82"/>
      <c r="AJ329" s="82"/>
      <c r="AK329" s="82"/>
      <c r="AL329" s="82"/>
      <c r="AM329" s="82"/>
      <c r="AN329" s="82"/>
      <c r="AO329" s="82"/>
      <c r="AP329" s="82"/>
      <c r="AQ329" s="82"/>
      <c r="AR329" s="82"/>
      <c r="AS329" s="82"/>
      <c r="AT329" s="82"/>
      <c r="AU329" s="82"/>
      <c r="AV329" s="82"/>
      <c r="AW329" s="82"/>
      <c r="AX329" s="82"/>
      <c r="AY329" s="82"/>
      <c r="AZ329" s="82"/>
      <c r="BA329" s="82"/>
      <c r="BB329" s="82"/>
      <c r="BC329" s="82"/>
      <c r="BD329" s="82"/>
      <c r="BE329" s="82"/>
      <c r="BF329" s="82"/>
      <c r="BG329" s="82"/>
      <c r="BH329" s="82"/>
      <c r="BI329" s="82"/>
      <c r="BJ329" s="82"/>
      <c r="BK329" s="82"/>
      <c r="BL329" s="82"/>
      <c r="BM329" s="82"/>
      <c r="BN329" s="82"/>
      <c r="BO329" s="82"/>
      <c r="BP329" s="82"/>
      <c r="BQ329" s="82"/>
      <c r="BR329" s="82"/>
      <c r="BS329" s="84"/>
      <c r="BT329" s="84"/>
      <c r="BU329" s="84"/>
      <c r="BV329" s="84"/>
      <c r="BW329" s="84"/>
      <c r="BX329" s="84"/>
      <c r="BY329" s="82"/>
      <c r="BZ329" s="83"/>
      <c r="CA329" s="82"/>
      <c r="CB329" s="82"/>
      <c r="CC329" s="82"/>
    </row>
    <row r="330" spans="1:81" ht="15.75" customHeight="1" thickBot="1" x14ac:dyDescent="0.25">
      <c r="A330" s="82"/>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c r="AA330" s="82"/>
      <c r="AB330" s="82"/>
      <c r="AC330" s="82"/>
      <c r="AD330" s="82"/>
      <c r="AE330" s="82"/>
      <c r="AF330" s="82"/>
      <c r="AG330" s="82"/>
      <c r="AH330" s="82"/>
      <c r="AI330" s="82"/>
      <c r="AJ330" s="82"/>
      <c r="AK330" s="82"/>
      <c r="AL330" s="82"/>
      <c r="AM330" s="82"/>
      <c r="AN330" s="82"/>
      <c r="AO330" s="82"/>
      <c r="AP330" s="82"/>
      <c r="AQ330" s="82"/>
      <c r="AR330" s="82"/>
      <c r="AS330" s="82"/>
      <c r="AT330" s="82"/>
      <c r="AU330" s="82"/>
      <c r="AV330" s="82"/>
      <c r="AW330" s="82"/>
      <c r="AX330" s="82"/>
      <c r="AY330" s="82"/>
      <c r="AZ330" s="82"/>
      <c r="BA330" s="82"/>
      <c r="BB330" s="82"/>
      <c r="BC330" s="82"/>
      <c r="BD330" s="82"/>
      <c r="BE330" s="82"/>
      <c r="BF330" s="82"/>
      <c r="BG330" s="82"/>
      <c r="BH330" s="82"/>
      <c r="BI330" s="82"/>
      <c r="BJ330" s="82"/>
      <c r="BK330" s="82"/>
      <c r="BL330" s="82"/>
      <c r="BM330" s="82"/>
      <c r="BN330" s="82"/>
      <c r="BO330" s="82"/>
      <c r="BP330" s="82"/>
      <c r="BQ330" s="82"/>
      <c r="BR330" s="82"/>
      <c r="BS330" s="84"/>
      <c r="BT330" s="84"/>
      <c r="BU330" s="84"/>
      <c r="BV330" s="84"/>
      <c r="BW330" s="84"/>
      <c r="BX330" s="84"/>
      <c r="BY330" s="82"/>
      <c r="BZ330" s="83"/>
      <c r="CA330" s="82"/>
      <c r="CB330" s="82"/>
      <c r="CC330" s="82"/>
    </row>
    <row r="331" spans="1:81" ht="15.75" customHeight="1" thickBot="1" x14ac:dyDescent="0.25">
      <c r="A331" s="82"/>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G331" s="82"/>
      <c r="AH331" s="82"/>
      <c r="AI331" s="82"/>
      <c r="AJ331" s="82"/>
      <c r="AK331" s="82"/>
      <c r="AL331" s="82"/>
      <c r="AM331" s="82"/>
      <c r="AN331" s="82"/>
      <c r="AO331" s="82"/>
      <c r="AP331" s="82"/>
      <c r="AQ331" s="82"/>
      <c r="AR331" s="82"/>
      <c r="AS331" s="82"/>
      <c r="AT331" s="82"/>
      <c r="AU331" s="82"/>
      <c r="AV331" s="82"/>
      <c r="AW331" s="82"/>
      <c r="AX331" s="82"/>
      <c r="AY331" s="82"/>
      <c r="AZ331" s="82"/>
      <c r="BA331" s="82"/>
      <c r="BB331" s="82"/>
      <c r="BC331" s="82"/>
      <c r="BD331" s="82"/>
      <c r="BE331" s="82"/>
      <c r="BF331" s="82"/>
      <c r="BG331" s="82"/>
      <c r="BH331" s="82"/>
      <c r="BI331" s="82"/>
      <c r="BJ331" s="82"/>
      <c r="BK331" s="82"/>
      <c r="BL331" s="82"/>
      <c r="BM331" s="82"/>
      <c r="BN331" s="82"/>
      <c r="BO331" s="82"/>
      <c r="BP331" s="82"/>
      <c r="BQ331" s="82"/>
      <c r="BR331" s="82"/>
      <c r="BS331" s="84"/>
      <c r="BT331" s="84"/>
      <c r="BU331" s="84"/>
      <c r="BV331" s="84"/>
      <c r="BW331" s="84"/>
      <c r="BX331" s="84"/>
      <c r="BY331" s="82"/>
      <c r="BZ331" s="83"/>
      <c r="CA331" s="82"/>
      <c r="CB331" s="82"/>
      <c r="CC331" s="82"/>
    </row>
    <row r="332" spans="1:81" ht="15.75" customHeight="1" thickBot="1" x14ac:dyDescent="0.25">
      <c r="A332" s="82"/>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c r="AA332" s="82"/>
      <c r="AB332" s="82"/>
      <c r="AC332" s="82"/>
      <c r="AD332" s="82"/>
      <c r="AE332" s="82"/>
      <c r="AF332" s="82"/>
      <c r="AG332" s="82"/>
      <c r="AH332" s="82"/>
      <c r="AI332" s="82"/>
      <c r="AJ332" s="82"/>
      <c r="AK332" s="82"/>
      <c r="AL332" s="82"/>
      <c r="AM332" s="82"/>
      <c r="AN332" s="82"/>
      <c r="AO332" s="82"/>
      <c r="AP332" s="82"/>
      <c r="AQ332" s="82"/>
      <c r="AR332" s="82"/>
      <c r="AS332" s="82"/>
      <c r="AT332" s="82"/>
      <c r="AU332" s="82"/>
      <c r="AV332" s="82"/>
      <c r="AW332" s="82"/>
      <c r="AX332" s="82"/>
      <c r="AY332" s="82"/>
      <c r="AZ332" s="82"/>
      <c r="BA332" s="82"/>
      <c r="BB332" s="82"/>
      <c r="BC332" s="82"/>
      <c r="BD332" s="82"/>
      <c r="BE332" s="82"/>
      <c r="BF332" s="82"/>
      <c r="BG332" s="82"/>
      <c r="BH332" s="82"/>
      <c r="BI332" s="82"/>
      <c r="BJ332" s="82"/>
      <c r="BK332" s="82"/>
      <c r="BL332" s="82"/>
      <c r="BM332" s="82"/>
      <c r="BN332" s="82"/>
      <c r="BO332" s="82"/>
      <c r="BP332" s="82"/>
      <c r="BQ332" s="82"/>
      <c r="BR332" s="82"/>
      <c r="BS332" s="84"/>
      <c r="BT332" s="84"/>
      <c r="BU332" s="84"/>
      <c r="BV332" s="84"/>
      <c r="BW332" s="84"/>
      <c r="BX332" s="84"/>
      <c r="BY332" s="82"/>
      <c r="BZ332" s="83"/>
      <c r="CA332" s="82"/>
      <c r="CB332" s="82"/>
      <c r="CC332" s="82"/>
    </row>
    <row r="333" spans="1:81" ht="15.75" customHeight="1" thickBot="1" x14ac:dyDescent="0.25">
      <c r="A333" s="82"/>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c r="AG333" s="82"/>
      <c r="AH333" s="82"/>
      <c r="AI333" s="82"/>
      <c r="AJ333" s="82"/>
      <c r="AK333" s="82"/>
      <c r="AL333" s="82"/>
      <c r="AM333" s="82"/>
      <c r="AN333" s="82"/>
      <c r="AO333" s="82"/>
      <c r="AP333" s="82"/>
      <c r="AQ333" s="82"/>
      <c r="AR333" s="82"/>
      <c r="AS333" s="82"/>
      <c r="AT333" s="82"/>
      <c r="AU333" s="82"/>
      <c r="AV333" s="82"/>
      <c r="AW333" s="82"/>
      <c r="AX333" s="82"/>
      <c r="AY333" s="82"/>
      <c r="AZ333" s="82"/>
      <c r="BA333" s="82"/>
      <c r="BB333" s="82"/>
      <c r="BC333" s="82"/>
      <c r="BD333" s="82"/>
      <c r="BE333" s="82"/>
      <c r="BF333" s="82"/>
      <c r="BG333" s="82"/>
      <c r="BH333" s="82"/>
      <c r="BI333" s="82"/>
      <c r="BJ333" s="82"/>
      <c r="BK333" s="82"/>
      <c r="BL333" s="82"/>
      <c r="BM333" s="82"/>
      <c r="BN333" s="82"/>
      <c r="BO333" s="82"/>
      <c r="BP333" s="82"/>
      <c r="BQ333" s="82"/>
      <c r="BR333" s="82"/>
      <c r="BS333" s="84"/>
      <c r="BT333" s="84"/>
      <c r="BU333" s="84"/>
      <c r="BV333" s="84"/>
      <c r="BW333" s="84"/>
      <c r="BX333" s="84"/>
      <c r="BY333" s="82"/>
      <c r="BZ333" s="83"/>
      <c r="CA333" s="82"/>
      <c r="CB333" s="82"/>
      <c r="CC333" s="82"/>
    </row>
    <row r="334" spans="1:81" ht="15.75" customHeight="1" thickBot="1" x14ac:dyDescent="0.25">
      <c r="A334" s="82"/>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c r="AG334" s="82"/>
      <c r="AH334" s="82"/>
      <c r="AI334" s="82"/>
      <c r="AJ334" s="82"/>
      <c r="AK334" s="82"/>
      <c r="AL334" s="82"/>
      <c r="AM334" s="82"/>
      <c r="AN334" s="82"/>
      <c r="AO334" s="82"/>
      <c r="AP334" s="82"/>
      <c r="AQ334" s="82"/>
      <c r="AR334" s="82"/>
      <c r="AS334" s="82"/>
      <c r="AT334" s="82"/>
      <c r="AU334" s="82"/>
      <c r="AV334" s="82"/>
      <c r="AW334" s="82"/>
      <c r="AX334" s="82"/>
      <c r="AY334" s="82"/>
      <c r="AZ334" s="82"/>
      <c r="BA334" s="82"/>
      <c r="BB334" s="82"/>
      <c r="BC334" s="82"/>
      <c r="BD334" s="82"/>
      <c r="BE334" s="82"/>
      <c r="BF334" s="82"/>
      <c r="BG334" s="82"/>
      <c r="BH334" s="82"/>
      <c r="BI334" s="82"/>
      <c r="BJ334" s="82"/>
      <c r="BK334" s="82"/>
      <c r="BL334" s="82"/>
      <c r="BM334" s="82"/>
      <c r="BN334" s="82"/>
      <c r="BO334" s="82"/>
      <c r="BP334" s="82"/>
      <c r="BQ334" s="82"/>
      <c r="BR334" s="82"/>
      <c r="BS334" s="84"/>
      <c r="BT334" s="84"/>
      <c r="BU334" s="84"/>
      <c r="BV334" s="84"/>
      <c r="BW334" s="84"/>
      <c r="BX334" s="84"/>
      <c r="BY334" s="82"/>
      <c r="BZ334" s="83"/>
      <c r="CA334" s="82"/>
      <c r="CB334" s="82"/>
      <c r="CC334" s="82"/>
    </row>
    <row r="335" spans="1:81" ht="15.75" customHeight="1" thickBot="1" x14ac:dyDescent="0.25">
      <c r="A335" s="82"/>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c r="AG335" s="82"/>
      <c r="AH335" s="82"/>
      <c r="AI335" s="82"/>
      <c r="AJ335" s="82"/>
      <c r="AK335" s="82"/>
      <c r="AL335" s="82"/>
      <c r="AM335" s="82"/>
      <c r="AN335" s="82"/>
      <c r="AO335" s="82"/>
      <c r="AP335" s="82"/>
      <c r="AQ335" s="82"/>
      <c r="AR335" s="82"/>
      <c r="AS335" s="82"/>
      <c r="AT335" s="82"/>
      <c r="AU335" s="82"/>
      <c r="AV335" s="82"/>
      <c r="AW335" s="82"/>
      <c r="AX335" s="82"/>
      <c r="AY335" s="82"/>
      <c r="AZ335" s="82"/>
      <c r="BA335" s="82"/>
      <c r="BB335" s="82"/>
      <c r="BC335" s="82"/>
      <c r="BD335" s="82"/>
      <c r="BE335" s="82"/>
      <c r="BF335" s="82"/>
      <c r="BG335" s="82"/>
      <c r="BH335" s="82"/>
      <c r="BI335" s="82"/>
      <c r="BJ335" s="82"/>
      <c r="BK335" s="82"/>
      <c r="BL335" s="82"/>
      <c r="BM335" s="82"/>
      <c r="BN335" s="82"/>
      <c r="BO335" s="82"/>
      <c r="BP335" s="82"/>
      <c r="BQ335" s="82"/>
      <c r="BR335" s="82"/>
      <c r="BS335" s="84"/>
      <c r="BT335" s="84"/>
      <c r="BU335" s="84"/>
      <c r="BV335" s="84"/>
      <c r="BW335" s="84"/>
      <c r="BX335" s="84"/>
      <c r="BY335" s="82"/>
      <c r="BZ335" s="83"/>
      <c r="CA335" s="82"/>
      <c r="CB335" s="82"/>
      <c r="CC335" s="82"/>
    </row>
    <row r="336" spans="1:81" ht="15.75" customHeight="1" thickBot="1" x14ac:dyDescent="0.25">
      <c r="A336" s="82"/>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c r="AG336" s="82"/>
      <c r="AH336" s="82"/>
      <c r="AI336" s="82"/>
      <c r="AJ336" s="82"/>
      <c r="AK336" s="82"/>
      <c r="AL336" s="82"/>
      <c r="AM336" s="82"/>
      <c r="AN336" s="82"/>
      <c r="AO336" s="82"/>
      <c r="AP336" s="82"/>
      <c r="AQ336" s="82"/>
      <c r="AR336" s="82"/>
      <c r="AS336" s="82"/>
      <c r="AT336" s="82"/>
      <c r="AU336" s="82"/>
      <c r="AV336" s="82"/>
      <c r="AW336" s="82"/>
      <c r="AX336" s="82"/>
      <c r="AY336" s="82"/>
      <c r="AZ336" s="82"/>
      <c r="BA336" s="82"/>
      <c r="BB336" s="82"/>
      <c r="BC336" s="82"/>
      <c r="BD336" s="82"/>
      <c r="BE336" s="82"/>
      <c r="BF336" s="82"/>
      <c r="BG336" s="82"/>
      <c r="BH336" s="82"/>
      <c r="BI336" s="82"/>
      <c r="BJ336" s="82"/>
      <c r="BK336" s="82"/>
      <c r="BL336" s="82"/>
      <c r="BM336" s="82"/>
      <c r="BN336" s="82"/>
      <c r="BO336" s="82"/>
      <c r="BP336" s="82"/>
      <c r="BQ336" s="82"/>
      <c r="BR336" s="82"/>
      <c r="BS336" s="84"/>
      <c r="BT336" s="84"/>
      <c r="BU336" s="84"/>
      <c r="BV336" s="84"/>
      <c r="BW336" s="84"/>
      <c r="BX336" s="84"/>
      <c r="BY336" s="82"/>
      <c r="BZ336" s="83"/>
      <c r="CA336" s="82"/>
      <c r="CB336" s="82"/>
      <c r="CC336" s="82"/>
    </row>
    <row r="337" spans="1:81" ht="15.75" customHeight="1" thickBot="1" x14ac:dyDescent="0.25">
      <c r="A337" s="82"/>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G337" s="82"/>
      <c r="AH337" s="82"/>
      <c r="AI337" s="82"/>
      <c r="AJ337" s="82"/>
      <c r="AK337" s="82"/>
      <c r="AL337" s="82"/>
      <c r="AM337" s="82"/>
      <c r="AN337" s="82"/>
      <c r="AO337" s="82"/>
      <c r="AP337" s="82"/>
      <c r="AQ337" s="82"/>
      <c r="AR337" s="82"/>
      <c r="AS337" s="82"/>
      <c r="AT337" s="82"/>
      <c r="AU337" s="82"/>
      <c r="AV337" s="82"/>
      <c r="AW337" s="82"/>
      <c r="AX337" s="82"/>
      <c r="AY337" s="82"/>
      <c r="AZ337" s="82"/>
      <c r="BA337" s="82"/>
      <c r="BB337" s="82"/>
      <c r="BC337" s="82"/>
      <c r="BD337" s="82"/>
      <c r="BE337" s="82"/>
      <c r="BF337" s="82"/>
      <c r="BG337" s="82"/>
      <c r="BH337" s="82"/>
      <c r="BI337" s="82"/>
      <c r="BJ337" s="82"/>
      <c r="BK337" s="82"/>
      <c r="BL337" s="82"/>
      <c r="BM337" s="82"/>
      <c r="BN337" s="82"/>
      <c r="BO337" s="82"/>
      <c r="BP337" s="82"/>
      <c r="BQ337" s="82"/>
      <c r="BR337" s="82"/>
      <c r="BS337" s="84"/>
      <c r="BT337" s="84"/>
      <c r="BU337" s="84"/>
      <c r="BV337" s="84"/>
      <c r="BW337" s="84"/>
      <c r="BX337" s="84"/>
      <c r="BY337" s="82"/>
      <c r="BZ337" s="83"/>
      <c r="CA337" s="82"/>
      <c r="CB337" s="82"/>
      <c r="CC337" s="82"/>
    </row>
    <row r="338" spans="1:81" ht="15.75" customHeight="1" thickBot="1" x14ac:dyDescent="0.25">
      <c r="A338" s="82"/>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c r="AA338" s="82"/>
      <c r="AB338" s="82"/>
      <c r="AC338" s="82"/>
      <c r="AD338" s="82"/>
      <c r="AE338" s="82"/>
      <c r="AF338" s="82"/>
      <c r="AG338" s="82"/>
      <c r="AH338" s="82"/>
      <c r="AI338" s="82"/>
      <c r="AJ338" s="82"/>
      <c r="AK338" s="82"/>
      <c r="AL338" s="82"/>
      <c r="AM338" s="82"/>
      <c r="AN338" s="82"/>
      <c r="AO338" s="82"/>
      <c r="AP338" s="82"/>
      <c r="AQ338" s="82"/>
      <c r="AR338" s="82"/>
      <c r="AS338" s="82"/>
      <c r="AT338" s="82"/>
      <c r="AU338" s="82"/>
      <c r="AV338" s="82"/>
      <c r="AW338" s="82"/>
      <c r="AX338" s="82"/>
      <c r="AY338" s="82"/>
      <c r="AZ338" s="82"/>
      <c r="BA338" s="82"/>
      <c r="BB338" s="82"/>
      <c r="BC338" s="82"/>
      <c r="BD338" s="82"/>
      <c r="BE338" s="82"/>
      <c r="BF338" s="82"/>
      <c r="BG338" s="82"/>
      <c r="BH338" s="82"/>
      <c r="BI338" s="82"/>
      <c r="BJ338" s="82"/>
      <c r="BK338" s="82"/>
      <c r="BL338" s="82"/>
      <c r="BM338" s="82"/>
      <c r="BN338" s="82"/>
      <c r="BO338" s="82"/>
      <c r="BP338" s="82"/>
      <c r="BQ338" s="82"/>
      <c r="BR338" s="82"/>
      <c r="BS338" s="84"/>
      <c r="BT338" s="84"/>
      <c r="BU338" s="84"/>
      <c r="BV338" s="84"/>
      <c r="BW338" s="84"/>
      <c r="BX338" s="84"/>
      <c r="BY338" s="82"/>
      <c r="BZ338" s="83"/>
      <c r="CA338" s="82"/>
      <c r="CB338" s="82"/>
      <c r="CC338" s="82"/>
    </row>
    <row r="339" spans="1:81" ht="15.75" customHeight="1" thickBot="1" x14ac:dyDescent="0.25">
      <c r="A339" s="82"/>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c r="AA339" s="82"/>
      <c r="AB339" s="82"/>
      <c r="AC339" s="82"/>
      <c r="AD339" s="82"/>
      <c r="AE339" s="82"/>
      <c r="AF339" s="82"/>
      <c r="AG339" s="82"/>
      <c r="AH339" s="82"/>
      <c r="AI339" s="82"/>
      <c r="AJ339" s="82"/>
      <c r="AK339" s="82"/>
      <c r="AL339" s="82"/>
      <c r="AM339" s="82"/>
      <c r="AN339" s="82"/>
      <c r="AO339" s="82"/>
      <c r="AP339" s="82"/>
      <c r="AQ339" s="82"/>
      <c r="AR339" s="82"/>
      <c r="AS339" s="82"/>
      <c r="AT339" s="82"/>
      <c r="AU339" s="82"/>
      <c r="AV339" s="82"/>
      <c r="AW339" s="82"/>
      <c r="AX339" s="82"/>
      <c r="AY339" s="82"/>
      <c r="AZ339" s="82"/>
      <c r="BA339" s="82"/>
      <c r="BB339" s="82"/>
      <c r="BC339" s="82"/>
      <c r="BD339" s="82"/>
      <c r="BE339" s="82"/>
      <c r="BF339" s="82"/>
      <c r="BG339" s="82"/>
      <c r="BH339" s="82"/>
      <c r="BI339" s="82"/>
      <c r="BJ339" s="82"/>
      <c r="BK339" s="82"/>
      <c r="BL339" s="82"/>
      <c r="BM339" s="82"/>
      <c r="BN339" s="82"/>
      <c r="BO339" s="82"/>
      <c r="BP339" s="82"/>
      <c r="BQ339" s="82"/>
      <c r="BR339" s="82"/>
      <c r="BS339" s="84"/>
      <c r="BT339" s="84"/>
      <c r="BU339" s="84"/>
      <c r="BV339" s="84"/>
      <c r="BW339" s="84"/>
      <c r="BX339" s="84"/>
      <c r="BY339" s="82"/>
      <c r="BZ339" s="83"/>
      <c r="CA339" s="82"/>
      <c r="CB339" s="82"/>
      <c r="CC339" s="82"/>
    </row>
    <row r="340" spans="1:81" ht="15.75" customHeight="1" thickBot="1" x14ac:dyDescent="0.25">
      <c r="A340" s="82"/>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c r="AA340" s="82"/>
      <c r="AB340" s="82"/>
      <c r="AC340" s="82"/>
      <c r="AD340" s="82"/>
      <c r="AE340" s="82"/>
      <c r="AF340" s="82"/>
      <c r="AG340" s="82"/>
      <c r="AH340" s="82"/>
      <c r="AI340" s="82"/>
      <c r="AJ340" s="82"/>
      <c r="AK340" s="82"/>
      <c r="AL340" s="82"/>
      <c r="AM340" s="82"/>
      <c r="AN340" s="82"/>
      <c r="AO340" s="82"/>
      <c r="AP340" s="82"/>
      <c r="AQ340" s="82"/>
      <c r="AR340" s="82"/>
      <c r="AS340" s="82"/>
      <c r="AT340" s="82"/>
      <c r="AU340" s="82"/>
      <c r="AV340" s="82"/>
      <c r="AW340" s="82"/>
      <c r="AX340" s="82"/>
      <c r="AY340" s="82"/>
      <c r="AZ340" s="82"/>
      <c r="BA340" s="82"/>
      <c r="BB340" s="82"/>
      <c r="BC340" s="82"/>
      <c r="BD340" s="82"/>
      <c r="BE340" s="82"/>
      <c r="BF340" s="82"/>
      <c r="BG340" s="82"/>
      <c r="BH340" s="82"/>
      <c r="BI340" s="82"/>
      <c r="BJ340" s="82"/>
      <c r="BK340" s="82"/>
      <c r="BL340" s="82"/>
      <c r="BM340" s="82"/>
      <c r="BN340" s="82"/>
      <c r="BO340" s="82"/>
      <c r="BP340" s="82"/>
      <c r="BQ340" s="82"/>
      <c r="BR340" s="82"/>
      <c r="BS340" s="84"/>
      <c r="BT340" s="84"/>
      <c r="BU340" s="84"/>
      <c r="BV340" s="84"/>
      <c r="BW340" s="84"/>
      <c r="BX340" s="84"/>
      <c r="BY340" s="82"/>
      <c r="BZ340" s="83"/>
      <c r="CA340" s="82"/>
      <c r="CB340" s="82"/>
      <c r="CC340" s="82"/>
    </row>
    <row r="341" spans="1:81" ht="15.75" customHeight="1" thickBot="1" x14ac:dyDescent="0.25">
      <c r="A341" s="82"/>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c r="AA341" s="82"/>
      <c r="AB341" s="82"/>
      <c r="AC341" s="82"/>
      <c r="AD341" s="82"/>
      <c r="AE341" s="82"/>
      <c r="AF341" s="82"/>
      <c r="AG341" s="82"/>
      <c r="AH341" s="82"/>
      <c r="AI341" s="82"/>
      <c r="AJ341" s="82"/>
      <c r="AK341" s="82"/>
      <c r="AL341" s="82"/>
      <c r="AM341" s="82"/>
      <c r="AN341" s="82"/>
      <c r="AO341" s="82"/>
      <c r="AP341" s="82"/>
      <c r="AQ341" s="82"/>
      <c r="AR341" s="82"/>
      <c r="AS341" s="82"/>
      <c r="AT341" s="82"/>
      <c r="AU341" s="82"/>
      <c r="AV341" s="82"/>
      <c r="AW341" s="82"/>
      <c r="AX341" s="82"/>
      <c r="AY341" s="82"/>
      <c r="AZ341" s="82"/>
      <c r="BA341" s="82"/>
      <c r="BB341" s="82"/>
      <c r="BC341" s="82"/>
      <c r="BD341" s="82"/>
      <c r="BE341" s="82"/>
      <c r="BF341" s="82"/>
      <c r="BG341" s="82"/>
      <c r="BH341" s="82"/>
      <c r="BI341" s="82"/>
      <c r="BJ341" s="82"/>
      <c r="BK341" s="82"/>
      <c r="BL341" s="82"/>
      <c r="BM341" s="82"/>
      <c r="BN341" s="82"/>
      <c r="BO341" s="82"/>
      <c r="BP341" s="82"/>
      <c r="BQ341" s="82"/>
      <c r="BR341" s="82"/>
      <c r="BS341" s="84"/>
      <c r="BT341" s="84"/>
      <c r="BU341" s="84"/>
      <c r="BV341" s="84"/>
      <c r="BW341" s="84"/>
      <c r="BX341" s="84"/>
      <c r="BY341" s="82"/>
      <c r="BZ341" s="83"/>
      <c r="CA341" s="82"/>
      <c r="CB341" s="82"/>
      <c r="CC341" s="82"/>
    </row>
    <row r="342" spans="1:81" ht="15.75" customHeight="1" thickBot="1" x14ac:dyDescent="0.25">
      <c r="A342" s="82"/>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c r="AA342" s="82"/>
      <c r="AB342" s="82"/>
      <c r="AC342" s="82"/>
      <c r="AD342" s="82"/>
      <c r="AE342" s="82"/>
      <c r="AF342" s="82"/>
      <c r="AG342" s="82"/>
      <c r="AH342" s="82"/>
      <c r="AI342" s="82"/>
      <c r="AJ342" s="82"/>
      <c r="AK342" s="82"/>
      <c r="AL342" s="82"/>
      <c r="AM342" s="82"/>
      <c r="AN342" s="82"/>
      <c r="AO342" s="82"/>
      <c r="AP342" s="82"/>
      <c r="AQ342" s="82"/>
      <c r="AR342" s="82"/>
      <c r="AS342" s="82"/>
      <c r="AT342" s="82"/>
      <c r="AU342" s="82"/>
      <c r="AV342" s="82"/>
      <c r="AW342" s="82"/>
      <c r="AX342" s="82"/>
      <c r="AY342" s="82"/>
      <c r="AZ342" s="82"/>
      <c r="BA342" s="82"/>
      <c r="BB342" s="82"/>
      <c r="BC342" s="82"/>
      <c r="BD342" s="82"/>
      <c r="BE342" s="82"/>
      <c r="BF342" s="82"/>
      <c r="BG342" s="82"/>
      <c r="BH342" s="82"/>
      <c r="BI342" s="82"/>
      <c r="BJ342" s="82"/>
      <c r="BK342" s="82"/>
      <c r="BL342" s="82"/>
      <c r="BM342" s="82"/>
      <c r="BN342" s="82"/>
      <c r="BO342" s="82"/>
      <c r="BP342" s="82"/>
      <c r="BQ342" s="82"/>
      <c r="BR342" s="82"/>
      <c r="BS342" s="84"/>
      <c r="BT342" s="84"/>
      <c r="BU342" s="84"/>
      <c r="BV342" s="84"/>
      <c r="BW342" s="84"/>
      <c r="BX342" s="84"/>
      <c r="BY342" s="82"/>
      <c r="BZ342" s="83"/>
      <c r="CA342" s="82"/>
      <c r="CB342" s="82"/>
      <c r="CC342" s="82"/>
    </row>
    <row r="343" spans="1:81" ht="15.75" customHeight="1" thickBot="1" x14ac:dyDescent="0.25">
      <c r="A343" s="82"/>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G343" s="82"/>
      <c r="AH343" s="82"/>
      <c r="AI343" s="82"/>
      <c r="AJ343" s="82"/>
      <c r="AK343" s="82"/>
      <c r="AL343" s="82"/>
      <c r="AM343" s="82"/>
      <c r="AN343" s="82"/>
      <c r="AO343" s="82"/>
      <c r="AP343" s="82"/>
      <c r="AQ343" s="82"/>
      <c r="AR343" s="82"/>
      <c r="AS343" s="82"/>
      <c r="AT343" s="82"/>
      <c r="AU343" s="82"/>
      <c r="AV343" s="82"/>
      <c r="AW343" s="82"/>
      <c r="AX343" s="82"/>
      <c r="AY343" s="82"/>
      <c r="AZ343" s="82"/>
      <c r="BA343" s="82"/>
      <c r="BB343" s="82"/>
      <c r="BC343" s="82"/>
      <c r="BD343" s="82"/>
      <c r="BE343" s="82"/>
      <c r="BF343" s="82"/>
      <c r="BG343" s="82"/>
      <c r="BH343" s="82"/>
      <c r="BI343" s="82"/>
      <c r="BJ343" s="82"/>
      <c r="BK343" s="82"/>
      <c r="BL343" s="82"/>
      <c r="BM343" s="82"/>
      <c r="BN343" s="82"/>
      <c r="BO343" s="82"/>
      <c r="BP343" s="82"/>
      <c r="BQ343" s="82"/>
      <c r="BR343" s="82"/>
      <c r="BS343" s="84"/>
      <c r="BT343" s="84"/>
      <c r="BU343" s="84"/>
      <c r="BV343" s="84"/>
      <c r="BW343" s="84"/>
      <c r="BX343" s="84"/>
      <c r="BY343" s="82"/>
      <c r="BZ343" s="83"/>
      <c r="CA343" s="82"/>
      <c r="CB343" s="82"/>
      <c r="CC343" s="82"/>
    </row>
    <row r="344" spans="1:81" ht="15.75" customHeight="1" thickBot="1" x14ac:dyDescent="0.25">
      <c r="A344" s="82"/>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c r="AA344" s="82"/>
      <c r="AB344" s="82"/>
      <c r="AC344" s="82"/>
      <c r="AD344" s="82"/>
      <c r="AE344" s="82"/>
      <c r="AF344" s="82"/>
      <c r="AG344" s="82"/>
      <c r="AH344" s="82"/>
      <c r="AI344" s="82"/>
      <c r="AJ344" s="82"/>
      <c r="AK344" s="82"/>
      <c r="AL344" s="82"/>
      <c r="AM344" s="82"/>
      <c r="AN344" s="82"/>
      <c r="AO344" s="82"/>
      <c r="AP344" s="82"/>
      <c r="AQ344" s="82"/>
      <c r="AR344" s="82"/>
      <c r="AS344" s="82"/>
      <c r="AT344" s="82"/>
      <c r="AU344" s="82"/>
      <c r="AV344" s="82"/>
      <c r="AW344" s="82"/>
      <c r="AX344" s="82"/>
      <c r="AY344" s="82"/>
      <c r="AZ344" s="82"/>
      <c r="BA344" s="82"/>
      <c r="BB344" s="82"/>
      <c r="BC344" s="82"/>
      <c r="BD344" s="82"/>
      <c r="BE344" s="82"/>
      <c r="BF344" s="82"/>
      <c r="BG344" s="82"/>
      <c r="BH344" s="82"/>
      <c r="BI344" s="82"/>
      <c r="BJ344" s="82"/>
      <c r="BK344" s="82"/>
      <c r="BL344" s="82"/>
      <c r="BM344" s="82"/>
      <c r="BN344" s="82"/>
      <c r="BO344" s="82"/>
      <c r="BP344" s="82"/>
      <c r="BQ344" s="82"/>
      <c r="BR344" s="82"/>
      <c r="BS344" s="84"/>
      <c r="BT344" s="84"/>
      <c r="BU344" s="84"/>
      <c r="BV344" s="84"/>
      <c r="BW344" s="84"/>
      <c r="BX344" s="84"/>
      <c r="BY344" s="82"/>
      <c r="BZ344" s="83"/>
      <c r="CA344" s="82"/>
      <c r="CB344" s="82"/>
      <c r="CC344" s="82"/>
    </row>
    <row r="345" spans="1:81" ht="15.75" customHeight="1" thickBot="1" x14ac:dyDescent="0.25">
      <c r="A345" s="82"/>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c r="AA345" s="82"/>
      <c r="AB345" s="82"/>
      <c r="AC345" s="82"/>
      <c r="AD345" s="82"/>
      <c r="AE345" s="82"/>
      <c r="AF345" s="82"/>
      <c r="AG345" s="82"/>
      <c r="AH345" s="82"/>
      <c r="AI345" s="82"/>
      <c r="AJ345" s="82"/>
      <c r="AK345" s="82"/>
      <c r="AL345" s="82"/>
      <c r="AM345" s="82"/>
      <c r="AN345" s="82"/>
      <c r="AO345" s="82"/>
      <c r="AP345" s="82"/>
      <c r="AQ345" s="82"/>
      <c r="AR345" s="82"/>
      <c r="AS345" s="82"/>
      <c r="AT345" s="82"/>
      <c r="AU345" s="82"/>
      <c r="AV345" s="82"/>
      <c r="AW345" s="82"/>
      <c r="AX345" s="82"/>
      <c r="AY345" s="82"/>
      <c r="AZ345" s="82"/>
      <c r="BA345" s="82"/>
      <c r="BB345" s="82"/>
      <c r="BC345" s="82"/>
      <c r="BD345" s="82"/>
      <c r="BE345" s="82"/>
      <c r="BF345" s="82"/>
      <c r="BG345" s="82"/>
      <c r="BH345" s="82"/>
      <c r="BI345" s="82"/>
      <c r="BJ345" s="82"/>
      <c r="BK345" s="82"/>
      <c r="BL345" s="82"/>
      <c r="BM345" s="82"/>
      <c r="BN345" s="82"/>
      <c r="BO345" s="82"/>
      <c r="BP345" s="82"/>
      <c r="BQ345" s="82"/>
      <c r="BR345" s="82"/>
      <c r="BS345" s="84"/>
      <c r="BT345" s="84"/>
      <c r="BU345" s="84"/>
      <c r="BV345" s="84"/>
      <c r="BW345" s="84"/>
      <c r="BX345" s="84"/>
      <c r="BY345" s="82"/>
      <c r="BZ345" s="83"/>
      <c r="CA345" s="82"/>
      <c r="CB345" s="82"/>
      <c r="CC345" s="82"/>
    </row>
    <row r="346" spans="1:81" ht="15.75" customHeight="1" thickBot="1" x14ac:dyDescent="0.25">
      <c r="A346" s="82"/>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c r="AA346" s="82"/>
      <c r="AB346" s="82"/>
      <c r="AC346" s="82"/>
      <c r="AD346" s="82"/>
      <c r="AE346" s="82"/>
      <c r="AF346" s="82"/>
      <c r="AG346" s="82"/>
      <c r="AH346" s="82"/>
      <c r="AI346" s="82"/>
      <c r="AJ346" s="82"/>
      <c r="AK346" s="82"/>
      <c r="AL346" s="82"/>
      <c r="AM346" s="82"/>
      <c r="AN346" s="82"/>
      <c r="AO346" s="82"/>
      <c r="AP346" s="82"/>
      <c r="AQ346" s="82"/>
      <c r="AR346" s="82"/>
      <c r="AS346" s="82"/>
      <c r="AT346" s="82"/>
      <c r="AU346" s="82"/>
      <c r="AV346" s="82"/>
      <c r="AW346" s="82"/>
      <c r="AX346" s="82"/>
      <c r="AY346" s="82"/>
      <c r="AZ346" s="82"/>
      <c r="BA346" s="82"/>
      <c r="BB346" s="82"/>
      <c r="BC346" s="82"/>
      <c r="BD346" s="82"/>
      <c r="BE346" s="82"/>
      <c r="BF346" s="82"/>
      <c r="BG346" s="82"/>
      <c r="BH346" s="82"/>
      <c r="BI346" s="82"/>
      <c r="BJ346" s="82"/>
      <c r="BK346" s="82"/>
      <c r="BL346" s="82"/>
      <c r="BM346" s="82"/>
      <c r="BN346" s="82"/>
      <c r="BO346" s="82"/>
      <c r="BP346" s="82"/>
      <c r="BQ346" s="82"/>
      <c r="BR346" s="82"/>
      <c r="BS346" s="84"/>
      <c r="BT346" s="84"/>
      <c r="BU346" s="84"/>
      <c r="BV346" s="84"/>
      <c r="BW346" s="84"/>
      <c r="BX346" s="84"/>
      <c r="BY346" s="82"/>
      <c r="BZ346" s="83"/>
      <c r="CA346" s="82"/>
      <c r="CB346" s="82"/>
      <c r="CC346" s="82"/>
    </row>
    <row r="347" spans="1:81" ht="15.75" customHeight="1" thickBot="1" x14ac:dyDescent="0.25">
      <c r="A347" s="82"/>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c r="AD347" s="82"/>
      <c r="AE347" s="82"/>
      <c r="AF347" s="82"/>
      <c r="AG347" s="82"/>
      <c r="AH347" s="82"/>
      <c r="AI347" s="82"/>
      <c r="AJ347" s="82"/>
      <c r="AK347" s="82"/>
      <c r="AL347" s="82"/>
      <c r="AM347" s="82"/>
      <c r="AN347" s="82"/>
      <c r="AO347" s="82"/>
      <c r="AP347" s="82"/>
      <c r="AQ347" s="82"/>
      <c r="AR347" s="82"/>
      <c r="AS347" s="82"/>
      <c r="AT347" s="82"/>
      <c r="AU347" s="82"/>
      <c r="AV347" s="82"/>
      <c r="AW347" s="82"/>
      <c r="AX347" s="82"/>
      <c r="AY347" s="82"/>
      <c r="AZ347" s="82"/>
      <c r="BA347" s="82"/>
      <c r="BB347" s="82"/>
      <c r="BC347" s="82"/>
      <c r="BD347" s="82"/>
      <c r="BE347" s="82"/>
      <c r="BF347" s="82"/>
      <c r="BG347" s="82"/>
      <c r="BH347" s="82"/>
      <c r="BI347" s="82"/>
      <c r="BJ347" s="82"/>
      <c r="BK347" s="82"/>
      <c r="BL347" s="82"/>
      <c r="BM347" s="82"/>
      <c r="BN347" s="82"/>
      <c r="BO347" s="82"/>
      <c r="BP347" s="82"/>
      <c r="BQ347" s="82"/>
      <c r="BR347" s="82"/>
      <c r="BS347" s="84"/>
      <c r="BT347" s="84"/>
      <c r="BU347" s="84"/>
      <c r="BV347" s="84"/>
      <c r="BW347" s="84"/>
      <c r="BX347" s="84"/>
      <c r="BY347" s="82"/>
      <c r="BZ347" s="83"/>
      <c r="CA347" s="82"/>
      <c r="CB347" s="82"/>
      <c r="CC347" s="82"/>
    </row>
    <row r="348" spans="1:81" ht="15.75" customHeight="1" thickBot="1" x14ac:dyDescent="0.25">
      <c r="A348" s="82"/>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c r="AA348" s="82"/>
      <c r="AB348" s="82"/>
      <c r="AC348" s="82"/>
      <c r="AD348" s="82"/>
      <c r="AE348" s="82"/>
      <c r="AF348" s="82"/>
      <c r="AG348" s="82"/>
      <c r="AH348" s="82"/>
      <c r="AI348" s="82"/>
      <c r="AJ348" s="82"/>
      <c r="AK348" s="82"/>
      <c r="AL348" s="82"/>
      <c r="AM348" s="82"/>
      <c r="AN348" s="82"/>
      <c r="AO348" s="82"/>
      <c r="AP348" s="82"/>
      <c r="AQ348" s="82"/>
      <c r="AR348" s="82"/>
      <c r="AS348" s="82"/>
      <c r="AT348" s="82"/>
      <c r="AU348" s="82"/>
      <c r="AV348" s="82"/>
      <c r="AW348" s="82"/>
      <c r="AX348" s="82"/>
      <c r="AY348" s="82"/>
      <c r="AZ348" s="82"/>
      <c r="BA348" s="82"/>
      <c r="BB348" s="82"/>
      <c r="BC348" s="82"/>
      <c r="BD348" s="82"/>
      <c r="BE348" s="82"/>
      <c r="BF348" s="82"/>
      <c r="BG348" s="82"/>
      <c r="BH348" s="82"/>
      <c r="BI348" s="82"/>
      <c r="BJ348" s="82"/>
      <c r="BK348" s="82"/>
      <c r="BL348" s="82"/>
      <c r="BM348" s="82"/>
      <c r="BN348" s="82"/>
      <c r="BO348" s="82"/>
      <c r="BP348" s="82"/>
      <c r="BQ348" s="82"/>
      <c r="BR348" s="82"/>
      <c r="BS348" s="84"/>
      <c r="BT348" s="84"/>
      <c r="BU348" s="84"/>
      <c r="BV348" s="84"/>
      <c r="BW348" s="84"/>
      <c r="BX348" s="84"/>
      <c r="BY348" s="82"/>
      <c r="BZ348" s="83"/>
      <c r="CA348" s="82"/>
      <c r="CB348" s="82"/>
      <c r="CC348" s="82"/>
    </row>
    <row r="349" spans="1:81" ht="15.75" customHeight="1" thickBot="1" x14ac:dyDescent="0.25">
      <c r="A349" s="82"/>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G349" s="82"/>
      <c r="AH349" s="82"/>
      <c r="AI349" s="82"/>
      <c r="AJ349" s="82"/>
      <c r="AK349" s="82"/>
      <c r="AL349" s="82"/>
      <c r="AM349" s="82"/>
      <c r="AN349" s="82"/>
      <c r="AO349" s="82"/>
      <c r="AP349" s="82"/>
      <c r="AQ349" s="82"/>
      <c r="AR349" s="82"/>
      <c r="AS349" s="82"/>
      <c r="AT349" s="82"/>
      <c r="AU349" s="82"/>
      <c r="AV349" s="82"/>
      <c r="AW349" s="82"/>
      <c r="AX349" s="82"/>
      <c r="AY349" s="82"/>
      <c r="AZ349" s="82"/>
      <c r="BA349" s="82"/>
      <c r="BB349" s="82"/>
      <c r="BC349" s="82"/>
      <c r="BD349" s="82"/>
      <c r="BE349" s="82"/>
      <c r="BF349" s="82"/>
      <c r="BG349" s="82"/>
      <c r="BH349" s="82"/>
      <c r="BI349" s="82"/>
      <c r="BJ349" s="82"/>
      <c r="BK349" s="82"/>
      <c r="BL349" s="82"/>
      <c r="BM349" s="82"/>
      <c r="BN349" s="82"/>
      <c r="BO349" s="82"/>
      <c r="BP349" s="82"/>
      <c r="BQ349" s="82"/>
      <c r="BR349" s="82"/>
      <c r="BS349" s="84"/>
      <c r="BT349" s="84"/>
      <c r="BU349" s="84"/>
      <c r="BV349" s="84"/>
      <c r="BW349" s="84"/>
      <c r="BX349" s="84"/>
      <c r="BY349" s="82"/>
      <c r="BZ349" s="83"/>
      <c r="CA349" s="82"/>
      <c r="CB349" s="82"/>
      <c r="CC349" s="82"/>
    </row>
    <row r="350" spans="1:81" ht="15.75" customHeight="1" thickBot="1" x14ac:dyDescent="0.25">
      <c r="A350" s="82"/>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c r="AG350" s="82"/>
      <c r="AH350" s="82"/>
      <c r="AI350" s="82"/>
      <c r="AJ350" s="82"/>
      <c r="AK350" s="82"/>
      <c r="AL350" s="82"/>
      <c r="AM350" s="82"/>
      <c r="AN350" s="82"/>
      <c r="AO350" s="82"/>
      <c r="AP350" s="82"/>
      <c r="AQ350" s="82"/>
      <c r="AR350" s="82"/>
      <c r="AS350" s="82"/>
      <c r="AT350" s="82"/>
      <c r="AU350" s="82"/>
      <c r="AV350" s="82"/>
      <c r="AW350" s="82"/>
      <c r="AX350" s="82"/>
      <c r="AY350" s="82"/>
      <c r="AZ350" s="82"/>
      <c r="BA350" s="82"/>
      <c r="BB350" s="82"/>
      <c r="BC350" s="82"/>
      <c r="BD350" s="82"/>
      <c r="BE350" s="82"/>
      <c r="BF350" s="82"/>
      <c r="BG350" s="82"/>
      <c r="BH350" s="82"/>
      <c r="BI350" s="82"/>
      <c r="BJ350" s="82"/>
      <c r="BK350" s="82"/>
      <c r="BL350" s="82"/>
      <c r="BM350" s="82"/>
      <c r="BN350" s="82"/>
      <c r="BO350" s="82"/>
      <c r="BP350" s="82"/>
      <c r="BQ350" s="82"/>
      <c r="BR350" s="82"/>
      <c r="BS350" s="84"/>
      <c r="BT350" s="84"/>
      <c r="BU350" s="84"/>
      <c r="BV350" s="84"/>
      <c r="BW350" s="84"/>
      <c r="BX350" s="84"/>
      <c r="BY350" s="82"/>
      <c r="BZ350" s="83"/>
      <c r="CA350" s="82"/>
      <c r="CB350" s="82"/>
      <c r="CC350" s="82"/>
    </row>
    <row r="351" spans="1:81" ht="15.75" customHeight="1" thickBot="1" x14ac:dyDescent="0.25">
      <c r="A351" s="82"/>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c r="AG351" s="82"/>
      <c r="AH351" s="82"/>
      <c r="AI351" s="82"/>
      <c r="AJ351" s="82"/>
      <c r="AK351" s="82"/>
      <c r="AL351" s="82"/>
      <c r="AM351" s="82"/>
      <c r="AN351" s="82"/>
      <c r="AO351" s="82"/>
      <c r="AP351" s="82"/>
      <c r="AQ351" s="82"/>
      <c r="AR351" s="82"/>
      <c r="AS351" s="82"/>
      <c r="AT351" s="82"/>
      <c r="AU351" s="82"/>
      <c r="AV351" s="82"/>
      <c r="AW351" s="82"/>
      <c r="AX351" s="82"/>
      <c r="AY351" s="82"/>
      <c r="AZ351" s="82"/>
      <c r="BA351" s="82"/>
      <c r="BB351" s="82"/>
      <c r="BC351" s="82"/>
      <c r="BD351" s="82"/>
      <c r="BE351" s="82"/>
      <c r="BF351" s="82"/>
      <c r="BG351" s="82"/>
      <c r="BH351" s="82"/>
      <c r="BI351" s="82"/>
      <c r="BJ351" s="82"/>
      <c r="BK351" s="82"/>
      <c r="BL351" s="82"/>
      <c r="BM351" s="82"/>
      <c r="BN351" s="82"/>
      <c r="BO351" s="82"/>
      <c r="BP351" s="82"/>
      <c r="BQ351" s="82"/>
      <c r="BR351" s="82"/>
      <c r="BS351" s="84"/>
      <c r="BT351" s="84"/>
      <c r="BU351" s="84"/>
      <c r="BV351" s="84"/>
      <c r="BW351" s="84"/>
      <c r="BX351" s="84"/>
      <c r="BY351" s="82"/>
      <c r="BZ351" s="83"/>
      <c r="CA351" s="82"/>
      <c r="CB351" s="82"/>
      <c r="CC351" s="82"/>
    </row>
    <row r="352" spans="1:81" ht="15.75" customHeight="1" thickBot="1" x14ac:dyDescent="0.25">
      <c r="A352" s="82"/>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c r="AA352" s="82"/>
      <c r="AB352" s="82"/>
      <c r="AC352" s="82"/>
      <c r="AD352" s="82"/>
      <c r="AE352" s="82"/>
      <c r="AF352" s="82"/>
      <c r="AG352" s="82"/>
      <c r="AH352" s="82"/>
      <c r="AI352" s="82"/>
      <c r="AJ352" s="82"/>
      <c r="AK352" s="82"/>
      <c r="AL352" s="82"/>
      <c r="AM352" s="82"/>
      <c r="AN352" s="82"/>
      <c r="AO352" s="82"/>
      <c r="AP352" s="82"/>
      <c r="AQ352" s="82"/>
      <c r="AR352" s="82"/>
      <c r="AS352" s="82"/>
      <c r="AT352" s="82"/>
      <c r="AU352" s="82"/>
      <c r="AV352" s="82"/>
      <c r="AW352" s="82"/>
      <c r="AX352" s="82"/>
      <c r="AY352" s="82"/>
      <c r="AZ352" s="82"/>
      <c r="BA352" s="82"/>
      <c r="BB352" s="82"/>
      <c r="BC352" s="82"/>
      <c r="BD352" s="82"/>
      <c r="BE352" s="82"/>
      <c r="BF352" s="82"/>
      <c r="BG352" s="82"/>
      <c r="BH352" s="82"/>
      <c r="BI352" s="82"/>
      <c r="BJ352" s="82"/>
      <c r="BK352" s="82"/>
      <c r="BL352" s="82"/>
      <c r="BM352" s="82"/>
      <c r="BN352" s="82"/>
      <c r="BO352" s="82"/>
      <c r="BP352" s="82"/>
      <c r="BQ352" s="82"/>
      <c r="BR352" s="82"/>
      <c r="BS352" s="84"/>
      <c r="BT352" s="84"/>
      <c r="BU352" s="84"/>
      <c r="BV352" s="84"/>
      <c r="BW352" s="84"/>
      <c r="BX352" s="84"/>
      <c r="BY352" s="82"/>
      <c r="BZ352" s="83"/>
      <c r="CA352" s="82"/>
      <c r="CB352" s="82"/>
      <c r="CC352" s="82"/>
    </row>
    <row r="353" spans="1:81" ht="15.75" customHeight="1" thickBot="1" x14ac:dyDescent="0.25">
      <c r="A353" s="82"/>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c r="AA353" s="82"/>
      <c r="AB353" s="82"/>
      <c r="AC353" s="82"/>
      <c r="AD353" s="82"/>
      <c r="AE353" s="82"/>
      <c r="AF353" s="82"/>
      <c r="AG353" s="82"/>
      <c r="AH353" s="82"/>
      <c r="AI353" s="82"/>
      <c r="AJ353" s="82"/>
      <c r="AK353" s="82"/>
      <c r="AL353" s="82"/>
      <c r="AM353" s="82"/>
      <c r="AN353" s="82"/>
      <c r="AO353" s="82"/>
      <c r="AP353" s="82"/>
      <c r="AQ353" s="82"/>
      <c r="AR353" s="82"/>
      <c r="AS353" s="82"/>
      <c r="AT353" s="82"/>
      <c r="AU353" s="82"/>
      <c r="AV353" s="82"/>
      <c r="AW353" s="82"/>
      <c r="AX353" s="82"/>
      <c r="AY353" s="82"/>
      <c r="AZ353" s="82"/>
      <c r="BA353" s="82"/>
      <c r="BB353" s="82"/>
      <c r="BC353" s="82"/>
      <c r="BD353" s="82"/>
      <c r="BE353" s="82"/>
      <c r="BF353" s="82"/>
      <c r="BG353" s="82"/>
      <c r="BH353" s="82"/>
      <c r="BI353" s="82"/>
      <c r="BJ353" s="82"/>
      <c r="BK353" s="82"/>
      <c r="BL353" s="82"/>
      <c r="BM353" s="82"/>
      <c r="BN353" s="82"/>
      <c r="BO353" s="82"/>
      <c r="BP353" s="82"/>
      <c r="BQ353" s="82"/>
      <c r="BR353" s="82"/>
      <c r="BS353" s="84"/>
      <c r="BT353" s="84"/>
      <c r="BU353" s="84"/>
      <c r="BV353" s="84"/>
      <c r="BW353" s="84"/>
      <c r="BX353" s="84"/>
      <c r="BY353" s="82"/>
      <c r="BZ353" s="83"/>
      <c r="CA353" s="82"/>
      <c r="CB353" s="82"/>
      <c r="CC353" s="82"/>
    </row>
    <row r="354" spans="1:81" ht="15.75" customHeight="1" thickBot="1" x14ac:dyDescent="0.25">
      <c r="A354" s="82"/>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c r="AA354" s="82"/>
      <c r="AB354" s="82"/>
      <c r="AC354" s="82"/>
      <c r="AD354" s="82"/>
      <c r="AE354" s="82"/>
      <c r="AF354" s="82"/>
      <c r="AG354" s="82"/>
      <c r="AH354" s="82"/>
      <c r="AI354" s="82"/>
      <c r="AJ354" s="82"/>
      <c r="AK354" s="82"/>
      <c r="AL354" s="82"/>
      <c r="AM354" s="82"/>
      <c r="AN354" s="82"/>
      <c r="AO354" s="82"/>
      <c r="AP354" s="82"/>
      <c r="AQ354" s="82"/>
      <c r="AR354" s="82"/>
      <c r="AS354" s="82"/>
      <c r="AT354" s="82"/>
      <c r="AU354" s="82"/>
      <c r="AV354" s="82"/>
      <c r="AW354" s="82"/>
      <c r="AX354" s="82"/>
      <c r="AY354" s="82"/>
      <c r="AZ354" s="82"/>
      <c r="BA354" s="82"/>
      <c r="BB354" s="82"/>
      <c r="BC354" s="82"/>
      <c r="BD354" s="82"/>
      <c r="BE354" s="82"/>
      <c r="BF354" s="82"/>
      <c r="BG354" s="82"/>
      <c r="BH354" s="82"/>
      <c r="BI354" s="82"/>
      <c r="BJ354" s="82"/>
      <c r="BK354" s="82"/>
      <c r="BL354" s="82"/>
      <c r="BM354" s="82"/>
      <c r="BN354" s="82"/>
      <c r="BO354" s="82"/>
      <c r="BP354" s="82"/>
      <c r="BQ354" s="82"/>
      <c r="BR354" s="82"/>
      <c r="BS354" s="84"/>
      <c r="BT354" s="84"/>
      <c r="BU354" s="84"/>
      <c r="BV354" s="84"/>
      <c r="BW354" s="84"/>
      <c r="BX354" s="84"/>
      <c r="BY354" s="82"/>
      <c r="BZ354" s="83"/>
      <c r="CA354" s="82"/>
      <c r="CB354" s="82"/>
      <c r="CC354" s="82"/>
    </row>
    <row r="355" spans="1:81" ht="15.75" customHeight="1" thickBot="1" x14ac:dyDescent="0.25">
      <c r="A355" s="82"/>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c r="AG355" s="82"/>
      <c r="AH355" s="82"/>
      <c r="AI355" s="82"/>
      <c r="AJ355" s="82"/>
      <c r="AK355" s="82"/>
      <c r="AL355" s="82"/>
      <c r="AM355" s="82"/>
      <c r="AN355" s="82"/>
      <c r="AO355" s="82"/>
      <c r="AP355" s="82"/>
      <c r="AQ355" s="82"/>
      <c r="AR355" s="82"/>
      <c r="AS355" s="82"/>
      <c r="AT355" s="82"/>
      <c r="AU355" s="82"/>
      <c r="AV355" s="82"/>
      <c r="AW355" s="82"/>
      <c r="AX355" s="82"/>
      <c r="AY355" s="82"/>
      <c r="AZ355" s="82"/>
      <c r="BA355" s="82"/>
      <c r="BB355" s="82"/>
      <c r="BC355" s="82"/>
      <c r="BD355" s="82"/>
      <c r="BE355" s="82"/>
      <c r="BF355" s="82"/>
      <c r="BG355" s="82"/>
      <c r="BH355" s="82"/>
      <c r="BI355" s="82"/>
      <c r="BJ355" s="82"/>
      <c r="BK355" s="82"/>
      <c r="BL355" s="82"/>
      <c r="BM355" s="82"/>
      <c r="BN355" s="82"/>
      <c r="BO355" s="82"/>
      <c r="BP355" s="82"/>
      <c r="BQ355" s="82"/>
      <c r="BR355" s="82"/>
      <c r="BS355" s="84"/>
      <c r="BT355" s="84"/>
      <c r="BU355" s="84"/>
      <c r="BV355" s="84"/>
      <c r="BW355" s="84"/>
      <c r="BX355" s="84"/>
      <c r="BY355" s="82"/>
      <c r="BZ355" s="83"/>
      <c r="CA355" s="82"/>
      <c r="CB355" s="82"/>
      <c r="CC355" s="82"/>
    </row>
    <row r="356" spans="1:81" ht="15.75" customHeight="1" thickBot="1" x14ac:dyDescent="0.25">
      <c r="A356" s="82"/>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82"/>
      <c r="AL356" s="82"/>
      <c r="AM356" s="82"/>
      <c r="AN356" s="82"/>
      <c r="AO356" s="82"/>
      <c r="AP356" s="82"/>
      <c r="AQ356" s="82"/>
      <c r="AR356" s="82"/>
      <c r="AS356" s="82"/>
      <c r="AT356" s="82"/>
      <c r="AU356" s="82"/>
      <c r="AV356" s="82"/>
      <c r="AW356" s="82"/>
      <c r="AX356" s="82"/>
      <c r="AY356" s="82"/>
      <c r="AZ356" s="82"/>
      <c r="BA356" s="82"/>
      <c r="BB356" s="82"/>
      <c r="BC356" s="82"/>
      <c r="BD356" s="82"/>
      <c r="BE356" s="82"/>
      <c r="BF356" s="82"/>
      <c r="BG356" s="82"/>
      <c r="BH356" s="82"/>
      <c r="BI356" s="82"/>
      <c r="BJ356" s="82"/>
      <c r="BK356" s="82"/>
      <c r="BL356" s="82"/>
      <c r="BM356" s="82"/>
      <c r="BN356" s="82"/>
      <c r="BO356" s="82"/>
      <c r="BP356" s="82"/>
      <c r="BQ356" s="82"/>
      <c r="BR356" s="82"/>
      <c r="BS356" s="84"/>
      <c r="BT356" s="84"/>
      <c r="BU356" s="84"/>
      <c r="BV356" s="84"/>
      <c r="BW356" s="84"/>
      <c r="BX356" s="84"/>
      <c r="BY356" s="82"/>
      <c r="BZ356" s="83"/>
      <c r="CA356" s="82"/>
      <c r="CB356" s="82"/>
      <c r="CC356" s="82"/>
    </row>
    <row r="357" spans="1:81" ht="15.75" customHeight="1" thickBot="1" x14ac:dyDescent="0.25">
      <c r="A357" s="82"/>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82"/>
      <c r="AL357" s="82"/>
      <c r="AM357" s="82"/>
      <c r="AN357" s="82"/>
      <c r="AO357" s="82"/>
      <c r="AP357" s="82"/>
      <c r="AQ357" s="82"/>
      <c r="AR357" s="82"/>
      <c r="AS357" s="82"/>
      <c r="AT357" s="82"/>
      <c r="AU357" s="82"/>
      <c r="AV357" s="82"/>
      <c r="AW357" s="82"/>
      <c r="AX357" s="82"/>
      <c r="AY357" s="82"/>
      <c r="AZ357" s="82"/>
      <c r="BA357" s="82"/>
      <c r="BB357" s="82"/>
      <c r="BC357" s="82"/>
      <c r="BD357" s="82"/>
      <c r="BE357" s="82"/>
      <c r="BF357" s="82"/>
      <c r="BG357" s="82"/>
      <c r="BH357" s="82"/>
      <c r="BI357" s="82"/>
      <c r="BJ357" s="82"/>
      <c r="BK357" s="82"/>
      <c r="BL357" s="82"/>
      <c r="BM357" s="82"/>
      <c r="BN357" s="82"/>
      <c r="BO357" s="82"/>
      <c r="BP357" s="82"/>
      <c r="BQ357" s="82"/>
      <c r="BR357" s="82"/>
      <c r="BS357" s="84"/>
      <c r="BT357" s="84"/>
      <c r="BU357" s="84"/>
      <c r="BV357" s="84"/>
      <c r="BW357" s="84"/>
      <c r="BX357" s="84"/>
      <c r="BY357" s="82"/>
      <c r="BZ357" s="83"/>
      <c r="CA357" s="82"/>
      <c r="CB357" s="82"/>
      <c r="CC357" s="82"/>
    </row>
    <row r="358" spans="1:81" ht="15.75" customHeight="1" thickBot="1" x14ac:dyDescent="0.25">
      <c r="A358" s="82"/>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c r="AA358" s="82"/>
      <c r="AB358" s="82"/>
      <c r="AC358" s="82"/>
      <c r="AD358" s="82"/>
      <c r="AE358" s="82"/>
      <c r="AF358" s="82"/>
      <c r="AG358" s="82"/>
      <c r="AH358" s="82"/>
      <c r="AI358" s="82"/>
      <c r="AJ358" s="82"/>
      <c r="AK358" s="82"/>
      <c r="AL358" s="82"/>
      <c r="AM358" s="82"/>
      <c r="AN358" s="82"/>
      <c r="AO358" s="82"/>
      <c r="AP358" s="82"/>
      <c r="AQ358" s="82"/>
      <c r="AR358" s="82"/>
      <c r="AS358" s="82"/>
      <c r="AT358" s="82"/>
      <c r="AU358" s="82"/>
      <c r="AV358" s="82"/>
      <c r="AW358" s="82"/>
      <c r="AX358" s="82"/>
      <c r="AY358" s="82"/>
      <c r="AZ358" s="82"/>
      <c r="BA358" s="82"/>
      <c r="BB358" s="82"/>
      <c r="BC358" s="82"/>
      <c r="BD358" s="82"/>
      <c r="BE358" s="82"/>
      <c r="BF358" s="82"/>
      <c r="BG358" s="82"/>
      <c r="BH358" s="82"/>
      <c r="BI358" s="82"/>
      <c r="BJ358" s="82"/>
      <c r="BK358" s="82"/>
      <c r="BL358" s="82"/>
      <c r="BM358" s="82"/>
      <c r="BN358" s="82"/>
      <c r="BO358" s="82"/>
      <c r="BP358" s="82"/>
      <c r="BQ358" s="82"/>
      <c r="BR358" s="82"/>
      <c r="BS358" s="84"/>
      <c r="BT358" s="84"/>
      <c r="BU358" s="84"/>
      <c r="BV358" s="84"/>
      <c r="BW358" s="84"/>
      <c r="BX358" s="84"/>
      <c r="BY358" s="82"/>
      <c r="BZ358" s="83"/>
      <c r="CA358" s="82"/>
      <c r="CB358" s="82"/>
      <c r="CC358" s="82"/>
    </row>
    <row r="359" spans="1:81" ht="15.75" customHeight="1" thickBot="1" x14ac:dyDescent="0.25">
      <c r="A359" s="82"/>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c r="AA359" s="82"/>
      <c r="AB359" s="82"/>
      <c r="AC359" s="82"/>
      <c r="AD359" s="82"/>
      <c r="AE359" s="82"/>
      <c r="AF359" s="82"/>
      <c r="AG359" s="82"/>
      <c r="AH359" s="82"/>
      <c r="AI359" s="82"/>
      <c r="AJ359" s="82"/>
      <c r="AK359" s="82"/>
      <c r="AL359" s="82"/>
      <c r="AM359" s="82"/>
      <c r="AN359" s="82"/>
      <c r="AO359" s="82"/>
      <c r="AP359" s="82"/>
      <c r="AQ359" s="82"/>
      <c r="AR359" s="82"/>
      <c r="AS359" s="82"/>
      <c r="AT359" s="82"/>
      <c r="AU359" s="82"/>
      <c r="AV359" s="82"/>
      <c r="AW359" s="82"/>
      <c r="AX359" s="82"/>
      <c r="AY359" s="82"/>
      <c r="AZ359" s="82"/>
      <c r="BA359" s="82"/>
      <c r="BB359" s="82"/>
      <c r="BC359" s="82"/>
      <c r="BD359" s="82"/>
      <c r="BE359" s="82"/>
      <c r="BF359" s="82"/>
      <c r="BG359" s="82"/>
      <c r="BH359" s="82"/>
      <c r="BI359" s="82"/>
      <c r="BJ359" s="82"/>
      <c r="BK359" s="82"/>
      <c r="BL359" s="82"/>
      <c r="BM359" s="82"/>
      <c r="BN359" s="82"/>
      <c r="BO359" s="82"/>
      <c r="BP359" s="82"/>
      <c r="BQ359" s="82"/>
      <c r="BR359" s="82"/>
      <c r="BS359" s="84"/>
      <c r="BT359" s="84"/>
      <c r="BU359" s="84"/>
      <c r="BV359" s="84"/>
      <c r="BW359" s="84"/>
      <c r="BX359" s="84"/>
      <c r="BY359" s="82"/>
      <c r="BZ359" s="83"/>
      <c r="CA359" s="82"/>
      <c r="CB359" s="82"/>
      <c r="CC359" s="82"/>
    </row>
    <row r="360" spans="1:81" ht="15.75" customHeight="1" thickBot="1" x14ac:dyDescent="0.25">
      <c r="A360" s="82"/>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c r="AA360" s="82"/>
      <c r="AB360" s="82"/>
      <c r="AC360" s="82"/>
      <c r="AD360" s="82"/>
      <c r="AE360" s="82"/>
      <c r="AF360" s="82"/>
      <c r="AG360" s="82"/>
      <c r="AH360" s="82"/>
      <c r="AI360" s="82"/>
      <c r="AJ360" s="82"/>
      <c r="AK360" s="82"/>
      <c r="AL360" s="82"/>
      <c r="AM360" s="82"/>
      <c r="AN360" s="82"/>
      <c r="AO360" s="82"/>
      <c r="AP360" s="82"/>
      <c r="AQ360" s="82"/>
      <c r="AR360" s="82"/>
      <c r="AS360" s="82"/>
      <c r="AT360" s="82"/>
      <c r="AU360" s="82"/>
      <c r="AV360" s="82"/>
      <c r="AW360" s="82"/>
      <c r="AX360" s="82"/>
      <c r="AY360" s="82"/>
      <c r="AZ360" s="82"/>
      <c r="BA360" s="82"/>
      <c r="BB360" s="82"/>
      <c r="BC360" s="82"/>
      <c r="BD360" s="82"/>
      <c r="BE360" s="82"/>
      <c r="BF360" s="82"/>
      <c r="BG360" s="82"/>
      <c r="BH360" s="82"/>
      <c r="BI360" s="82"/>
      <c r="BJ360" s="82"/>
      <c r="BK360" s="82"/>
      <c r="BL360" s="82"/>
      <c r="BM360" s="82"/>
      <c r="BN360" s="82"/>
      <c r="BO360" s="82"/>
      <c r="BP360" s="82"/>
      <c r="BQ360" s="82"/>
      <c r="BR360" s="82"/>
      <c r="BS360" s="84"/>
      <c r="BT360" s="84"/>
      <c r="BU360" s="84"/>
      <c r="BV360" s="84"/>
      <c r="BW360" s="84"/>
      <c r="BX360" s="84"/>
      <c r="BY360" s="82"/>
      <c r="BZ360" s="83"/>
      <c r="CA360" s="82"/>
      <c r="CB360" s="82"/>
      <c r="CC360" s="82"/>
    </row>
    <row r="361" spans="1:81" ht="15.75" customHeight="1" thickBot="1" x14ac:dyDescent="0.25">
      <c r="A361" s="82"/>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c r="AA361" s="82"/>
      <c r="AB361" s="82"/>
      <c r="AC361" s="82"/>
      <c r="AD361" s="82"/>
      <c r="AE361" s="82"/>
      <c r="AF361" s="82"/>
      <c r="AG361" s="82"/>
      <c r="AH361" s="82"/>
      <c r="AI361" s="82"/>
      <c r="AJ361" s="82"/>
      <c r="AK361" s="82"/>
      <c r="AL361" s="82"/>
      <c r="AM361" s="82"/>
      <c r="AN361" s="82"/>
      <c r="AO361" s="82"/>
      <c r="AP361" s="82"/>
      <c r="AQ361" s="82"/>
      <c r="AR361" s="82"/>
      <c r="AS361" s="82"/>
      <c r="AT361" s="82"/>
      <c r="AU361" s="82"/>
      <c r="AV361" s="82"/>
      <c r="AW361" s="82"/>
      <c r="AX361" s="82"/>
      <c r="AY361" s="82"/>
      <c r="AZ361" s="82"/>
      <c r="BA361" s="82"/>
      <c r="BB361" s="82"/>
      <c r="BC361" s="82"/>
      <c r="BD361" s="82"/>
      <c r="BE361" s="82"/>
      <c r="BF361" s="82"/>
      <c r="BG361" s="82"/>
      <c r="BH361" s="82"/>
      <c r="BI361" s="82"/>
      <c r="BJ361" s="82"/>
      <c r="BK361" s="82"/>
      <c r="BL361" s="82"/>
      <c r="BM361" s="82"/>
      <c r="BN361" s="82"/>
      <c r="BO361" s="82"/>
      <c r="BP361" s="82"/>
      <c r="BQ361" s="82"/>
      <c r="BR361" s="82"/>
      <c r="BS361" s="84"/>
      <c r="BT361" s="84"/>
      <c r="BU361" s="84"/>
      <c r="BV361" s="84"/>
      <c r="BW361" s="84"/>
      <c r="BX361" s="84"/>
      <c r="BY361" s="82"/>
      <c r="BZ361" s="83"/>
      <c r="CA361" s="82"/>
      <c r="CB361" s="82"/>
      <c r="CC361" s="82"/>
    </row>
    <row r="362" spans="1:81" ht="15.75" customHeight="1" thickBot="1" x14ac:dyDescent="0.25">
      <c r="A362" s="82"/>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G362" s="82"/>
      <c r="AH362" s="82"/>
      <c r="AI362" s="82"/>
      <c r="AJ362" s="82"/>
      <c r="AK362" s="82"/>
      <c r="AL362" s="82"/>
      <c r="AM362" s="82"/>
      <c r="AN362" s="82"/>
      <c r="AO362" s="82"/>
      <c r="AP362" s="82"/>
      <c r="AQ362" s="82"/>
      <c r="AR362" s="82"/>
      <c r="AS362" s="82"/>
      <c r="AT362" s="82"/>
      <c r="AU362" s="82"/>
      <c r="AV362" s="82"/>
      <c r="AW362" s="82"/>
      <c r="AX362" s="82"/>
      <c r="AY362" s="82"/>
      <c r="AZ362" s="82"/>
      <c r="BA362" s="82"/>
      <c r="BB362" s="82"/>
      <c r="BC362" s="82"/>
      <c r="BD362" s="82"/>
      <c r="BE362" s="82"/>
      <c r="BF362" s="82"/>
      <c r="BG362" s="82"/>
      <c r="BH362" s="82"/>
      <c r="BI362" s="82"/>
      <c r="BJ362" s="82"/>
      <c r="BK362" s="82"/>
      <c r="BL362" s="82"/>
      <c r="BM362" s="82"/>
      <c r="BN362" s="82"/>
      <c r="BO362" s="82"/>
      <c r="BP362" s="82"/>
      <c r="BQ362" s="82"/>
      <c r="BR362" s="82"/>
      <c r="BS362" s="84"/>
      <c r="BT362" s="84"/>
      <c r="BU362" s="84"/>
      <c r="BV362" s="84"/>
      <c r="BW362" s="84"/>
      <c r="BX362" s="84"/>
      <c r="BY362" s="82"/>
      <c r="BZ362" s="83"/>
      <c r="CA362" s="82"/>
      <c r="CB362" s="82"/>
      <c r="CC362" s="82"/>
    </row>
    <row r="363" spans="1:81" ht="15.75" customHeight="1" thickBot="1" x14ac:dyDescent="0.25">
      <c r="A363" s="82"/>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c r="AG363" s="82"/>
      <c r="AH363" s="82"/>
      <c r="AI363" s="82"/>
      <c r="AJ363" s="82"/>
      <c r="AK363" s="82"/>
      <c r="AL363" s="82"/>
      <c r="AM363" s="82"/>
      <c r="AN363" s="82"/>
      <c r="AO363" s="82"/>
      <c r="AP363" s="82"/>
      <c r="AQ363" s="82"/>
      <c r="AR363" s="82"/>
      <c r="AS363" s="82"/>
      <c r="AT363" s="82"/>
      <c r="AU363" s="82"/>
      <c r="AV363" s="82"/>
      <c r="AW363" s="82"/>
      <c r="AX363" s="82"/>
      <c r="AY363" s="82"/>
      <c r="AZ363" s="82"/>
      <c r="BA363" s="82"/>
      <c r="BB363" s="82"/>
      <c r="BC363" s="82"/>
      <c r="BD363" s="82"/>
      <c r="BE363" s="82"/>
      <c r="BF363" s="82"/>
      <c r="BG363" s="82"/>
      <c r="BH363" s="82"/>
      <c r="BI363" s="82"/>
      <c r="BJ363" s="82"/>
      <c r="BK363" s="82"/>
      <c r="BL363" s="82"/>
      <c r="BM363" s="82"/>
      <c r="BN363" s="82"/>
      <c r="BO363" s="82"/>
      <c r="BP363" s="82"/>
      <c r="BQ363" s="82"/>
      <c r="BR363" s="82"/>
      <c r="BS363" s="84"/>
      <c r="BT363" s="84"/>
      <c r="BU363" s="84"/>
      <c r="BV363" s="84"/>
      <c r="BW363" s="84"/>
      <c r="BX363" s="84"/>
      <c r="BY363" s="82"/>
      <c r="BZ363" s="83"/>
      <c r="CA363" s="82"/>
      <c r="CB363" s="82"/>
      <c r="CC363" s="82"/>
    </row>
    <row r="364" spans="1:81" ht="15.75" customHeight="1" thickBot="1" x14ac:dyDescent="0.25">
      <c r="A364" s="82"/>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c r="AA364" s="82"/>
      <c r="AB364" s="82"/>
      <c r="AC364" s="82"/>
      <c r="AD364" s="82"/>
      <c r="AE364" s="82"/>
      <c r="AF364" s="82"/>
      <c r="AG364" s="82"/>
      <c r="AH364" s="82"/>
      <c r="AI364" s="82"/>
      <c r="AJ364" s="82"/>
      <c r="AK364" s="82"/>
      <c r="AL364" s="82"/>
      <c r="AM364" s="82"/>
      <c r="AN364" s="82"/>
      <c r="AO364" s="82"/>
      <c r="AP364" s="82"/>
      <c r="AQ364" s="82"/>
      <c r="AR364" s="82"/>
      <c r="AS364" s="82"/>
      <c r="AT364" s="82"/>
      <c r="AU364" s="82"/>
      <c r="AV364" s="82"/>
      <c r="AW364" s="82"/>
      <c r="AX364" s="82"/>
      <c r="AY364" s="82"/>
      <c r="AZ364" s="82"/>
      <c r="BA364" s="82"/>
      <c r="BB364" s="82"/>
      <c r="BC364" s="82"/>
      <c r="BD364" s="82"/>
      <c r="BE364" s="82"/>
      <c r="BF364" s="82"/>
      <c r="BG364" s="82"/>
      <c r="BH364" s="82"/>
      <c r="BI364" s="82"/>
      <c r="BJ364" s="82"/>
      <c r="BK364" s="82"/>
      <c r="BL364" s="82"/>
      <c r="BM364" s="82"/>
      <c r="BN364" s="82"/>
      <c r="BO364" s="82"/>
      <c r="BP364" s="82"/>
      <c r="BQ364" s="82"/>
      <c r="BR364" s="82"/>
      <c r="BS364" s="84"/>
      <c r="BT364" s="84"/>
      <c r="BU364" s="84"/>
      <c r="BV364" s="84"/>
      <c r="BW364" s="84"/>
      <c r="BX364" s="84"/>
      <c r="BY364" s="82"/>
      <c r="BZ364" s="83"/>
      <c r="CA364" s="82"/>
      <c r="CB364" s="82"/>
      <c r="CC364" s="82"/>
    </row>
    <row r="365" spans="1:81" ht="15.75" customHeight="1" thickBot="1" x14ac:dyDescent="0.25">
      <c r="A365" s="82"/>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c r="AG365" s="82"/>
      <c r="AH365" s="82"/>
      <c r="AI365" s="82"/>
      <c r="AJ365" s="82"/>
      <c r="AK365" s="82"/>
      <c r="AL365" s="82"/>
      <c r="AM365" s="82"/>
      <c r="AN365" s="82"/>
      <c r="AO365" s="82"/>
      <c r="AP365" s="82"/>
      <c r="AQ365" s="82"/>
      <c r="AR365" s="82"/>
      <c r="AS365" s="82"/>
      <c r="AT365" s="82"/>
      <c r="AU365" s="82"/>
      <c r="AV365" s="82"/>
      <c r="AW365" s="82"/>
      <c r="AX365" s="82"/>
      <c r="AY365" s="82"/>
      <c r="AZ365" s="82"/>
      <c r="BA365" s="82"/>
      <c r="BB365" s="82"/>
      <c r="BC365" s="82"/>
      <c r="BD365" s="82"/>
      <c r="BE365" s="82"/>
      <c r="BF365" s="82"/>
      <c r="BG365" s="82"/>
      <c r="BH365" s="82"/>
      <c r="BI365" s="82"/>
      <c r="BJ365" s="82"/>
      <c r="BK365" s="82"/>
      <c r="BL365" s="82"/>
      <c r="BM365" s="82"/>
      <c r="BN365" s="82"/>
      <c r="BO365" s="82"/>
      <c r="BP365" s="82"/>
      <c r="BQ365" s="82"/>
      <c r="BR365" s="82"/>
      <c r="BS365" s="84"/>
      <c r="BT365" s="84"/>
      <c r="BU365" s="84"/>
      <c r="BV365" s="84"/>
      <c r="BW365" s="84"/>
      <c r="BX365" s="84"/>
      <c r="BY365" s="82"/>
      <c r="BZ365" s="83"/>
      <c r="CA365" s="82"/>
      <c r="CB365" s="82"/>
      <c r="CC365" s="82"/>
    </row>
    <row r="366" spans="1:81" ht="15.75" customHeight="1" thickBot="1" x14ac:dyDescent="0.25">
      <c r="A366" s="82"/>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c r="AA366" s="82"/>
      <c r="AB366" s="82"/>
      <c r="AC366" s="82"/>
      <c r="AD366" s="82"/>
      <c r="AE366" s="82"/>
      <c r="AF366" s="82"/>
      <c r="AG366" s="82"/>
      <c r="AH366" s="82"/>
      <c r="AI366" s="82"/>
      <c r="AJ366" s="82"/>
      <c r="AK366" s="82"/>
      <c r="AL366" s="82"/>
      <c r="AM366" s="82"/>
      <c r="AN366" s="82"/>
      <c r="AO366" s="82"/>
      <c r="AP366" s="82"/>
      <c r="AQ366" s="82"/>
      <c r="AR366" s="82"/>
      <c r="AS366" s="82"/>
      <c r="AT366" s="82"/>
      <c r="AU366" s="82"/>
      <c r="AV366" s="82"/>
      <c r="AW366" s="82"/>
      <c r="AX366" s="82"/>
      <c r="AY366" s="82"/>
      <c r="AZ366" s="82"/>
      <c r="BA366" s="82"/>
      <c r="BB366" s="82"/>
      <c r="BC366" s="82"/>
      <c r="BD366" s="82"/>
      <c r="BE366" s="82"/>
      <c r="BF366" s="82"/>
      <c r="BG366" s="82"/>
      <c r="BH366" s="82"/>
      <c r="BI366" s="82"/>
      <c r="BJ366" s="82"/>
      <c r="BK366" s="82"/>
      <c r="BL366" s="82"/>
      <c r="BM366" s="82"/>
      <c r="BN366" s="82"/>
      <c r="BO366" s="82"/>
      <c r="BP366" s="82"/>
      <c r="BQ366" s="82"/>
      <c r="BR366" s="82"/>
      <c r="BS366" s="84"/>
      <c r="BT366" s="84"/>
      <c r="BU366" s="84"/>
      <c r="BV366" s="84"/>
      <c r="BW366" s="84"/>
      <c r="BX366" s="84"/>
      <c r="BY366" s="82"/>
      <c r="BZ366" s="83"/>
      <c r="CA366" s="82"/>
      <c r="CB366" s="82"/>
      <c r="CC366" s="82"/>
    </row>
    <row r="367" spans="1:81" ht="15.75" customHeight="1" thickBot="1" x14ac:dyDescent="0.25">
      <c r="A367" s="82"/>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c r="AA367" s="82"/>
      <c r="AB367" s="82"/>
      <c r="AC367" s="82"/>
      <c r="AD367" s="82"/>
      <c r="AE367" s="82"/>
      <c r="AF367" s="82"/>
      <c r="AG367" s="82"/>
      <c r="AH367" s="82"/>
      <c r="AI367" s="82"/>
      <c r="AJ367" s="82"/>
      <c r="AK367" s="82"/>
      <c r="AL367" s="82"/>
      <c r="AM367" s="82"/>
      <c r="AN367" s="82"/>
      <c r="AO367" s="82"/>
      <c r="AP367" s="82"/>
      <c r="AQ367" s="82"/>
      <c r="AR367" s="82"/>
      <c r="AS367" s="82"/>
      <c r="AT367" s="82"/>
      <c r="AU367" s="82"/>
      <c r="AV367" s="82"/>
      <c r="AW367" s="82"/>
      <c r="AX367" s="82"/>
      <c r="AY367" s="82"/>
      <c r="AZ367" s="82"/>
      <c r="BA367" s="82"/>
      <c r="BB367" s="82"/>
      <c r="BC367" s="82"/>
      <c r="BD367" s="82"/>
      <c r="BE367" s="82"/>
      <c r="BF367" s="82"/>
      <c r="BG367" s="82"/>
      <c r="BH367" s="82"/>
      <c r="BI367" s="82"/>
      <c r="BJ367" s="82"/>
      <c r="BK367" s="82"/>
      <c r="BL367" s="82"/>
      <c r="BM367" s="82"/>
      <c r="BN367" s="82"/>
      <c r="BO367" s="82"/>
      <c r="BP367" s="82"/>
      <c r="BQ367" s="82"/>
      <c r="BR367" s="82"/>
      <c r="BS367" s="84"/>
      <c r="BT367" s="84"/>
      <c r="BU367" s="84"/>
      <c r="BV367" s="84"/>
      <c r="BW367" s="84"/>
      <c r="BX367" s="84"/>
      <c r="BY367" s="82"/>
      <c r="BZ367" s="83"/>
      <c r="CA367" s="82"/>
      <c r="CB367" s="82"/>
      <c r="CC367" s="82"/>
    </row>
    <row r="368" spans="1:81" ht="15.75" customHeight="1" thickBot="1" x14ac:dyDescent="0.25">
      <c r="A368" s="82"/>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G368" s="82"/>
      <c r="AH368" s="82"/>
      <c r="AI368" s="82"/>
      <c r="AJ368" s="82"/>
      <c r="AK368" s="82"/>
      <c r="AL368" s="82"/>
      <c r="AM368" s="82"/>
      <c r="AN368" s="82"/>
      <c r="AO368" s="82"/>
      <c r="AP368" s="82"/>
      <c r="AQ368" s="82"/>
      <c r="AR368" s="82"/>
      <c r="AS368" s="82"/>
      <c r="AT368" s="82"/>
      <c r="AU368" s="82"/>
      <c r="AV368" s="82"/>
      <c r="AW368" s="82"/>
      <c r="AX368" s="82"/>
      <c r="AY368" s="82"/>
      <c r="AZ368" s="82"/>
      <c r="BA368" s="82"/>
      <c r="BB368" s="82"/>
      <c r="BC368" s="82"/>
      <c r="BD368" s="82"/>
      <c r="BE368" s="82"/>
      <c r="BF368" s="82"/>
      <c r="BG368" s="82"/>
      <c r="BH368" s="82"/>
      <c r="BI368" s="82"/>
      <c r="BJ368" s="82"/>
      <c r="BK368" s="82"/>
      <c r="BL368" s="82"/>
      <c r="BM368" s="82"/>
      <c r="BN368" s="82"/>
      <c r="BO368" s="82"/>
      <c r="BP368" s="82"/>
      <c r="BQ368" s="82"/>
      <c r="BR368" s="82"/>
      <c r="BS368" s="84"/>
      <c r="BT368" s="84"/>
      <c r="BU368" s="84"/>
      <c r="BV368" s="84"/>
      <c r="BW368" s="84"/>
      <c r="BX368" s="84"/>
      <c r="BY368" s="82"/>
      <c r="BZ368" s="83"/>
      <c r="CA368" s="82"/>
      <c r="CB368" s="82"/>
      <c r="CC368" s="82"/>
    </row>
    <row r="369" spans="1:81" ht="15.75" customHeight="1" thickBot="1" x14ac:dyDescent="0.25">
      <c r="A369" s="82"/>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c r="AA369" s="82"/>
      <c r="AB369" s="82"/>
      <c r="AC369" s="82"/>
      <c r="AD369" s="82"/>
      <c r="AE369" s="82"/>
      <c r="AF369" s="82"/>
      <c r="AG369" s="82"/>
      <c r="AH369" s="82"/>
      <c r="AI369" s="82"/>
      <c r="AJ369" s="82"/>
      <c r="AK369" s="82"/>
      <c r="AL369" s="82"/>
      <c r="AM369" s="82"/>
      <c r="AN369" s="82"/>
      <c r="AO369" s="82"/>
      <c r="AP369" s="82"/>
      <c r="AQ369" s="82"/>
      <c r="AR369" s="82"/>
      <c r="AS369" s="82"/>
      <c r="AT369" s="82"/>
      <c r="AU369" s="82"/>
      <c r="AV369" s="82"/>
      <c r="AW369" s="82"/>
      <c r="AX369" s="82"/>
      <c r="AY369" s="82"/>
      <c r="AZ369" s="82"/>
      <c r="BA369" s="82"/>
      <c r="BB369" s="82"/>
      <c r="BC369" s="82"/>
      <c r="BD369" s="82"/>
      <c r="BE369" s="82"/>
      <c r="BF369" s="82"/>
      <c r="BG369" s="82"/>
      <c r="BH369" s="82"/>
      <c r="BI369" s="82"/>
      <c r="BJ369" s="82"/>
      <c r="BK369" s="82"/>
      <c r="BL369" s="82"/>
      <c r="BM369" s="82"/>
      <c r="BN369" s="82"/>
      <c r="BO369" s="82"/>
      <c r="BP369" s="82"/>
      <c r="BQ369" s="82"/>
      <c r="BR369" s="82"/>
      <c r="BS369" s="84"/>
      <c r="BT369" s="84"/>
      <c r="BU369" s="84"/>
      <c r="BV369" s="84"/>
      <c r="BW369" s="84"/>
      <c r="BX369" s="84"/>
      <c r="BY369" s="82"/>
      <c r="BZ369" s="83"/>
      <c r="CA369" s="82"/>
      <c r="CB369" s="82"/>
      <c r="CC369" s="82"/>
    </row>
    <row r="370" spans="1:81" ht="15.75" customHeight="1" thickBot="1" x14ac:dyDescent="0.25">
      <c r="A370" s="82"/>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c r="AA370" s="82"/>
      <c r="AB370" s="82"/>
      <c r="AC370" s="82"/>
      <c r="AD370" s="82"/>
      <c r="AE370" s="82"/>
      <c r="AF370" s="82"/>
      <c r="AG370" s="82"/>
      <c r="AH370" s="82"/>
      <c r="AI370" s="82"/>
      <c r="AJ370" s="82"/>
      <c r="AK370" s="82"/>
      <c r="AL370" s="82"/>
      <c r="AM370" s="82"/>
      <c r="AN370" s="82"/>
      <c r="AO370" s="82"/>
      <c r="AP370" s="82"/>
      <c r="AQ370" s="82"/>
      <c r="AR370" s="82"/>
      <c r="AS370" s="82"/>
      <c r="AT370" s="82"/>
      <c r="AU370" s="82"/>
      <c r="AV370" s="82"/>
      <c r="AW370" s="82"/>
      <c r="AX370" s="82"/>
      <c r="AY370" s="82"/>
      <c r="AZ370" s="82"/>
      <c r="BA370" s="82"/>
      <c r="BB370" s="82"/>
      <c r="BC370" s="82"/>
      <c r="BD370" s="82"/>
      <c r="BE370" s="82"/>
      <c r="BF370" s="82"/>
      <c r="BG370" s="82"/>
      <c r="BH370" s="82"/>
      <c r="BI370" s="82"/>
      <c r="BJ370" s="82"/>
      <c r="BK370" s="82"/>
      <c r="BL370" s="82"/>
      <c r="BM370" s="82"/>
      <c r="BN370" s="82"/>
      <c r="BO370" s="82"/>
      <c r="BP370" s="82"/>
      <c r="BQ370" s="82"/>
      <c r="BR370" s="82"/>
      <c r="BS370" s="84"/>
      <c r="BT370" s="84"/>
      <c r="BU370" s="84"/>
      <c r="BV370" s="84"/>
      <c r="BW370" s="84"/>
      <c r="BX370" s="84"/>
      <c r="BY370" s="82"/>
      <c r="BZ370" s="83"/>
      <c r="CA370" s="82"/>
      <c r="CB370" s="82"/>
      <c r="CC370" s="82"/>
    </row>
    <row r="371" spans="1:81" ht="15.75" customHeight="1" thickBot="1" x14ac:dyDescent="0.25">
      <c r="A371" s="82"/>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c r="AA371" s="82"/>
      <c r="AB371" s="82"/>
      <c r="AC371" s="82"/>
      <c r="AD371" s="82"/>
      <c r="AE371" s="82"/>
      <c r="AF371" s="82"/>
      <c r="AG371" s="82"/>
      <c r="AH371" s="82"/>
      <c r="AI371" s="82"/>
      <c r="AJ371" s="82"/>
      <c r="AK371" s="82"/>
      <c r="AL371" s="82"/>
      <c r="AM371" s="82"/>
      <c r="AN371" s="82"/>
      <c r="AO371" s="82"/>
      <c r="AP371" s="82"/>
      <c r="AQ371" s="82"/>
      <c r="AR371" s="82"/>
      <c r="AS371" s="82"/>
      <c r="AT371" s="82"/>
      <c r="AU371" s="82"/>
      <c r="AV371" s="82"/>
      <c r="AW371" s="82"/>
      <c r="AX371" s="82"/>
      <c r="AY371" s="82"/>
      <c r="AZ371" s="82"/>
      <c r="BA371" s="82"/>
      <c r="BB371" s="82"/>
      <c r="BC371" s="82"/>
      <c r="BD371" s="82"/>
      <c r="BE371" s="82"/>
      <c r="BF371" s="82"/>
      <c r="BG371" s="82"/>
      <c r="BH371" s="82"/>
      <c r="BI371" s="82"/>
      <c r="BJ371" s="82"/>
      <c r="BK371" s="82"/>
      <c r="BL371" s="82"/>
      <c r="BM371" s="82"/>
      <c r="BN371" s="82"/>
      <c r="BO371" s="82"/>
      <c r="BP371" s="82"/>
      <c r="BQ371" s="82"/>
      <c r="BR371" s="82"/>
      <c r="BS371" s="84"/>
      <c r="BT371" s="84"/>
      <c r="BU371" s="84"/>
      <c r="BV371" s="84"/>
      <c r="BW371" s="84"/>
      <c r="BX371" s="84"/>
      <c r="BY371" s="82"/>
      <c r="BZ371" s="83"/>
      <c r="CA371" s="82"/>
      <c r="CB371" s="82"/>
      <c r="CC371" s="82"/>
    </row>
    <row r="372" spans="1:81" ht="15.75" customHeight="1" thickBot="1" x14ac:dyDescent="0.25">
      <c r="A372" s="82"/>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c r="AA372" s="82"/>
      <c r="AB372" s="82"/>
      <c r="AC372" s="82"/>
      <c r="AD372" s="82"/>
      <c r="AE372" s="82"/>
      <c r="AF372" s="82"/>
      <c r="AG372" s="82"/>
      <c r="AH372" s="82"/>
      <c r="AI372" s="82"/>
      <c r="AJ372" s="82"/>
      <c r="AK372" s="82"/>
      <c r="AL372" s="82"/>
      <c r="AM372" s="82"/>
      <c r="AN372" s="82"/>
      <c r="AO372" s="82"/>
      <c r="AP372" s="82"/>
      <c r="AQ372" s="82"/>
      <c r="AR372" s="82"/>
      <c r="AS372" s="82"/>
      <c r="AT372" s="82"/>
      <c r="AU372" s="82"/>
      <c r="AV372" s="82"/>
      <c r="AW372" s="82"/>
      <c r="AX372" s="82"/>
      <c r="AY372" s="82"/>
      <c r="AZ372" s="82"/>
      <c r="BA372" s="82"/>
      <c r="BB372" s="82"/>
      <c r="BC372" s="82"/>
      <c r="BD372" s="82"/>
      <c r="BE372" s="82"/>
      <c r="BF372" s="82"/>
      <c r="BG372" s="82"/>
      <c r="BH372" s="82"/>
      <c r="BI372" s="82"/>
      <c r="BJ372" s="82"/>
      <c r="BK372" s="82"/>
      <c r="BL372" s="82"/>
      <c r="BM372" s="82"/>
      <c r="BN372" s="82"/>
      <c r="BO372" s="82"/>
      <c r="BP372" s="82"/>
      <c r="BQ372" s="82"/>
      <c r="BR372" s="82"/>
      <c r="BS372" s="84"/>
      <c r="BT372" s="84"/>
      <c r="BU372" s="84"/>
      <c r="BV372" s="84"/>
      <c r="BW372" s="84"/>
      <c r="BX372" s="84"/>
      <c r="BY372" s="82"/>
      <c r="BZ372" s="83"/>
      <c r="CA372" s="82"/>
      <c r="CB372" s="82"/>
      <c r="CC372" s="82"/>
    </row>
    <row r="373" spans="1:81" ht="15.75" customHeight="1" thickBot="1" x14ac:dyDescent="0.25">
      <c r="A373" s="82"/>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c r="AA373" s="82"/>
      <c r="AB373" s="82"/>
      <c r="AC373" s="82"/>
      <c r="AD373" s="82"/>
      <c r="AE373" s="82"/>
      <c r="AF373" s="82"/>
      <c r="AG373" s="82"/>
      <c r="AH373" s="82"/>
      <c r="AI373" s="82"/>
      <c r="AJ373" s="82"/>
      <c r="AK373" s="82"/>
      <c r="AL373" s="82"/>
      <c r="AM373" s="82"/>
      <c r="AN373" s="82"/>
      <c r="AO373" s="82"/>
      <c r="AP373" s="82"/>
      <c r="AQ373" s="82"/>
      <c r="AR373" s="82"/>
      <c r="AS373" s="82"/>
      <c r="AT373" s="82"/>
      <c r="AU373" s="82"/>
      <c r="AV373" s="82"/>
      <c r="AW373" s="82"/>
      <c r="AX373" s="82"/>
      <c r="AY373" s="82"/>
      <c r="AZ373" s="82"/>
      <c r="BA373" s="82"/>
      <c r="BB373" s="82"/>
      <c r="BC373" s="82"/>
      <c r="BD373" s="82"/>
      <c r="BE373" s="82"/>
      <c r="BF373" s="82"/>
      <c r="BG373" s="82"/>
      <c r="BH373" s="82"/>
      <c r="BI373" s="82"/>
      <c r="BJ373" s="82"/>
      <c r="BK373" s="82"/>
      <c r="BL373" s="82"/>
      <c r="BM373" s="82"/>
      <c r="BN373" s="82"/>
      <c r="BO373" s="82"/>
      <c r="BP373" s="82"/>
      <c r="BQ373" s="82"/>
      <c r="BR373" s="82"/>
      <c r="BS373" s="84"/>
      <c r="BT373" s="84"/>
      <c r="BU373" s="84"/>
      <c r="BV373" s="84"/>
      <c r="BW373" s="84"/>
      <c r="BX373" s="84"/>
      <c r="BY373" s="82"/>
      <c r="BZ373" s="83"/>
      <c r="CA373" s="82"/>
      <c r="CB373" s="82"/>
      <c r="CC373" s="82"/>
    </row>
    <row r="374" spans="1:81" ht="15.75" customHeight="1" thickBot="1" x14ac:dyDescent="0.25">
      <c r="A374" s="82"/>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G374" s="82"/>
      <c r="AH374" s="82"/>
      <c r="AI374" s="82"/>
      <c r="AJ374" s="82"/>
      <c r="AK374" s="82"/>
      <c r="AL374" s="82"/>
      <c r="AM374" s="82"/>
      <c r="AN374" s="82"/>
      <c r="AO374" s="82"/>
      <c r="AP374" s="82"/>
      <c r="AQ374" s="82"/>
      <c r="AR374" s="82"/>
      <c r="AS374" s="82"/>
      <c r="AT374" s="82"/>
      <c r="AU374" s="82"/>
      <c r="AV374" s="82"/>
      <c r="AW374" s="82"/>
      <c r="AX374" s="82"/>
      <c r="AY374" s="82"/>
      <c r="AZ374" s="82"/>
      <c r="BA374" s="82"/>
      <c r="BB374" s="82"/>
      <c r="BC374" s="82"/>
      <c r="BD374" s="82"/>
      <c r="BE374" s="82"/>
      <c r="BF374" s="82"/>
      <c r="BG374" s="82"/>
      <c r="BH374" s="82"/>
      <c r="BI374" s="82"/>
      <c r="BJ374" s="82"/>
      <c r="BK374" s="82"/>
      <c r="BL374" s="82"/>
      <c r="BM374" s="82"/>
      <c r="BN374" s="82"/>
      <c r="BO374" s="82"/>
      <c r="BP374" s="82"/>
      <c r="BQ374" s="82"/>
      <c r="BR374" s="82"/>
      <c r="BS374" s="84"/>
      <c r="BT374" s="84"/>
      <c r="BU374" s="84"/>
      <c r="BV374" s="84"/>
      <c r="BW374" s="84"/>
      <c r="BX374" s="84"/>
      <c r="BY374" s="82"/>
      <c r="BZ374" s="83"/>
      <c r="CA374" s="82"/>
      <c r="CB374" s="82"/>
      <c r="CC374" s="82"/>
    </row>
    <row r="375" spans="1:81" ht="15.75" customHeight="1" thickBot="1" x14ac:dyDescent="0.25">
      <c r="A375" s="82"/>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c r="AA375" s="82"/>
      <c r="AB375" s="82"/>
      <c r="AC375" s="82"/>
      <c r="AD375" s="82"/>
      <c r="AE375" s="82"/>
      <c r="AF375" s="82"/>
      <c r="AG375" s="82"/>
      <c r="AH375" s="82"/>
      <c r="AI375" s="82"/>
      <c r="AJ375" s="82"/>
      <c r="AK375" s="82"/>
      <c r="AL375" s="82"/>
      <c r="AM375" s="82"/>
      <c r="AN375" s="82"/>
      <c r="AO375" s="82"/>
      <c r="AP375" s="82"/>
      <c r="AQ375" s="82"/>
      <c r="AR375" s="82"/>
      <c r="AS375" s="82"/>
      <c r="AT375" s="82"/>
      <c r="AU375" s="82"/>
      <c r="AV375" s="82"/>
      <c r="AW375" s="82"/>
      <c r="AX375" s="82"/>
      <c r="AY375" s="82"/>
      <c r="AZ375" s="82"/>
      <c r="BA375" s="82"/>
      <c r="BB375" s="82"/>
      <c r="BC375" s="82"/>
      <c r="BD375" s="82"/>
      <c r="BE375" s="82"/>
      <c r="BF375" s="82"/>
      <c r="BG375" s="82"/>
      <c r="BH375" s="82"/>
      <c r="BI375" s="82"/>
      <c r="BJ375" s="82"/>
      <c r="BK375" s="82"/>
      <c r="BL375" s="82"/>
      <c r="BM375" s="82"/>
      <c r="BN375" s="82"/>
      <c r="BO375" s="82"/>
      <c r="BP375" s="82"/>
      <c r="BQ375" s="82"/>
      <c r="BR375" s="82"/>
      <c r="BS375" s="84"/>
      <c r="BT375" s="84"/>
      <c r="BU375" s="84"/>
      <c r="BV375" s="84"/>
      <c r="BW375" s="84"/>
      <c r="BX375" s="84"/>
      <c r="BY375" s="82"/>
      <c r="BZ375" s="83"/>
      <c r="CA375" s="82"/>
      <c r="CB375" s="82"/>
      <c r="CC375" s="82"/>
    </row>
    <row r="376" spans="1:81" ht="15.75" customHeight="1" thickBot="1" x14ac:dyDescent="0.25">
      <c r="A376" s="82"/>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c r="AA376" s="82"/>
      <c r="AB376" s="82"/>
      <c r="AC376" s="82"/>
      <c r="AD376" s="82"/>
      <c r="AE376" s="82"/>
      <c r="AF376" s="82"/>
      <c r="AG376" s="82"/>
      <c r="AH376" s="82"/>
      <c r="AI376" s="82"/>
      <c r="AJ376" s="82"/>
      <c r="AK376" s="82"/>
      <c r="AL376" s="82"/>
      <c r="AM376" s="82"/>
      <c r="AN376" s="82"/>
      <c r="AO376" s="82"/>
      <c r="AP376" s="82"/>
      <c r="AQ376" s="82"/>
      <c r="AR376" s="82"/>
      <c r="AS376" s="82"/>
      <c r="AT376" s="82"/>
      <c r="AU376" s="82"/>
      <c r="AV376" s="82"/>
      <c r="AW376" s="82"/>
      <c r="AX376" s="82"/>
      <c r="AY376" s="82"/>
      <c r="AZ376" s="82"/>
      <c r="BA376" s="82"/>
      <c r="BB376" s="82"/>
      <c r="BC376" s="82"/>
      <c r="BD376" s="82"/>
      <c r="BE376" s="82"/>
      <c r="BF376" s="82"/>
      <c r="BG376" s="82"/>
      <c r="BH376" s="82"/>
      <c r="BI376" s="82"/>
      <c r="BJ376" s="82"/>
      <c r="BK376" s="82"/>
      <c r="BL376" s="82"/>
      <c r="BM376" s="82"/>
      <c r="BN376" s="82"/>
      <c r="BO376" s="82"/>
      <c r="BP376" s="82"/>
      <c r="BQ376" s="82"/>
      <c r="BR376" s="82"/>
      <c r="BS376" s="84"/>
      <c r="BT376" s="84"/>
      <c r="BU376" s="84"/>
      <c r="BV376" s="84"/>
      <c r="BW376" s="84"/>
      <c r="BX376" s="84"/>
      <c r="BY376" s="82"/>
      <c r="BZ376" s="83"/>
      <c r="CA376" s="82"/>
      <c r="CB376" s="82"/>
      <c r="CC376" s="82"/>
    </row>
    <row r="377" spans="1:81" ht="15.75" customHeight="1" thickBot="1" x14ac:dyDescent="0.25">
      <c r="A377" s="82"/>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c r="AJ377" s="82"/>
      <c r="AK377" s="82"/>
      <c r="AL377" s="82"/>
      <c r="AM377" s="82"/>
      <c r="AN377" s="82"/>
      <c r="AO377" s="82"/>
      <c r="AP377" s="82"/>
      <c r="AQ377" s="82"/>
      <c r="AR377" s="82"/>
      <c r="AS377" s="82"/>
      <c r="AT377" s="82"/>
      <c r="AU377" s="82"/>
      <c r="AV377" s="82"/>
      <c r="AW377" s="82"/>
      <c r="AX377" s="82"/>
      <c r="AY377" s="82"/>
      <c r="AZ377" s="82"/>
      <c r="BA377" s="82"/>
      <c r="BB377" s="82"/>
      <c r="BC377" s="82"/>
      <c r="BD377" s="82"/>
      <c r="BE377" s="82"/>
      <c r="BF377" s="82"/>
      <c r="BG377" s="82"/>
      <c r="BH377" s="82"/>
      <c r="BI377" s="82"/>
      <c r="BJ377" s="82"/>
      <c r="BK377" s="82"/>
      <c r="BL377" s="82"/>
      <c r="BM377" s="82"/>
      <c r="BN377" s="82"/>
      <c r="BO377" s="82"/>
      <c r="BP377" s="82"/>
      <c r="BQ377" s="82"/>
      <c r="BR377" s="82"/>
      <c r="BS377" s="84"/>
      <c r="BT377" s="84"/>
      <c r="BU377" s="84"/>
      <c r="BV377" s="84"/>
      <c r="BW377" s="84"/>
      <c r="BX377" s="84"/>
      <c r="BY377" s="82"/>
      <c r="BZ377" s="83"/>
      <c r="CA377" s="82"/>
      <c r="CB377" s="82"/>
      <c r="CC377" s="82"/>
    </row>
    <row r="378" spans="1:81" ht="15.75" customHeight="1" thickBot="1" x14ac:dyDescent="0.25">
      <c r="A378" s="82"/>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c r="AJ378" s="82"/>
      <c r="AK378" s="82"/>
      <c r="AL378" s="82"/>
      <c r="AM378" s="82"/>
      <c r="AN378" s="82"/>
      <c r="AO378" s="82"/>
      <c r="AP378" s="82"/>
      <c r="AQ378" s="82"/>
      <c r="AR378" s="82"/>
      <c r="AS378" s="82"/>
      <c r="AT378" s="82"/>
      <c r="AU378" s="82"/>
      <c r="AV378" s="82"/>
      <c r="AW378" s="82"/>
      <c r="AX378" s="82"/>
      <c r="AY378" s="82"/>
      <c r="AZ378" s="82"/>
      <c r="BA378" s="82"/>
      <c r="BB378" s="82"/>
      <c r="BC378" s="82"/>
      <c r="BD378" s="82"/>
      <c r="BE378" s="82"/>
      <c r="BF378" s="82"/>
      <c r="BG378" s="82"/>
      <c r="BH378" s="82"/>
      <c r="BI378" s="82"/>
      <c r="BJ378" s="82"/>
      <c r="BK378" s="82"/>
      <c r="BL378" s="82"/>
      <c r="BM378" s="82"/>
      <c r="BN378" s="82"/>
      <c r="BO378" s="82"/>
      <c r="BP378" s="82"/>
      <c r="BQ378" s="82"/>
      <c r="BR378" s="82"/>
      <c r="BS378" s="84"/>
      <c r="BT378" s="84"/>
      <c r="BU378" s="84"/>
      <c r="BV378" s="84"/>
      <c r="BW378" s="84"/>
      <c r="BX378" s="84"/>
      <c r="BY378" s="82"/>
      <c r="BZ378" s="83"/>
      <c r="CA378" s="82"/>
      <c r="CB378" s="82"/>
      <c r="CC378" s="82"/>
    </row>
    <row r="379" spans="1:81" ht="15.75" customHeight="1" thickBot="1" x14ac:dyDescent="0.25">
      <c r="A379" s="82"/>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c r="AJ379" s="82"/>
      <c r="AK379" s="82"/>
      <c r="AL379" s="82"/>
      <c r="AM379" s="82"/>
      <c r="AN379" s="82"/>
      <c r="AO379" s="82"/>
      <c r="AP379" s="82"/>
      <c r="AQ379" s="82"/>
      <c r="AR379" s="82"/>
      <c r="AS379" s="82"/>
      <c r="AT379" s="82"/>
      <c r="AU379" s="82"/>
      <c r="AV379" s="82"/>
      <c r="AW379" s="82"/>
      <c r="AX379" s="82"/>
      <c r="AY379" s="82"/>
      <c r="AZ379" s="82"/>
      <c r="BA379" s="82"/>
      <c r="BB379" s="82"/>
      <c r="BC379" s="82"/>
      <c r="BD379" s="82"/>
      <c r="BE379" s="82"/>
      <c r="BF379" s="82"/>
      <c r="BG379" s="82"/>
      <c r="BH379" s="82"/>
      <c r="BI379" s="82"/>
      <c r="BJ379" s="82"/>
      <c r="BK379" s="82"/>
      <c r="BL379" s="82"/>
      <c r="BM379" s="82"/>
      <c r="BN379" s="82"/>
      <c r="BO379" s="82"/>
      <c r="BP379" s="82"/>
      <c r="BQ379" s="82"/>
      <c r="BR379" s="82"/>
      <c r="BS379" s="84"/>
      <c r="BT379" s="84"/>
      <c r="BU379" s="84"/>
      <c r="BV379" s="84"/>
      <c r="BW379" s="84"/>
      <c r="BX379" s="84"/>
      <c r="BY379" s="82"/>
      <c r="BZ379" s="83"/>
      <c r="CA379" s="82"/>
      <c r="CB379" s="82"/>
      <c r="CC379" s="82"/>
    </row>
    <row r="380" spans="1:81" ht="15.75" customHeight="1" thickBot="1" x14ac:dyDescent="0.25">
      <c r="A380" s="82"/>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c r="AJ380" s="82"/>
      <c r="AK380" s="82"/>
      <c r="AL380" s="82"/>
      <c r="AM380" s="82"/>
      <c r="AN380" s="82"/>
      <c r="AO380" s="82"/>
      <c r="AP380" s="82"/>
      <c r="AQ380" s="82"/>
      <c r="AR380" s="82"/>
      <c r="AS380" s="82"/>
      <c r="AT380" s="82"/>
      <c r="AU380" s="82"/>
      <c r="AV380" s="82"/>
      <c r="AW380" s="82"/>
      <c r="AX380" s="82"/>
      <c r="AY380" s="82"/>
      <c r="AZ380" s="82"/>
      <c r="BA380" s="82"/>
      <c r="BB380" s="82"/>
      <c r="BC380" s="82"/>
      <c r="BD380" s="82"/>
      <c r="BE380" s="82"/>
      <c r="BF380" s="82"/>
      <c r="BG380" s="82"/>
      <c r="BH380" s="82"/>
      <c r="BI380" s="82"/>
      <c r="BJ380" s="82"/>
      <c r="BK380" s="82"/>
      <c r="BL380" s="82"/>
      <c r="BM380" s="82"/>
      <c r="BN380" s="82"/>
      <c r="BO380" s="82"/>
      <c r="BP380" s="82"/>
      <c r="BQ380" s="82"/>
      <c r="BR380" s="82"/>
      <c r="BS380" s="84"/>
      <c r="BT380" s="84"/>
      <c r="BU380" s="84"/>
      <c r="BV380" s="84"/>
      <c r="BW380" s="84"/>
      <c r="BX380" s="84"/>
      <c r="BY380" s="82"/>
      <c r="BZ380" s="83"/>
      <c r="CA380" s="82"/>
      <c r="CB380" s="82"/>
      <c r="CC380" s="82"/>
    </row>
    <row r="381" spans="1:81" ht="15.75" customHeight="1" thickBot="1" x14ac:dyDescent="0.25">
      <c r="A381" s="82"/>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c r="AJ381" s="82"/>
      <c r="AK381" s="82"/>
      <c r="AL381" s="82"/>
      <c r="AM381" s="82"/>
      <c r="AN381" s="82"/>
      <c r="AO381" s="82"/>
      <c r="AP381" s="82"/>
      <c r="AQ381" s="82"/>
      <c r="AR381" s="82"/>
      <c r="AS381" s="82"/>
      <c r="AT381" s="82"/>
      <c r="AU381" s="82"/>
      <c r="AV381" s="82"/>
      <c r="AW381" s="82"/>
      <c r="AX381" s="82"/>
      <c r="AY381" s="82"/>
      <c r="AZ381" s="82"/>
      <c r="BA381" s="82"/>
      <c r="BB381" s="82"/>
      <c r="BC381" s="82"/>
      <c r="BD381" s="82"/>
      <c r="BE381" s="82"/>
      <c r="BF381" s="82"/>
      <c r="BG381" s="82"/>
      <c r="BH381" s="82"/>
      <c r="BI381" s="82"/>
      <c r="BJ381" s="82"/>
      <c r="BK381" s="82"/>
      <c r="BL381" s="82"/>
      <c r="BM381" s="82"/>
      <c r="BN381" s="82"/>
      <c r="BO381" s="82"/>
      <c r="BP381" s="82"/>
      <c r="BQ381" s="82"/>
      <c r="BR381" s="82"/>
      <c r="BS381" s="84"/>
      <c r="BT381" s="84"/>
      <c r="BU381" s="84"/>
      <c r="BV381" s="84"/>
      <c r="BW381" s="84"/>
      <c r="BX381" s="84"/>
      <c r="BY381" s="82"/>
      <c r="BZ381" s="83"/>
      <c r="CA381" s="82"/>
      <c r="CB381" s="82"/>
      <c r="CC381" s="82"/>
    </row>
    <row r="382" spans="1:81" ht="15.75" customHeight="1" thickBot="1" x14ac:dyDescent="0.25">
      <c r="A382" s="82"/>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c r="AJ382" s="82"/>
      <c r="AK382" s="82"/>
      <c r="AL382" s="82"/>
      <c r="AM382" s="82"/>
      <c r="AN382" s="82"/>
      <c r="AO382" s="82"/>
      <c r="AP382" s="82"/>
      <c r="AQ382" s="82"/>
      <c r="AR382" s="82"/>
      <c r="AS382" s="82"/>
      <c r="AT382" s="82"/>
      <c r="AU382" s="82"/>
      <c r="AV382" s="82"/>
      <c r="AW382" s="82"/>
      <c r="AX382" s="82"/>
      <c r="AY382" s="82"/>
      <c r="AZ382" s="82"/>
      <c r="BA382" s="82"/>
      <c r="BB382" s="82"/>
      <c r="BC382" s="82"/>
      <c r="BD382" s="82"/>
      <c r="BE382" s="82"/>
      <c r="BF382" s="82"/>
      <c r="BG382" s="82"/>
      <c r="BH382" s="82"/>
      <c r="BI382" s="82"/>
      <c r="BJ382" s="82"/>
      <c r="BK382" s="82"/>
      <c r="BL382" s="82"/>
      <c r="BM382" s="82"/>
      <c r="BN382" s="82"/>
      <c r="BO382" s="82"/>
      <c r="BP382" s="82"/>
      <c r="BQ382" s="82"/>
      <c r="BR382" s="82"/>
      <c r="BS382" s="84"/>
      <c r="BT382" s="84"/>
      <c r="BU382" s="84"/>
      <c r="BV382" s="84"/>
      <c r="BW382" s="84"/>
      <c r="BX382" s="84"/>
      <c r="BY382" s="82"/>
      <c r="BZ382" s="83"/>
      <c r="CA382" s="82"/>
      <c r="CB382" s="82"/>
      <c r="CC382" s="82"/>
    </row>
    <row r="383" spans="1:81" ht="15.75" customHeight="1" thickBot="1" x14ac:dyDescent="0.25">
      <c r="A383" s="82"/>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c r="AJ383" s="82"/>
      <c r="AK383" s="82"/>
      <c r="AL383" s="82"/>
      <c r="AM383" s="82"/>
      <c r="AN383" s="82"/>
      <c r="AO383" s="82"/>
      <c r="AP383" s="82"/>
      <c r="AQ383" s="82"/>
      <c r="AR383" s="82"/>
      <c r="AS383" s="82"/>
      <c r="AT383" s="82"/>
      <c r="AU383" s="82"/>
      <c r="AV383" s="82"/>
      <c r="AW383" s="82"/>
      <c r="AX383" s="82"/>
      <c r="AY383" s="82"/>
      <c r="AZ383" s="82"/>
      <c r="BA383" s="82"/>
      <c r="BB383" s="82"/>
      <c r="BC383" s="82"/>
      <c r="BD383" s="82"/>
      <c r="BE383" s="82"/>
      <c r="BF383" s="82"/>
      <c r="BG383" s="82"/>
      <c r="BH383" s="82"/>
      <c r="BI383" s="82"/>
      <c r="BJ383" s="82"/>
      <c r="BK383" s="82"/>
      <c r="BL383" s="82"/>
      <c r="BM383" s="82"/>
      <c r="BN383" s="82"/>
      <c r="BO383" s="82"/>
      <c r="BP383" s="82"/>
      <c r="BQ383" s="82"/>
      <c r="BR383" s="82"/>
      <c r="BS383" s="84"/>
      <c r="BT383" s="84"/>
      <c r="BU383" s="84"/>
      <c r="BV383" s="84"/>
      <c r="BW383" s="84"/>
      <c r="BX383" s="84"/>
      <c r="BY383" s="82"/>
      <c r="BZ383" s="83"/>
      <c r="CA383" s="82"/>
      <c r="CB383" s="82"/>
      <c r="CC383" s="82"/>
    </row>
    <row r="384" spans="1:81" ht="15.75" customHeight="1" thickBot="1" x14ac:dyDescent="0.25">
      <c r="A384" s="82"/>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c r="AJ384" s="82"/>
      <c r="AK384" s="82"/>
      <c r="AL384" s="82"/>
      <c r="AM384" s="82"/>
      <c r="AN384" s="82"/>
      <c r="AO384" s="82"/>
      <c r="AP384" s="82"/>
      <c r="AQ384" s="82"/>
      <c r="AR384" s="82"/>
      <c r="AS384" s="82"/>
      <c r="AT384" s="82"/>
      <c r="AU384" s="82"/>
      <c r="AV384" s="82"/>
      <c r="AW384" s="82"/>
      <c r="AX384" s="82"/>
      <c r="AY384" s="82"/>
      <c r="AZ384" s="82"/>
      <c r="BA384" s="82"/>
      <c r="BB384" s="82"/>
      <c r="BC384" s="82"/>
      <c r="BD384" s="82"/>
      <c r="BE384" s="82"/>
      <c r="BF384" s="82"/>
      <c r="BG384" s="82"/>
      <c r="BH384" s="82"/>
      <c r="BI384" s="82"/>
      <c r="BJ384" s="82"/>
      <c r="BK384" s="82"/>
      <c r="BL384" s="82"/>
      <c r="BM384" s="82"/>
      <c r="BN384" s="82"/>
      <c r="BO384" s="82"/>
      <c r="BP384" s="82"/>
      <c r="BQ384" s="82"/>
      <c r="BR384" s="82"/>
      <c r="BS384" s="84"/>
      <c r="BT384" s="84"/>
      <c r="BU384" s="84"/>
      <c r="BV384" s="84"/>
      <c r="BW384" s="84"/>
      <c r="BX384" s="84"/>
      <c r="BY384" s="82"/>
      <c r="BZ384" s="83"/>
      <c r="CA384" s="82"/>
      <c r="CB384" s="82"/>
      <c r="CC384" s="82"/>
    </row>
    <row r="385" spans="1:81" ht="15.75" customHeight="1" thickBot="1" x14ac:dyDescent="0.25">
      <c r="A385" s="82"/>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c r="AJ385" s="82"/>
      <c r="AK385" s="82"/>
      <c r="AL385" s="82"/>
      <c r="AM385" s="82"/>
      <c r="AN385" s="82"/>
      <c r="AO385" s="82"/>
      <c r="AP385" s="82"/>
      <c r="AQ385" s="82"/>
      <c r="AR385" s="82"/>
      <c r="AS385" s="82"/>
      <c r="AT385" s="82"/>
      <c r="AU385" s="82"/>
      <c r="AV385" s="82"/>
      <c r="AW385" s="82"/>
      <c r="AX385" s="82"/>
      <c r="AY385" s="82"/>
      <c r="AZ385" s="82"/>
      <c r="BA385" s="82"/>
      <c r="BB385" s="82"/>
      <c r="BC385" s="82"/>
      <c r="BD385" s="82"/>
      <c r="BE385" s="82"/>
      <c r="BF385" s="82"/>
      <c r="BG385" s="82"/>
      <c r="BH385" s="82"/>
      <c r="BI385" s="82"/>
      <c r="BJ385" s="82"/>
      <c r="BK385" s="82"/>
      <c r="BL385" s="82"/>
      <c r="BM385" s="82"/>
      <c r="BN385" s="82"/>
      <c r="BO385" s="82"/>
      <c r="BP385" s="82"/>
      <c r="BQ385" s="82"/>
      <c r="BR385" s="82"/>
      <c r="BS385" s="84"/>
      <c r="BT385" s="84"/>
      <c r="BU385" s="84"/>
      <c r="BV385" s="84"/>
      <c r="BW385" s="84"/>
      <c r="BX385" s="84"/>
      <c r="BY385" s="82"/>
      <c r="BZ385" s="83"/>
      <c r="CA385" s="82"/>
      <c r="CB385" s="82"/>
      <c r="CC385" s="82"/>
    </row>
    <row r="386" spans="1:81" ht="15.75" customHeight="1" thickBot="1" x14ac:dyDescent="0.25">
      <c r="A386" s="82"/>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c r="AJ386" s="82"/>
      <c r="AK386" s="82"/>
      <c r="AL386" s="82"/>
      <c r="AM386" s="82"/>
      <c r="AN386" s="82"/>
      <c r="AO386" s="82"/>
      <c r="AP386" s="82"/>
      <c r="AQ386" s="82"/>
      <c r="AR386" s="82"/>
      <c r="AS386" s="82"/>
      <c r="AT386" s="82"/>
      <c r="AU386" s="82"/>
      <c r="AV386" s="82"/>
      <c r="AW386" s="82"/>
      <c r="AX386" s="82"/>
      <c r="AY386" s="82"/>
      <c r="AZ386" s="82"/>
      <c r="BA386" s="82"/>
      <c r="BB386" s="82"/>
      <c r="BC386" s="82"/>
      <c r="BD386" s="82"/>
      <c r="BE386" s="82"/>
      <c r="BF386" s="82"/>
      <c r="BG386" s="82"/>
      <c r="BH386" s="82"/>
      <c r="BI386" s="82"/>
      <c r="BJ386" s="82"/>
      <c r="BK386" s="82"/>
      <c r="BL386" s="82"/>
      <c r="BM386" s="82"/>
      <c r="BN386" s="82"/>
      <c r="BO386" s="82"/>
      <c r="BP386" s="82"/>
      <c r="BQ386" s="82"/>
      <c r="BR386" s="82"/>
      <c r="BS386" s="84"/>
      <c r="BT386" s="84"/>
      <c r="BU386" s="84"/>
      <c r="BV386" s="84"/>
      <c r="BW386" s="84"/>
      <c r="BX386" s="84"/>
      <c r="BY386" s="82"/>
      <c r="BZ386" s="83"/>
      <c r="CA386" s="82"/>
      <c r="CB386" s="82"/>
      <c r="CC386" s="82"/>
    </row>
    <row r="387" spans="1:81" ht="15.75" customHeight="1" thickBot="1" x14ac:dyDescent="0.25">
      <c r="A387" s="82"/>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c r="AJ387" s="82"/>
      <c r="AK387" s="82"/>
      <c r="AL387" s="82"/>
      <c r="AM387" s="82"/>
      <c r="AN387" s="82"/>
      <c r="AO387" s="82"/>
      <c r="AP387" s="82"/>
      <c r="AQ387" s="82"/>
      <c r="AR387" s="82"/>
      <c r="AS387" s="82"/>
      <c r="AT387" s="82"/>
      <c r="AU387" s="82"/>
      <c r="AV387" s="82"/>
      <c r="AW387" s="82"/>
      <c r="AX387" s="82"/>
      <c r="AY387" s="82"/>
      <c r="AZ387" s="82"/>
      <c r="BA387" s="82"/>
      <c r="BB387" s="82"/>
      <c r="BC387" s="82"/>
      <c r="BD387" s="82"/>
      <c r="BE387" s="82"/>
      <c r="BF387" s="82"/>
      <c r="BG387" s="82"/>
      <c r="BH387" s="82"/>
      <c r="BI387" s="82"/>
      <c r="BJ387" s="82"/>
      <c r="BK387" s="82"/>
      <c r="BL387" s="82"/>
      <c r="BM387" s="82"/>
      <c r="BN387" s="82"/>
      <c r="BO387" s="82"/>
      <c r="BP387" s="82"/>
      <c r="BQ387" s="82"/>
      <c r="BR387" s="82"/>
      <c r="BS387" s="84"/>
      <c r="BT387" s="84"/>
      <c r="BU387" s="84"/>
      <c r="BV387" s="84"/>
      <c r="BW387" s="84"/>
      <c r="BX387" s="84"/>
      <c r="BY387" s="82"/>
      <c r="BZ387" s="83"/>
      <c r="CA387" s="82"/>
      <c r="CB387" s="82"/>
      <c r="CC387" s="82"/>
    </row>
    <row r="388" spans="1:81" ht="15.75" customHeight="1" thickBot="1" x14ac:dyDescent="0.25">
      <c r="A388" s="82"/>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82"/>
      <c r="AO388" s="82"/>
      <c r="AP388" s="82"/>
      <c r="AQ388" s="82"/>
      <c r="AR388" s="82"/>
      <c r="AS388" s="82"/>
      <c r="AT388" s="82"/>
      <c r="AU388" s="82"/>
      <c r="AV388" s="82"/>
      <c r="AW388" s="82"/>
      <c r="AX388" s="82"/>
      <c r="AY388" s="82"/>
      <c r="AZ388" s="82"/>
      <c r="BA388" s="82"/>
      <c r="BB388" s="82"/>
      <c r="BC388" s="82"/>
      <c r="BD388" s="82"/>
      <c r="BE388" s="82"/>
      <c r="BF388" s="82"/>
      <c r="BG388" s="82"/>
      <c r="BH388" s="82"/>
      <c r="BI388" s="82"/>
      <c r="BJ388" s="82"/>
      <c r="BK388" s="82"/>
      <c r="BL388" s="82"/>
      <c r="BM388" s="82"/>
      <c r="BN388" s="82"/>
      <c r="BO388" s="82"/>
      <c r="BP388" s="82"/>
      <c r="BQ388" s="82"/>
      <c r="BR388" s="82"/>
      <c r="BS388" s="84"/>
      <c r="BT388" s="84"/>
      <c r="BU388" s="84"/>
      <c r="BV388" s="84"/>
      <c r="BW388" s="84"/>
      <c r="BX388" s="84"/>
      <c r="BY388" s="82"/>
      <c r="BZ388" s="83"/>
      <c r="CA388" s="82"/>
      <c r="CB388" s="82"/>
      <c r="CC388" s="82"/>
    </row>
    <row r="389" spans="1:81" ht="15.75" customHeight="1" thickBot="1" x14ac:dyDescent="0.25">
      <c r="A389" s="82"/>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c r="AJ389" s="82"/>
      <c r="AK389" s="82"/>
      <c r="AL389" s="82"/>
      <c r="AM389" s="82"/>
      <c r="AN389" s="82"/>
      <c r="AO389" s="82"/>
      <c r="AP389" s="82"/>
      <c r="AQ389" s="82"/>
      <c r="AR389" s="82"/>
      <c r="AS389" s="82"/>
      <c r="AT389" s="82"/>
      <c r="AU389" s="82"/>
      <c r="AV389" s="82"/>
      <c r="AW389" s="82"/>
      <c r="AX389" s="82"/>
      <c r="AY389" s="82"/>
      <c r="AZ389" s="82"/>
      <c r="BA389" s="82"/>
      <c r="BB389" s="82"/>
      <c r="BC389" s="82"/>
      <c r="BD389" s="82"/>
      <c r="BE389" s="82"/>
      <c r="BF389" s="82"/>
      <c r="BG389" s="82"/>
      <c r="BH389" s="82"/>
      <c r="BI389" s="82"/>
      <c r="BJ389" s="82"/>
      <c r="BK389" s="82"/>
      <c r="BL389" s="82"/>
      <c r="BM389" s="82"/>
      <c r="BN389" s="82"/>
      <c r="BO389" s="82"/>
      <c r="BP389" s="82"/>
      <c r="BQ389" s="82"/>
      <c r="BR389" s="82"/>
      <c r="BS389" s="84"/>
      <c r="BT389" s="84"/>
      <c r="BU389" s="84"/>
      <c r="BV389" s="84"/>
      <c r="BW389" s="84"/>
      <c r="BX389" s="84"/>
      <c r="BY389" s="82"/>
      <c r="BZ389" s="83"/>
      <c r="CA389" s="82"/>
      <c r="CB389" s="82"/>
      <c r="CC389" s="82"/>
    </row>
    <row r="390" spans="1:81" ht="15.75" customHeight="1" thickBot="1" x14ac:dyDescent="0.25">
      <c r="A390" s="82"/>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c r="AJ390" s="82"/>
      <c r="AK390" s="82"/>
      <c r="AL390" s="82"/>
      <c r="AM390" s="82"/>
      <c r="AN390" s="82"/>
      <c r="AO390" s="82"/>
      <c r="AP390" s="82"/>
      <c r="AQ390" s="82"/>
      <c r="AR390" s="82"/>
      <c r="AS390" s="82"/>
      <c r="AT390" s="82"/>
      <c r="AU390" s="82"/>
      <c r="AV390" s="82"/>
      <c r="AW390" s="82"/>
      <c r="AX390" s="82"/>
      <c r="AY390" s="82"/>
      <c r="AZ390" s="82"/>
      <c r="BA390" s="82"/>
      <c r="BB390" s="82"/>
      <c r="BC390" s="82"/>
      <c r="BD390" s="82"/>
      <c r="BE390" s="82"/>
      <c r="BF390" s="82"/>
      <c r="BG390" s="82"/>
      <c r="BH390" s="82"/>
      <c r="BI390" s="82"/>
      <c r="BJ390" s="82"/>
      <c r="BK390" s="82"/>
      <c r="BL390" s="82"/>
      <c r="BM390" s="82"/>
      <c r="BN390" s="82"/>
      <c r="BO390" s="82"/>
      <c r="BP390" s="82"/>
      <c r="BQ390" s="82"/>
      <c r="BR390" s="82"/>
      <c r="BS390" s="84"/>
      <c r="BT390" s="84"/>
      <c r="BU390" s="84"/>
      <c r="BV390" s="84"/>
      <c r="BW390" s="84"/>
      <c r="BX390" s="84"/>
      <c r="BY390" s="82"/>
      <c r="BZ390" s="83"/>
      <c r="CA390" s="82"/>
      <c r="CB390" s="82"/>
      <c r="CC390" s="82"/>
    </row>
    <row r="391" spans="1:81" ht="15.75" customHeight="1" thickBot="1" x14ac:dyDescent="0.25">
      <c r="A391" s="82"/>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c r="AJ391" s="82"/>
      <c r="AK391" s="82"/>
      <c r="AL391" s="82"/>
      <c r="AM391" s="82"/>
      <c r="AN391" s="82"/>
      <c r="AO391" s="82"/>
      <c r="AP391" s="82"/>
      <c r="AQ391" s="82"/>
      <c r="AR391" s="82"/>
      <c r="AS391" s="82"/>
      <c r="AT391" s="82"/>
      <c r="AU391" s="82"/>
      <c r="AV391" s="82"/>
      <c r="AW391" s="82"/>
      <c r="AX391" s="82"/>
      <c r="AY391" s="82"/>
      <c r="AZ391" s="82"/>
      <c r="BA391" s="82"/>
      <c r="BB391" s="82"/>
      <c r="BC391" s="82"/>
      <c r="BD391" s="82"/>
      <c r="BE391" s="82"/>
      <c r="BF391" s="82"/>
      <c r="BG391" s="82"/>
      <c r="BH391" s="82"/>
      <c r="BI391" s="82"/>
      <c r="BJ391" s="82"/>
      <c r="BK391" s="82"/>
      <c r="BL391" s="82"/>
      <c r="BM391" s="82"/>
      <c r="BN391" s="82"/>
      <c r="BO391" s="82"/>
      <c r="BP391" s="82"/>
      <c r="BQ391" s="82"/>
      <c r="BR391" s="82"/>
      <c r="BS391" s="84"/>
      <c r="BT391" s="84"/>
      <c r="BU391" s="84"/>
      <c r="BV391" s="84"/>
      <c r="BW391" s="84"/>
      <c r="BX391" s="84"/>
      <c r="BY391" s="82"/>
      <c r="BZ391" s="83"/>
      <c r="CA391" s="82"/>
      <c r="CB391" s="82"/>
      <c r="CC391" s="82"/>
    </row>
    <row r="392" spans="1:81" ht="15.75" customHeight="1" thickBot="1" x14ac:dyDescent="0.25">
      <c r="A392" s="82"/>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c r="AJ392" s="82"/>
      <c r="AK392" s="82"/>
      <c r="AL392" s="82"/>
      <c r="AM392" s="82"/>
      <c r="AN392" s="82"/>
      <c r="AO392" s="82"/>
      <c r="AP392" s="82"/>
      <c r="AQ392" s="82"/>
      <c r="AR392" s="82"/>
      <c r="AS392" s="82"/>
      <c r="AT392" s="82"/>
      <c r="AU392" s="82"/>
      <c r="AV392" s="82"/>
      <c r="AW392" s="82"/>
      <c r="AX392" s="82"/>
      <c r="AY392" s="82"/>
      <c r="AZ392" s="82"/>
      <c r="BA392" s="82"/>
      <c r="BB392" s="82"/>
      <c r="BC392" s="82"/>
      <c r="BD392" s="82"/>
      <c r="BE392" s="82"/>
      <c r="BF392" s="82"/>
      <c r="BG392" s="82"/>
      <c r="BH392" s="82"/>
      <c r="BI392" s="82"/>
      <c r="BJ392" s="82"/>
      <c r="BK392" s="82"/>
      <c r="BL392" s="82"/>
      <c r="BM392" s="82"/>
      <c r="BN392" s="82"/>
      <c r="BO392" s="82"/>
      <c r="BP392" s="82"/>
      <c r="BQ392" s="82"/>
      <c r="BR392" s="82"/>
      <c r="BS392" s="84"/>
      <c r="BT392" s="84"/>
      <c r="BU392" s="84"/>
      <c r="BV392" s="84"/>
      <c r="BW392" s="84"/>
      <c r="BX392" s="84"/>
      <c r="BY392" s="82"/>
      <c r="BZ392" s="83"/>
      <c r="CA392" s="82"/>
      <c r="CB392" s="82"/>
      <c r="CC392" s="82"/>
    </row>
    <row r="393" spans="1:81" ht="15.75" customHeight="1" thickBot="1" x14ac:dyDescent="0.25">
      <c r="A393" s="82"/>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c r="AJ393" s="82"/>
      <c r="AK393" s="82"/>
      <c r="AL393" s="82"/>
      <c r="AM393" s="82"/>
      <c r="AN393" s="82"/>
      <c r="AO393" s="82"/>
      <c r="AP393" s="82"/>
      <c r="AQ393" s="82"/>
      <c r="AR393" s="82"/>
      <c r="AS393" s="82"/>
      <c r="AT393" s="82"/>
      <c r="AU393" s="82"/>
      <c r="AV393" s="82"/>
      <c r="AW393" s="82"/>
      <c r="AX393" s="82"/>
      <c r="AY393" s="82"/>
      <c r="AZ393" s="82"/>
      <c r="BA393" s="82"/>
      <c r="BB393" s="82"/>
      <c r="BC393" s="82"/>
      <c r="BD393" s="82"/>
      <c r="BE393" s="82"/>
      <c r="BF393" s="82"/>
      <c r="BG393" s="82"/>
      <c r="BH393" s="82"/>
      <c r="BI393" s="82"/>
      <c r="BJ393" s="82"/>
      <c r="BK393" s="82"/>
      <c r="BL393" s="82"/>
      <c r="BM393" s="82"/>
      <c r="BN393" s="82"/>
      <c r="BO393" s="82"/>
      <c r="BP393" s="82"/>
      <c r="BQ393" s="82"/>
      <c r="BR393" s="82"/>
      <c r="BS393" s="84"/>
      <c r="BT393" s="84"/>
      <c r="BU393" s="84"/>
      <c r="BV393" s="84"/>
      <c r="BW393" s="84"/>
      <c r="BX393" s="84"/>
      <c r="BY393" s="82"/>
      <c r="BZ393" s="83"/>
      <c r="CA393" s="82"/>
      <c r="CB393" s="82"/>
      <c r="CC393" s="82"/>
    </row>
    <row r="394" spans="1:81" ht="15.75" customHeight="1" thickBot="1" x14ac:dyDescent="0.25">
      <c r="A394" s="82"/>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82"/>
      <c r="AO394" s="82"/>
      <c r="AP394" s="82"/>
      <c r="AQ394" s="82"/>
      <c r="AR394" s="82"/>
      <c r="AS394" s="82"/>
      <c r="AT394" s="82"/>
      <c r="AU394" s="82"/>
      <c r="AV394" s="82"/>
      <c r="AW394" s="82"/>
      <c r="AX394" s="82"/>
      <c r="AY394" s="82"/>
      <c r="AZ394" s="82"/>
      <c r="BA394" s="82"/>
      <c r="BB394" s="82"/>
      <c r="BC394" s="82"/>
      <c r="BD394" s="82"/>
      <c r="BE394" s="82"/>
      <c r="BF394" s="82"/>
      <c r="BG394" s="82"/>
      <c r="BH394" s="82"/>
      <c r="BI394" s="82"/>
      <c r="BJ394" s="82"/>
      <c r="BK394" s="82"/>
      <c r="BL394" s="82"/>
      <c r="BM394" s="82"/>
      <c r="BN394" s="82"/>
      <c r="BO394" s="82"/>
      <c r="BP394" s="82"/>
      <c r="BQ394" s="82"/>
      <c r="BR394" s="82"/>
      <c r="BS394" s="84"/>
      <c r="BT394" s="84"/>
      <c r="BU394" s="84"/>
      <c r="BV394" s="84"/>
      <c r="BW394" s="84"/>
      <c r="BX394" s="84"/>
      <c r="BY394" s="82"/>
      <c r="BZ394" s="83"/>
      <c r="CA394" s="82"/>
      <c r="CB394" s="82"/>
      <c r="CC394" s="82"/>
    </row>
    <row r="395" spans="1:81" ht="15.75" customHeight="1" thickBot="1" x14ac:dyDescent="0.25">
      <c r="A395" s="82"/>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82"/>
      <c r="AO395" s="82"/>
      <c r="AP395" s="82"/>
      <c r="AQ395" s="82"/>
      <c r="AR395" s="82"/>
      <c r="AS395" s="82"/>
      <c r="AT395" s="82"/>
      <c r="AU395" s="82"/>
      <c r="AV395" s="82"/>
      <c r="AW395" s="82"/>
      <c r="AX395" s="82"/>
      <c r="AY395" s="82"/>
      <c r="AZ395" s="82"/>
      <c r="BA395" s="82"/>
      <c r="BB395" s="82"/>
      <c r="BC395" s="82"/>
      <c r="BD395" s="82"/>
      <c r="BE395" s="82"/>
      <c r="BF395" s="82"/>
      <c r="BG395" s="82"/>
      <c r="BH395" s="82"/>
      <c r="BI395" s="82"/>
      <c r="BJ395" s="82"/>
      <c r="BK395" s="82"/>
      <c r="BL395" s="82"/>
      <c r="BM395" s="82"/>
      <c r="BN395" s="82"/>
      <c r="BO395" s="82"/>
      <c r="BP395" s="82"/>
      <c r="BQ395" s="82"/>
      <c r="BR395" s="82"/>
      <c r="BS395" s="84"/>
      <c r="BT395" s="84"/>
      <c r="BU395" s="84"/>
      <c r="BV395" s="84"/>
      <c r="BW395" s="84"/>
      <c r="BX395" s="84"/>
      <c r="BY395" s="82"/>
      <c r="BZ395" s="83"/>
      <c r="CA395" s="82"/>
      <c r="CB395" s="82"/>
      <c r="CC395" s="82"/>
    </row>
    <row r="396" spans="1:81" ht="15.75" customHeight="1" thickBot="1" x14ac:dyDescent="0.25">
      <c r="A396" s="82"/>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82"/>
      <c r="AO396" s="82"/>
      <c r="AP396" s="82"/>
      <c r="AQ396" s="82"/>
      <c r="AR396" s="82"/>
      <c r="AS396" s="82"/>
      <c r="AT396" s="82"/>
      <c r="AU396" s="82"/>
      <c r="AV396" s="82"/>
      <c r="AW396" s="82"/>
      <c r="AX396" s="82"/>
      <c r="AY396" s="82"/>
      <c r="AZ396" s="82"/>
      <c r="BA396" s="82"/>
      <c r="BB396" s="82"/>
      <c r="BC396" s="82"/>
      <c r="BD396" s="82"/>
      <c r="BE396" s="82"/>
      <c r="BF396" s="82"/>
      <c r="BG396" s="82"/>
      <c r="BH396" s="82"/>
      <c r="BI396" s="82"/>
      <c r="BJ396" s="82"/>
      <c r="BK396" s="82"/>
      <c r="BL396" s="82"/>
      <c r="BM396" s="82"/>
      <c r="BN396" s="82"/>
      <c r="BO396" s="82"/>
      <c r="BP396" s="82"/>
      <c r="BQ396" s="82"/>
      <c r="BR396" s="82"/>
      <c r="BS396" s="84"/>
      <c r="BT396" s="84"/>
      <c r="BU396" s="84"/>
      <c r="BV396" s="84"/>
      <c r="BW396" s="84"/>
      <c r="BX396" s="84"/>
      <c r="BY396" s="82"/>
      <c r="BZ396" s="83"/>
      <c r="CA396" s="82"/>
      <c r="CB396" s="82"/>
      <c r="CC396" s="82"/>
    </row>
    <row r="397" spans="1:81" ht="15.75" customHeight="1" thickBot="1" x14ac:dyDescent="0.25">
      <c r="A397" s="82"/>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82"/>
      <c r="AO397" s="82"/>
      <c r="AP397" s="82"/>
      <c r="AQ397" s="82"/>
      <c r="AR397" s="82"/>
      <c r="AS397" s="82"/>
      <c r="AT397" s="82"/>
      <c r="AU397" s="82"/>
      <c r="AV397" s="82"/>
      <c r="AW397" s="82"/>
      <c r="AX397" s="82"/>
      <c r="AY397" s="82"/>
      <c r="AZ397" s="82"/>
      <c r="BA397" s="82"/>
      <c r="BB397" s="82"/>
      <c r="BC397" s="82"/>
      <c r="BD397" s="82"/>
      <c r="BE397" s="82"/>
      <c r="BF397" s="82"/>
      <c r="BG397" s="82"/>
      <c r="BH397" s="82"/>
      <c r="BI397" s="82"/>
      <c r="BJ397" s="82"/>
      <c r="BK397" s="82"/>
      <c r="BL397" s="82"/>
      <c r="BM397" s="82"/>
      <c r="BN397" s="82"/>
      <c r="BO397" s="82"/>
      <c r="BP397" s="82"/>
      <c r="BQ397" s="82"/>
      <c r="BR397" s="82"/>
      <c r="BS397" s="84"/>
      <c r="BT397" s="84"/>
      <c r="BU397" s="84"/>
      <c r="BV397" s="84"/>
      <c r="BW397" s="84"/>
      <c r="BX397" s="84"/>
      <c r="BY397" s="82"/>
      <c r="BZ397" s="83"/>
      <c r="CA397" s="82"/>
      <c r="CB397" s="82"/>
      <c r="CC397" s="82"/>
    </row>
    <row r="398" spans="1:81" ht="15.75" customHeight="1" thickBot="1" x14ac:dyDescent="0.25">
      <c r="A398" s="82"/>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c r="AJ398" s="82"/>
      <c r="AK398" s="82"/>
      <c r="AL398" s="82"/>
      <c r="AM398" s="82"/>
      <c r="AN398" s="82"/>
      <c r="AO398" s="82"/>
      <c r="AP398" s="82"/>
      <c r="AQ398" s="82"/>
      <c r="AR398" s="82"/>
      <c r="AS398" s="82"/>
      <c r="AT398" s="82"/>
      <c r="AU398" s="82"/>
      <c r="AV398" s="82"/>
      <c r="AW398" s="82"/>
      <c r="AX398" s="82"/>
      <c r="AY398" s="82"/>
      <c r="AZ398" s="82"/>
      <c r="BA398" s="82"/>
      <c r="BB398" s="82"/>
      <c r="BC398" s="82"/>
      <c r="BD398" s="82"/>
      <c r="BE398" s="82"/>
      <c r="BF398" s="82"/>
      <c r="BG398" s="82"/>
      <c r="BH398" s="82"/>
      <c r="BI398" s="82"/>
      <c r="BJ398" s="82"/>
      <c r="BK398" s="82"/>
      <c r="BL398" s="82"/>
      <c r="BM398" s="82"/>
      <c r="BN398" s="82"/>
      <c r="BO398" s="82"/>
      <c r="BP398" s="82"/>
      <c r="BQ398" s="82"/>
      <c r="BR398" s="82"/>
      <c r="BS398" s="84"/>
      <c r="BT398" s="84"/>
      <c r="BU398" s="84"/>
      <c r="BV398" s="84"/>
      <c r="BW398" s="84"/>
      <c r="BX398" s="84"/>
      <c r="BY398" s="82"/>
      <c r="BZ398" s="83"/>
      <c r="CA398" s="82"/>
      <c r="CB398" s="82"/>
      <c r="CC398" s="82"/>
    </row>
    <row r="399" spans="1:81" ht="15.75" customHeight="1" thickBot="1" x14ac:dyDescent="0.25">
      <c r="A399" s="82"/>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c r="AJ399" s="82"/>
      <c r="AK399" s="82"/>
      <c r="AL399" s="82"/>
      <c r="AM399" s="82"/>
      <c r="AN399" s="82"/>
      <c r="AO399" s="82"/>
      <c r="AP399" s="82"/>
      <c r="AQ399" s="82"/>
      <c r="AR399" s="82"/>
      <c r="AS399" s="82"/>
      <c r="AT399" s="82"/>
      <c r="AU399" s="82"/>
      <c r="AV399" s="82"/>
      <c r="AW399" s="82"/>
      <c r="AX399" s="82"/>
      <c r="AY399" s="82"/>
      <c r="AZ399" s="82"/>
      <c r="BA399" s="82"/>
      <c r="BB399" s="82"/>
      <c r="BC399" s="82"/>
      <c r="BD399" s="82"/>
      <c r="BE399" s="82"/>
      <c r="BF399" s="82"/>
      <c r="BG399" s="82"/>
      <c r="BH399" s="82"/>
      <c r="BI399" s="82"/>
      <c r="BJ399" s="82"/>
      <c r="BK399" s="82"/>
      <c r="BL399" s="82"/>
      <c r="BM399" s="82"/>
      <c r="BN399" s="82"/>
      <c r="BO399" s="82"/>
      <c r="BP399" s="82"/>
      <c r="BQ399" s="82"/>
      <c r="BR399" s="82"/>
      <c r="BS399" s="84"/>
      <c r="BT399" s="84"/>
      <c r="BU399" s="84"/>
      <c r="BV399" s="84"/>
      <c r="BW399" s="84"/>
      <c r="BX399" s="84"/>
      <c r="BY399" s="82"/>
      <c r="BZ399" s="83"/>
      <c r="CA399" s="82"/>
      <c r="CB399" s="82"/>
      <c r="CC399" s="82"/>
    </row>
    <row r="400" spans="1:81" ht="15.75" customHeight="1" thickBot="1" x14ac:dyDescent="0.25">
      <c r="A400" s="82"/>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82"/>
      <c r="AO400" s="82"/>
      <c r="AP400" s="82"/>
      <c r="AQ400" s="82"/>
      <c r="AR400" s="82"/>
      <c r="AS400" s="82"/>
      <c r="AT400" s="82"/>
      <c r="AU400" s="82"/>
      <c r="AV400" s="82"/>
      <c r="AW400" s="82"/>
      <c r="AX400" s="82"/>
      <c r="AY400" s="82"/>
      <c r="AZ400" s="82"/>
      <c r="BA400" s="82"/>
      <c r="BB400" s="82"/>
      <c r="BC400" s="82"/>
      <c r="BD400" s="82"/>
      <c r="BE400" s="82"/>
      <c r="BF400" s="82"/>
      <c r="BG400" s="82"/>
      <c r="BH400" s="82"/>
      <c r="BI400" s="82"/>
      <c r="BJ400" s="82"/>
      <c r="BK400" s="82"/>
      <c r="BL400" s="82"/>
      <c r="BM400" s="82"/>
      <c r="BN400" s="82"/>
      <c r="BO400" s="82"/>
      <c r="BP400" s="82"/>
      <c r="BQ400" s="82"/>
      <c r="BR400" s="82"/>
      <c r="BS400" s="84"/>
      <c r="BT400" s="84"/>
      <c r="BU400" s="84"/>
      <c r="BV400" s="84"/>
      <c r="BW400" s="84"/>
      <c r="BX400" s="84"/>
      <c r="BY400" s="82"/>
      <c r="BZ400" s="83"/>
      <c r="CA400" s="82"/>
      <c r="CB400" s="82"/>
      <c r="CC400" s="82"/>
    </row>
    <row r="401" spans="1:81" ht="15.75" customHeight="1" thickBot="1" x14ac:dyDescent="0.25">
      <c r="A401" s="82"/>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c r="BF401" s="82"/>
      <c r="BG401" s="82"/>
      <c r="BH401" s="82"/>
      <c r="BI401" s="82"/>
      <c r="BJ401" s="82"/>
      <c r="BK401" s="82"/>
      <c r="BL401" s="82"/>
      <c r="BM401" s="82"/>
      <c r="BN401" s="82"/>
      <c r="BO401" s="82"/>
      <c r="BP401" s="82"/>
      <c r="BQ401" s="82"/>
      <c r="BR401" s="82"/>
      <c r="BS401" s="84"/>
      <c r="BT401" s="84"/>
      <c r="BU401" s="84"/>
      <c r="BV401" s="84"/>
      <c r="BW401" s="84"/>
      <c r="BX401" s="84"/>
      <c r="BY401" s="82"/>
      <c r="BZ401" s="83"/>
      <c r="CA401" s="82"/>
      <c r="CB401" s="82"/>
      <c r="CC401" s="82"/>
    </row>
    <row r="402" spans="1:81" ht="15.75" customHeight="1" thickBot="1" x14ac:dyDescent="0.25">
      <c r="A402" s="82"/>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2"/>
      <c r="AL402" s="82"/>
      <c r="AM402" s="82"/>
      <c r="AN402" s="82"/>
      <c r="AO402" s="82"/>
      <c r="AP402" s="82"/>
      <c r="AQ402" s="82"/>
      <c r="AR402" s="82"/>
      <c r="AS402" s="82"/>
      <c r="AT402" s="82"/>
      <c r="AU402" s="82"/>
      <c r="AV402" s="82"/>
      <c r="AW402" s="82"/>
      <c r="AX402" s="82"/>
      <c r="AY402" s="82"/>
      <c r="AZ402" s="82"/>
      <c r="BA402" s="82"/>
      <c r="BB402" s="82"/>
      <c r="BC402" s="82"/>
      <c r="BD402" s="82"/>
      <c r="BE402" s="82"/>
      <c r="BF402" s="82"/>
      <c r="BG402" s="82"/>
      <c r="BH402" s="82"/>
      <c r="BI402" s="82"/>
      <c r="BJ402" s="82"/>
      <c r="BK402" s="82"/>
      <c r="BL402" s="82"/>
      <c r="BM402" s="82"/>
      <c r="BN402" s="82"/>
      <c r="BO402" s="82"/>
      <c r="BP402" s="82"/>
      <c r="BQ402" s="82"/>
      <c r="BR402" s="82"/>
      <c r="BS402" s="84"/>
      <c r="BT402" s="84"/>
      <c r="BU402" s="84"/>
      <c r="BV402" s="84"/>
      <c r="BW402" s="84"/>
      <c r="BX402" s="84"/>
      <c r="BY402" s="82"/>
      <c r="BZ402" s="83"/>
      <c r="CA402" s="82"/>
      <c r="CB402" s="82"/>
      <c r="CC402" s="82"/>
    </row>
    <row r="403" spans="1:81" ht="15.75" customHeight="1" thickBot="1" x14ac:dyDescent="0.25">
      <c r="A403" s="82"/>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c r="AJ403" s="82"/>
      <c r="AK403" s="82"/>
      <c r="AL403" s="82"/>
      <c r="AM403" s="82"/>
      <c r="AN403" s="82"/>
      <c r="AO403" s="82"/>
      <c r="AP403" s="82"/>
      <c r="AQ403" s="82"/>
      <c r="AR403" s="82"/>
      <c r="AS403" s="82"/>
      <c r="AT403" s="82"/>
      <c r="AU403" s="82"/>
      <c r="AV403" s="82"/>
      <c r="AW403" s="82"/>
      <c r="AX403" s="82"/>
      <c r="AY403" s="82"/>
      <c r="AZ403" s="82"/>
      <c r="BA403" s="82"/>
      <c r="BB403" s="82"/>
      <c r="BC403" s="82"/>
      <c r="BD403" s="82"/>
      <c r="BE403" s="82"/>
      <c r="BF403" s="82"/>
      <c r="BG403" s="82"/>
      <c r="BH403" s="82"/>
      <c r="BI403" s="82"/>
      <c r="BJ403" s="82"/>
      <c r="BK403" s="82"/>
      <c r="BL403" s="82"/>
      <c r="BM403" s="82"/>
      <c r="BN403" s="82"/>
      <c r="BO403" s="82"/>
      <c r="BP403" s="82"/>
      <c r="BQ403" s="82"/>
      <c r="BR403" s="82"/>
      <c r="BS403" s="84"/>
      <c r="BT403" s="84"/>
      <c r="BU403" s="84"/>
      <c r="BV403" s="84"/>
      <c r="BW403" s="84"/>
      <c r="BX403" s="84"/>
      <c r="BY403" s="82"/>
      <c r="BZ403" s="83"/>
      <c r="CA403" s="82"/>
      <c r="CB403" s="82"/>
      <c r="CC403" s="82"/>
    </row>
    <row r="404" spans="1:81" ht="15.75" customHeight="1" thickBot="1" x14ac:dyDescent="0.25">
      <c r="A404" s="82"/>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c r="AJ404" s="82"/>
      <c r="AK404" s="82"/>
      <c r="AL404" s="82"/>
      <c r="AM404" s="82"/>
      <c r="AN404" s="82"/>
      <c r="AO404" s="82"/>
      <c r="AP404" s="82"/>
      <c r="AQ404" s="82"/>
      <c r="AR404" s="82"/>
      <c r="AS404" s="82"/>
      <c r="AT404" s="82"/>
      <c r="AU404" s="82"/>
      <c r="AV404" s="82"/>
      <c r="AW404" s="82"/>
      <c r="AX404" s="82"/>
      <c r="AY404" s="82"/>
      <c r="AZ404" s="82"/>
      <c r="BA404" s="82"/>
      <c r="BB404" s="82"/>
      <c r="BC404" s="82"/>
      <c r="BD404" s="82"/>
      <c r="BE404" s="82"/>
      <c r="BF404" s="82"/>
      <c r="BG404" s="82"/>
      <c r="BH404" s="82"/>
      <c r="BI404" s="82"/>
      <c r="BJ404" s="82"/>
      <c r="BK404" s="82"/>
      <c r="BL404" s="82"/>
      <c r="BM404" s="82"/>
      <c r="BN404" s="82"/>
      <c r="BO404" s="82"/>
      <c r="BP404" s="82"/>
      <c r="BQ404" s="82"/>
      <c r="BR404" s="82"/>
      <c r="BS404" s="84"/>
      <c r="BT404" s="84"/>
      <c r="BU404" s="84"/>
      <c r="BV404" s="84"/>
      <c r="BW404" s="84"/>
      <c r="BX404" s="84"/>
      <c r="BY404" s="82"/>
      <c r="BZ404" s="83"/>
      <c r="CA404" s="82"/>
      <c r="CB404" s="82"/>
      <c r="CC404" s="82"/>
    </row>
    <row r="405" spans="1:81" ht="15.75" customHeight="1" thickBot="1" x14ac:dyDescent="0.25">
      <c r="A405" s="82"/>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82"/>
      <c r="AL405" s="82"/>
      <c r="AM405" s="82"/>
      <c r="AN405" s="82"/>
      <c r="AO405" s="82"/>
      <c r="AP405" s="82"/>
      <c r="AQ405" s="82"/>
      <c r="AR405" s="82"/>
      <c r="AS405" s="82"/>
      <c r="AT405" s="82"/>
      <c r="AU405" s="82"/>
      <c r="AV405" s="82"/>
      <c r="AW405" s="82"/>
      <c r="AX405" s="82"/>
      <c r="AY405" s="82"/>
      <c r="AZ405" s="82"/>
      <c r="BA405" s="82"/>
      <c r="BB405" s="82"/>
      <c r="BC405" s="82"/>
      <c r="BD405" s="82"/>
      <c r="BE405" s="82"/>
      <c r="BF405" s="82"/>
      <c r="BG405" s="82"/>
      <c r="BH405" s="82"/>
      <c r="BI405" s="82"/>
      <c r="BJ405" s="82"/>
      <c r="BK405" s="82"/>
      <c r="BL405" s="82"/>
      <c r="BM405" s="82"/>
      <c r="BN405" s="82"/>
      <c r="BO405" s="82"/>
      <c r="BP405" s="82"/>
      <c r="BQ405" s="82"/>
      <c r="BR405" s="82"/>
      <c r="BS405" s="84"/>
      <c r="BT405" s="84"/>
      <c r="BU405" s="84"/>
      <c r="BV405" s="84"/>
      <c r="BW405" s="84"/>
      <c r="BX405" s="84"/>
      <c r="BY405" s="82"/>
      <c r="BZ405" s="83"/>
      <c r="CA405" s="82"/>
      <c r="CB405" s="82"/>
      <c r="CC405" s="82"/>
    </row>
    <row r="406" spans="1:81" ht="15.75" customHeight="1" thickBot="1" x14ac:dyDescent="0.25">
      <c r="A406" s="82"/>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82"/>
      <c r="AO406" s="82"/>
      <c r="AP406" s="82"/>
      <c r="AQ406" s="82"/>
      <c r="AR406" s="82"/>
      <c r="AS406" s="82"/>
      <c r="AT406" s="82"/>
      <c r="AU406" s="82"/>
      <c r="AV406" s="82"/>
      <c r="AW406" s="82"/>
      <c r="AX406" s="82"/>
      <c r="AY406" s="82"/>
      <c r="AZ406" s="82"/>
      <c r="BA406" s="82"/>
      <c r="BB406" s="82"/>
      <c r="BC406" s="82"/>
      <c r="BD406" s="82"/>
      <c r="BE406" s="82"/>
      <c r="BF406" s="82"/>
      <c r="BG406" s="82"/>
      <c r="BH406" s="82"/>
      <c r="BI406" s="82"/>
      <c r="BJ406" s="82"/>
      <c r="BK406" s="82"/>
      <c r="BL406" s="82"/>
      <c r="BM406" s="82"/>
      <c r="BN406" s="82"/>
      <c r="BO406" s="82"/>
      <c r="BP406" s="82"/>
      <c r="BQ406" s="82"/>
      <c r="BR406" s="82"/>
      <c r="BS406" s="84"/>
      <c r="BT406" s="84"/>
      <c r="BU406" s="84"/>
      <c r="BV406" s="84"/>
      <c r="BW406" s="84"/>
      <c r="BX406" s="84"/>
      <c r="BY406" s="82"/>
      <c r="BZ406" s="83"/>
      <c r="CA406" s="82"/>
      <c r="CB406" s="82"/>
      <c r="CC406" s="82"/>
    </row>
    <row r="407" spans="1:81" ht="15.75" customHeight="1" thickBot="1" x14ac:dyDescent="0.25">
      <c r="A407" s="82"/>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c r="AJ407" s="82"/>
      <c r="AK407" s="82"/>
      <c r="AL407" s="82"/>
      <c r="AM407" s="82"/>
      <c r="AN407" s="82"/>
      <c r="AO407" s="82"/>
      <c r="AP407" s="82"/>
      <c r="AQ407" s="82"/>
      <c r="AR407" s="82"/>
      <c r="AS407" s="82"/>
      <c r="AT407" s="82"/>
      <c r="AU407" s="82"/>
      <c r="AV407" s="82"/>
      <c r="AW407" s="82"/>
      <c r="AX407" s="82"/>
      <c r="AY407" s="82"/>
      <c r="AZ407" s="82"/>
      <c r="BA407" s="82"/>
      <c r="BB407" s="82"/>
      <c r="BC407" s="82"/>
      <c r="BD407" s="82"/>
      <c r="BE407" s="82"/>
      <c r="BF407" s="82"/>
      <c r="BG407" s="82"/>
      <c r="BH407" s="82"/>
      <c r="BI407" s="82"/>
      <c r="BJ407" s="82"/>
      <c r="BK407" s="82"/>
      <c r="BL407" s="82"/>
      <c r="BM407" s="82"/>
      <c r="BN407" s="82"/>
      <c r="BO407" s="82"/>
      <c r="BP407" s="82"/>
      <c r="BQ407" s="82"/>
      <c r="BR407" s="82"/>
      <c r="BS407" s="84"/>
      <c r="BT407" s="84"/>
      <c r="BU407" s="84"/>
      <c r="BV407" s="84"/>
      <c r="BW407" s="84"/>
      <c r="BX407" s="84"/>
      <c r="BY407" s="82"/>
      <c r="BZ407" s="83"/>
      <c r="CA407" s="82"/>
      <c r="CB407" s="82"/>
      <c r="CC407" s="82"/>
    </row>
    <row r="408" spans="1:81" ht="15.75" customHeight="1" thickBot="1" x14ac:dyDescent="0.25">
      <c r="A408" s="82"/>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c r="AJ408" s="82"/>
      <c r="AK408" s="82"/>
      <c r="AL408" s="82"/>
      <c r="AM408" s="82"/>
      <c r="AN408" s="82"/>
      <c r="AO408" s="82"/>
      <c r="AP408" s="82"/>
      <c r="AQ408" s="82"/>
      <c r="AR408" s="82"/>
      <c r="AS408" s="82"/>
      <c r="AT408" s="82"/>
      <c r="AU408" s="82"/>
      <c r="AV408" s="82"/>
      <c r="AW408" s="82"/>
      <c r="AX408" s="82"/>
      <c r="AY408" s="82"/>
      <c r="AZ408" s="82"/>
      <c r="BA408" s="82"/>
      <c r="BB408" s="82"/>
      <c r="BC408" s="82"/>
      <c r="BD408" s="82"/>
      <c r="BE408" s="82"/>
      <c r="BF408" s="82"/>
      <c r="BG408" s="82"/>
      <c r="BH408" s="82"/>
      <c r="BI408" s="82"/>
      <c r="BJ408" s="82"/>
      <c r="BK408" s="82"/>
      <c r="BL408" s="82"/>
      <c r="BM408" s="82"/>
      <c r="BN408" s="82"/>
      <c r="BO408" s="82"/>
      <c r="BP408" s="82"/>
      <c r="BQ408" s="82"/>
      <c r="BR408" s="82"/>
      <c r="BS408" s="84"/>
      <c r="BT408" s="84"/>
      <c r="BU408" s="84"/>
      <c r="BV408" s="84"/>
      <c r="BW408" s="84"/>
      <c r="BX408" s="84"/>
      <c r="BY408" s="82"/>
      <c r="BZ408" s="83"/>
      <c r="CA408" s="82"/>
      <c r="CB408" s="82"/>
      <c r="CC408" s="82"/>
    </row>
    <row r="409" spans="1:81" ht="15.75" customHeight="1" thickBot="1" x14ac:dyDescent="0.25">
      <c r="A409" s="82"/>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82"/>
      <c r="AO409" s="82"/>
      <c r="AP409" s="82"/>
      <c r="AQ409" s="82"/>
      <c r="AR409" s="82"/>
      <c r="AS409" s="82"/>
      <c r="AT409" s="82"/>
      <c r="AU409" s="82"/>
      <c r="AV409" s="82"/>
      <c r="AW409" s="82"/>
      <c r="AX409" s="82"/>
      <c r="AY409" s="82"/>
      <c r="AZ409" s="82"/>
      <c r="BA409" s="82"/>
      <c r="BB409" s="82"/>
      <c r="BC409" s="82"/>
      <c r="BD409" s="82"/>
      <c r="BE409" s="82"/>
      <c r="BF409" s="82"/>
      <c r="BG409" s="82"/>
      <c r="BH409" s="82"/>
      <c r="BI409" s="82"/>
      <c r="BJ409" s="82"/>
      <c r="BK409" s="82"/>
      <c r="BL409" s="82"/>
      <c r="BM409" s="82"/>
      <c r="BN409" s="82"/>
      <c r="BO409" s="82"/>
      <c r="BP409" s="82"/>
      <c r="BQ409" s="82"/>
      <c r="BR409" s="82"/>
      <c r="BS409" s="84"/>
      <c r="BT409" s="84"/>
      <c r="BU409" s="84"/>
      <c r="BV409" s="84"/>
      <c r="BW409" s="84"/>
      <c r="BX409" s="84"/>
      <c r="BY409" s="82"/>
      <c r="BZ409" s="83"/>
      <c r="CA409" s="82"/>
      <c r="CB409" s="82"/>
      <c r="CC409" s="82"/>
    </row>
    <row r="410" spans="1:81" ht="15.75" customHeight="1" thickBot="1" x14ac:dyDescent="0.25">
      <c r="A410" s="82"/>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c r="AJ410" s="82"/>
      <c r="AK410" s="82"/>
      <c r="AL410" s="82"/>
      <c r="AM410" s="82"/>
      <c r="AN410" s="82"/>
      <c r="AO410" s="82"/>
      <c r="AP410" s="82"/>
      <c r="AQ410" s="82"/>
      <c r="AR410" s="82"/>
      <c r="AS410" s="82"/>
      <c r="AT410" s="82"/>
      <c r="AU410" s="82"/>
      <c r="AV410" s="82"/>
      <c r="AW410" s="82"/>
      <c r="AX410" s="82"/>
      <c r="AY410" s="82"/>
      <c r="AZ410" s="82"/>
      <c r="BA410" s="82"/>
      <c r="BB410" s="82"/>
      <c r="BC410" s="82"/>
      <c r="BD410" s="82"/>
      <c r="BE410" s="82"/>
      <c r="BF410" s="82"/>
      <c r="BG410" s="82"/>
      <c r="BH410" s="82"/>
      <c r="BI410" s="82"/>
      <c r="BJ410" s="82"/>
      <c r="BK410" s="82"/>
      <c r="BL410" s="82"/>
      <c r="BM410" s="82"/>
      <c r="BN410" s="82"/>
      <c r="BO410" s="82"/>
      <c r="BP410" s="82"/>
      <c r="BQ410" s="82"/>
      <c r="BR410" s="82"/>
      <c r="BS410" s="84"/>
      <c r="BT410" s="84"/>
      <c r="BU410" s="84"/>
      <c r="BV410" s="84"/>
      <c r="BW410" s="84"/>
      <c r="BX410" s="84"/>
      <c r="BY410" s="82"/>
      <c r="BZ410" s="83"/>
      <c r="CA410" s="82"/>
      <c r="CB410" s="82"/>
      <c r="CC410" s="82"/>
    </row>
    <row r="411" spans="1:81" ht="15.75" customHeight="1" thickBot="1" x14ac:dyDescent="0.25">
      <c r="A411" s="82"/>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c r="AJ411" s="82"/>
      <c r="AK411" s="82"/>
      <c r="AL411" s="82"/>
      <c r="AM411" s="82"/>
      <c r="AN411" s="82"/>
      <c r="AO411" s="82"/>
      <c r="AP411" s="82"/>
      <c r="AQ411" s="82"/>
      <c r="AR411" s="82"/>
      <c r="AS411" s="82"/>
      <c r="AT411" s="82"/>
      <c r="AU411" s="82"/>
      <c r="AV411" s="82"/>
      <c r="AW411" s="82"/>
      <c r="AX411" s="82"/>
      <c r="AY411" s="82"/>
      <c r="AZ411" s="82"/>
      <c r="BA411" s="82"/>
      <c r="BB411" s="82"/>
      <c r="BC411" s="82"/>
      <c r="BD411" s="82"/>
      <c r="BE411" s="82"/>
      <c r="BF411" s="82"/>
      <c r="BG411" s="82"/>
      <c r="BH411" s="82"/>
      <c r="BI411" s="82"/>
      <c r="BJ411" s="82"/>
      <c r="BK411" s="82"/>
      <c r="BL411" s="82"/>
      <c r="BM411" s="82"/>
      <c r="BN411" s="82"/>
      <c r="BO411" s="82"/>
      <c r="BP411" s="82"/>
      <c r="BQ411" s="82"/>
      <c r="BR411" s="82"/>
      <c r="BS411" s="84"/>
      <c r="BT411" s="84"/>
      <c r="BU411" s="84"/>
      <c r="BV411" s="84"/>
      <c r="BW411" s="84"/>
      <c r="BX411" s="84"/>
      <c r="BY411" s="82"/>
      <c r="BZ411" s="83"/>
      <c r="CA411" s="82"/>
      <c r="CB411" s="82"/>
      <c r="CC411" s="82"/>
    </row>
    <row r="412" spans="1:81" ht="15.75" customHeight="1" thickBot="1" x14ac:dyDescent="0.25">
      <c r="A412" s="82"/>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c r="AJ412" s="82"/>
      <c r="AK412" s="82"/>
      <c r="AL412" s="82"/>
      <c r="AM412" s="82"/>
      <c r="AN412" s="82"/>
      <c r="AO412" s="82"/>
      <c r="AP412" s="82"/>
      <c r="AQ412" s="82"/>
      <c r="AR412" s="82"/>
      <c r="AS412" s="82"/>
      <c r="AT412" s="82"/>
      <c r="AU412" s="82"/>
      <c r="AV412" s="82"/>
      <c r="AW412" s="82"/>
      <c r="AX412" s="82"/>
      <c r="AY412" s="82"/>
      <c r="AZ412" s="82"/>
      <c r="BA412" s="82"/>
      <c r="BB412" s="82"/>
      <c r="BC412" s="82"/>
      <c r="BD412" s="82"/>
      <c r="BE412" s="82"/>
      <c r="BF412" s="82"/>
      <c r="BG412" s="82"/>
      <c r="BH412" s="82"/>
      <c r="BI412" s="82"/>
      <c r="BJ412" s="82"/>
      <c r="BK412" s="82"/>
      <c r="BL412" s="82"/>
      <c r="BM412" s="82"/>
      <c r="BN412" s="82"/>
      <c r="BO412" s="82"/>
      <c r="BP412" s="82"/>
      <c r="BQ412" s="82"/>
      <c r="BR412" s="82"/>
      <c r="BS412" s="84"/>
      <c r="BT412" s="84"/>
      <c r="BU412" s="84"/>
      <c r="BV412" s="84"/>
      <c r="BW412" s="84"/>
      <c r="BX412" s="84"/>
      <c r="BY412" s="82"/>
      <c r="BZ412" s="83"/>
      <c r="CA412" s="82"/>
      <c r="CB412" s="82"/>
      <c r="CC412" s="82"/>
    </row>
    <row r="413" spans="1:81" ht="15.75" customHeight="1" thickBot="1" x14ac:dyDescent="0.25">
      <c r="A413" s="82"/>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82"/>
      <c r="AO413" s="82"/>
      <c r="AP413" s="82"/>
      <c r="AQ413" s="82"/>
      <c r="AR413" s="82"/>
      <c r="AS413" s="82"/>
      <c r="AT413" s="82"/>
      <c r="AU413" s="82"/>
      <c r="AV413" s="82"/>
      <c r="AW413" s="82"/>
      <c r="AX413" s="82"/>
      <c r="AY413" s="82"/>
      <c r="AZ413" s="82"/>
      <c r="BA413" s="82"/>
      <c r="BB413" s="82"/>
      <c r="BC413" s="82"/>
      <c r="BD413" s="82"/>
      <c r="BE413" s="82"/>
      <c r="BF413" s="82"/>
      <c r="BG413" s="82"/>
      <c r="BH413" s="82"/>
      <c r="BI413" s="82"/>
      <c r="BJ413" s="82"/>
      <c r="BK413" s="82"/>
      <c r="BL413" s="82"/>
      <c r="BM413" s="82"/>
      <c r="BN413" s="82"/>
      <c r="BO413" s="82"/>
      <c r="BP413" s="82"/>
      <c r="BQ413" s="82"/>
      <c r="BR413" s="82"/>
      <c r="BS413" s="84"/>
      <c r="BT413" s="84"/>
      <c r="BU413" s="84"/>
      <c r="BV413" s="84"/>
      <c r="BW413" s="84"/>
      <c r="BX413" s="84"/>
      <c r="BY413" s="82"/>
      <c r="BZ413" s="83"/>
      <c r="CA413" s="82"/>
      <c r="CB413" s="82"/>
      <c r="CC413" s="82"/>
    </row>
    <row r="414" spans="1:81" ht="15.75" customHeight="1" thickBot="1" x14ac:dyDescent="0.25">
      <c r="A414" s="82"/>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c r="AJ414" s="82"/>
      <c r="AK414" s="82"/>
      <c r="AL414" s="82"/>
      <c r="AM414" s="82"/>
      <c r="AN414" s="82"/>
      <c r="AO414" s="82"/>
      <c r="AP414" s="82"/>
      <c r="AQ414" s="82"/>
      <c r="AR414" s="82"/>
      <c r="AS414" s="82"/>
      <c r="AT414" s="82"/>
      <c r="AU414" s="82"/>
      <c r="AV414" s="82"/>
      <c r="AW414" s="82"/>
      <c r="AX414" s="82"/>
      <c r="AY414" s="82"/>
      <c r="AZ414" s="82"/>
      <c r="BA414" s="82"/>
      <c r="BB414" s="82"/>
      <c r="BC414" s="82"/>
      <c r="BD414" s="82"/>
      <c r="BE414" s="82"/>
      <c r="BF414" s="82"/>
      <c r="BG414" s="82"/>
      <c r="BH414" s="82"/>
      <c r="BI414" s="82"/>
      <c r="BJ414" s="82"/>
      <c r="BK414" s="82"/>
      <c r="BL414" s="82"/>
      <c r="BM414" s="82"/>
      <c r="BN414" s="82"/>
      <c r="BO414" s="82"/>
      <c r="BP414" s="82"/>
      <c r="BQ414" s="82"/>
      <c r="BR414" s="82"/>
      <c r="BS414" s="84"/>
      <c r="BT414" s="84"/>
      <c r="BU414" s="84"/>
      <c r="BV414" s="84"/>
      <c r="BW414" s="84"/>
      <c r="BX414" s="84"/>
      <c r="BY414" s="82"/>
      <c r="BZ414" s="83"/>
      <c r="CA414" s="82"/>
      <c r="CB414" s="82"/>
      <c r="CC414" s="82"/>
    </row>
    <row r="415" spans="1:81" ht="15.75" customHeight="1" thickBot="1" x14ac:dyDescent="0.25">
      <c r="A415" s="82"/>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c r="AJ415" s="82"/>
      <c r="AK415" s="82"/>
      <c r="AL415" s="82"/>
      <c r="AM415" s="82"/>
      <c r="AN415" s="82"/>
      <c r="AO415" s="82"/>
      <c r="AP415" s="82"/>
      <c r="AQ415" s="82"/>
      <c r="AR415" s="82"/>
      <c r="AS415" s="82"/>
      <c r="AT415" s="82"/>
      <c r="AU415" s="82"/>
      <c r="AV415" s="82"/>
      <c r="AW415" s="82"/>
      <c r="AX415" s="82"/>
      <c r="AY415" s="82"/>
      <c r="AZ415" s="82"/>
      <c r="BA415" s="82"/>
      <c r="BB415" s="82"/>
      <c r="BC415" s="82"/>
      <c r="BD415" s="82"/>
      <c r="BE415" s="82"/>
      <c r="BF415" s="82"/>
      <c r="BG415" s="82"/>
      <c r="BH415" s="82"/>
      <c r="BI415" s="82"/>
      <c r="BJ415" s="82"/>
      <c r="BK415" s="82"/>
      <c r="BL415" s="82"/>
      <c r="BM415" s="82"/>
      <c r="BN415" s="82"/>
      <c r="BO415" s="82"/>
      <c r="BP415" s="82"/>
      <c r="BQ415" s="82"/>
      <c r="BR415" s="82"/>
      <c r="BS415" s="84"/>
      <c r="BT415" s="84"/>
      <c r="BU415" s="84"/>
      <c r="BV415" s="84"/>
      <c r="BW415" s="84"/>
      <c r="BX415" s="84"/>
      <c r="BY415" s="82"/>
      <c r="BZ415" s="83"/>
      <c r="CA415" s="82"/>
      <c r="CB415" s="82"/>
      <c r="CC415" s="82"/>
    </row>
    <row r="416" spans="1:81" ht="15.75" customHeight="1" thickBot="1" x14ac:dyDescent="0.25">
      <c r="A416" s="82"/>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c r="AJ416" s="82"/>
      <c r="AK416" s="82"/>
      <c r="AL416" s="82"/>
      <c r="AM416" s="82"/>
      <c r="AN416" s="82"/>
      <c r="AO416" s="82"/>
      <c r="AP416" s="82"/>
      <c r="AQ416" s="82"/>
      <c r="AR416" s="82"/>
      <c r="AS416" s="82"/>
      <c r="AT416" s="82"/>
      <c r="AU416" s="82"/>
      <c r="AV416" s="82"/>
      <c r="AW416" s="82"/>
      <c r="AX416" s="82"/>
      <c r="AY416" s="82"/>
      <c r="AZ416" s="82"/>
      <c r="BA416" s="82"/>
      <c r="BB416" s="82"/>
      <c r="BC416" s="82"/>
      <c r="BD416" s="82"/>
      <c r="BE416" s="82"/>
      <c r="BF416" s="82"/>
      <c r="BG416" s="82"/>
      <c r="BH416" s="82"/>
      <c r="BI416" s="82"/>
      <c r="BJ416" s="82"/>
      <c r="BK416" s="82"/>
      <c r="BL416" s="82"/>
      <c r="BM416" s="82"/>
      <c r="BN416" s="82"/>
      <c r="BO416" s="82"/>
      <c r="BP416" s="82"/>
      <c r="BQ416" s="82"/>
      <c r="BR416" s="82"/>
      <c r="BS416" s="84"/>
      <c r="BT416" s="84"/>
      <c r="BU416" s="84"/>
      <c r="BV416" s="84"/>
      <c r="BW416" s="84"/>
      <c r="BX416" s="84"/>
      <c r="BY416" s="82"/>
      <c r="BZ416" s="83"/>
      <c r="CA416" s="82"/>
      <c r="CB416" s="82"/>
      <c r="CC416" s="82"/>
    </row>
    <row r="417" spans="1:81" ht="15.75" customHeight="1" thickBot="1" x14ac:dyDescent="0.25">
      <c r="A417" s="82"/>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c r="AJ417" s="82"/>
      <c r="AK417" s="82"/>
      <c r="AL417" s="82"/>
      <c r="AM417" s="82"/>
      <c r="AN417" s="82"/>
      <c r="AO417" s="82"/>
      <c r="AP417" s="82"/>
      <c r="AQ417" s="82"/>
      <c r="AR417" s="82"/>
      <c r="AS417" s="82"/>
      <c r="AT417" s="82"/>
      <c r="AU417" s="82"/>
      <c r="AV417" s="82"/>
      <c r="AW417" s="82"/>
      <c r="AX417" s="82"/>
      <c r="AY417" s="82"/>
      <c r="AZ417" s="82"/>
      <c r="BA417" s="82"/>
      <c r="BB417" s="82"/>
      <c r="BC417" s="82"/>
      <c r="BD417" s="82"/>
      <c r="BE417" s="82"/>
      <c r="BF417" s="82"/>
      <c r="BG417" s="82"/>
      <c r="BH417" s="82"/>
      <c r="BI417" s="82"/>
      <c r="BJ417" s="82"/>
      <c r="BK417" s="82"/>
      <c r="BL417" s="82"/>
      <c r="BM417" s="82"/>
      <c r="BN417" s="82"/>
      <c r="BO417" s="82"/>
      <c r="BP417" s="82"/>
      <c r="BQ417" s="82"/>
      <c r="BR417" s="82"/>
      <c r="BS417" s="84"/>
      <c r="BT417" s="84"/>
      <c r="BU417" s="84"/>
      <c r="BV417" s="84"/>
      <c r="BW417" s="84"/>
      <c r="BX417" s="84"/>
      <c r="BY417" s="82"/>
      <c r="BZ417" s="83"/>
      <c r="CA417" s="82"/>
      <c r="CB417" s="82"/>
      <c r="CC417" s="82"/>
    </row>
    <row r="418" spans="1:81" ht="15.75" customHeight="1" thickBot="1" x14ac:dyDescent="0.25">
      <c r="A418" s="82"/>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c r="AJ418" s="82"/>
      <c r="AK418" s="82"/>
      <c r="AL418" s="82"/>
      <c r="AM418" s="82"/>
      <c r="AN418" s="82"/>
      <c r="AO418" s="82"/>
      <c r="AP418" s="82"/>
      <c r="AQ418" s="82"/>
      <c r="AR418" s="82"/>
      <c r="AS418" s="82"/>
      <c r="AT418" s="82"/>
      <c r="AU418" s="82"/>
      <c r="AV418" s="82"/>
      <c r="AW418" s="82"/>
      <c r="AX418" s="82"/>
      <c r="AY418" s="82"/>
      <c r="AZ418" s="82"/>
      <c r="BA418" s="82"/>
      <c r="BB418" s="82"/>
      <c r="BC418" s="82"/>
      <c r="BD418" s="82"/>
      <c r="BE418" s="82"/>
      <c r="BF418" s="82"/>
      <c r="BG418" s="82"/>
      <c r="BH418" s="82"/>
      <c r="BI418" s="82"/>
      <c r="BJ418" s="82"/>
      <c r="BK418" s="82"/>
      <c r="BL418" s="82"/>
      <c r="BM418" s="82"/>
      <c r="BN418" s="82"/>
      <c r="BO418" s="82"/>
      <c r="BP418" s="82"/>
      <c r="BQ418" s="82"/>
      <c r="BR418" s="82"/>
      <c r="BS418" s="84"/>
      <c r="BT418" s="84"/>
      <c r="BU418" s="84"/>
      <c r="BV418" s="84"/>
      <c r="BW418" s="84"/>
      <c r="BX418" s="84"/>
      <c r="BY418" s="82"/>
      <c r="BZ418" s="83"/>
      <c r="CA418" s="82"/>
      <c r="CB418" s="82"/>
      <c r="CC418" s="82"/>
    </row>
    <row r="419" spans="1:81" ht="15.75" customHeight="1" thickBot="1" x14ac:dyDescent="0.25">
      <c r="A419" s="82"/>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82"/>
      <c r="AO419" s="82"/>
      <c r="AP419" s="82"/>
      <c r="AQ419" s="82"/>
      <c r="AR419" s="82"/>
      <c r="AS419" s="82"/>
      <c r="AT419" s="82"/>
      <c r="AU419" s="82"/>
      <c r="AV419" s="82"/>
      <c r="AW419" s="82"/>
      <c r="AX419" s="82"/>
      <c r="AY419" s="82"/>
      <c r="AZ419" s="82"/>
      <c r="BA419" s="82"/>
      <c r="BB419" s="82"/>
      <c r="BC419" s="82"/>
      <c r="BD419" s="82"/>
      <c r="BE419" s="82"/>
      <c r="BF419" s="82"/>
      <c r="BG419" s="82"/>
      <c r="BH419" s="82"/>
      <c r="BI419" s="82"/>
      <c r="BJ419" s="82"/>
      <c r="BK419" s="82"/>
      <c r="BL419" s="82"/>
      <c r="BM419" s="82"/>
      <c r="BN419" s="82"/>
      <c r="BO419" s="82"/>
      <c r="BP419" s="82"/>
      <c r="BQ419" s="82"/>
      <c r="BR419" s="82"/>
      <c r="BS419" s="84"/>
      <c r="BT419" s="84"/>
      <c r="BU419" s="84"/>
      <c r="BV419" s="84"/>
      <c r="BW419" s="84"/>
      <c r="BX419" s="84"/>
      <c r="BY419" s="82"/>
      <c r="BZ419" s="83"/>
      <c r="CA419" s="82"/>
      <c r="CB419" s="82"/>
      <c r="CC419" s="82"/>
    </row>
    <row r="420" spans="1:81" ht="15.75" customHeight="1" thickBot="1" x14ac:dyDescent="0.25">
      <c r="A420" s="82"/>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c r="AJ420" s="82"/>
      <c r="AK420" s="82"/>
      <c r="AL420" s="82"/>
      <c r="AM420" s="82"/>
      <c r="AN420" s="82"/>
      <c r="AO420" s="82"/>
      <c r="AP420" s="82"/>
      <c r="AQ420" s="82"/>
      <c r="AR420" s="82"/>
      <c r="AS420" s="82"/>
      <c r="AT420" s="82"/>
      <c r="AU420" s="82"/>
      <c r="AV420" s="82"/>
      <c r="AW420" s="82"/>
      <c r="AX420" s="82"/>
      <c r="AY420" s="82"/>
      <c r="AZ420" s="82"/>
      <c r="BA420" s="82"/>
      <c r="BB420" s="82"/>
      <c r="BC420" s="82"/>
      <c r="BD420" s="82"/>
      <c r="BE420" s="82"/>
      <c r="BF420" s="82"/>
      <c r="BG420" s="82"/>
      <c r="BH420" s="82"/>
      <c r="BI420" s="82"/>
      <c r="BJ420" s="82"/>
      <c r="BK420" s="82"/>
      <c r="BL420" s="82"/>
      <c r="BM420" s="82"/>
      <c r="BN420" s="82"/>
      <c r="BO420" s="82"/>
      <c r="BP420" s="82"/>
      <c r="BQ420" s="82"/>
      <c r="BR420" s="82"/>
      <c r="BS420" s="84"/>
      <c r="BT420" s="84"/>
      <c r="BU420" s="84"/>
      <c r="BV420" s="84"/>
      <c r="BW420" s="84"/>
      <c r="BX420" s="84"/>
      <c r="BY420" s="82"/>
      <c r="BZ420" s="83"/>
      <c r="CA420" s="82"/>
      <c r="CB420" s="82"/>
      <c r="CC420" s="82"/>
    </row>
    <row r="421" spans="1:81" ht="15.75" customHeight="1" thickBot="1" x14ac:dyDescent="0.25">
      <c r="A421" s="82"/>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c r="AJ421" s="82"/>
      <c r="AK421" s="82"/>
      <c r="AL421" s="82"/>
      <c r="AM421" s="82"/>
      <c r="AN421" s="82"/>
      <c r="AO421" s="82"/>
      <c r="AP421" s="82"/>
      <c r="AQ421" s="82"/>
      <c r="AR421" s="82"/>
      <c r="AS421" s="82"/>
      <c r="AT421" s="82"/>
      <c r="AU421" s="82"/>
      <c r="AV421" s="82"/>
      <c r="AW421" s="82"/>
      <c r="AX421" s="82"/>
      <c r="AY421" s="82"/>
      <c r="AZ421" s="82"/>
      <c r="BA421" s="82"/>
      <c r="BB421" s="82"/>
      <c r="BC421" s="82"/>
      <c r="BD421" s="82"/>
      <c r="BE421" s="82"/>
      <c r="BF421" s="82"/>
      <c r="BG421" s="82"/>
      <c r="BH421" s="82"/>
      <c r="BI421" s="82"/>
      <c r="BJ421" s="82"/>
      <c r="BK421" s="82"/>
      <c r="BL421" s="82"/>
      <c r="BM421" s="82"/>
      <c r="BN421" s="82"/>
      <c r="BO421" s="82"/>
      <c r="BP421" s="82"/>
      <c r="BQ421" s="82"/>
      <c r="BR421" s="82"/>
      <c r="BS421" s="84"/>
      <c r="BT421" s="84"/>
      <c r="BU421" s="84"/>
      <c r="BV421" s="84"/>
      <c r="BW421" s="84"/>
      <c r="BX421" s="84"/>
      <c r="BY421" s="82"/>
      <c r="BZ421" s="83"/>
      <c r="CA421" s="82"/>
      <c r="CB421" s="82"/>
      <c r="CC421" s="82"/>
    </row>
    <row r="422" spans="1:81" ht="15.75" customHeight="1" thickBot="1" x14ac:dyDescent="0.25">
      <c r="A422" s="82"/>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c r="AJ422" s="82"/>
      <c r="AK422" s="82"/>
      <c r="AL422" s="82"/>
      <c r="AM422" s="82"/>
      <c r="AN422" s="82"/>
      <c r="AO422" s="82"/>
      <c r="AP422" s="82"/>
      <c r="AQ422" s="82"/>
      <c r="AR422" s="82"/>
      <c r="AS422" s="82"/>
      <c r="AT422" s="82"/>
      <c r="AU422" s="82"/>
      <c r="AV422" s="82"/>
      <c r="AW422" s="82"/>
      <c r="AX422" s="82"/>
      <c r="AY422" s="82"/>
      <c r="AZ422" s="82"/>
      <c r="BA422" s="82"/>
      <c r="BB422" s="82"/>
      <c r="BC422" s="82"/>
      <c r="BD422" s="82"/>
      <c r="BE422" s="82"/>
      <c r="BF422" s="82"/>
      <c r="BG422" s="82"/>
      <c r="BH422" s="82"/>
      <c r="BI422" s="82"/>
      <c r="BJ422" s="82"/>
      <c r="BK422" s="82"/>
      <c r="BL422" s="82"/>
      <c r="BM422" s="82"/>
      <c r="BN422" s="82"/>
      <c r="BO422" s="82"/>
      <c r="BP422" s="82"/>
      <c r="BQ422" s="82"/>
      <c r="BR422" s="82"/>
      <c r="BS422" s="84"/>
      <c r="BT422" s="84"/>
      <c r="BU422" s="84"/>
      <c r="BV422" s="84"/>
      <c r="BW422" s="84"/>
      <c r="BX422" s="84"/>
      <c r="BY422" s="82"/>
      <c r="BZ422" s="83"/>
      <c r="CA422" s="82"/>
      <c r="CB422" s="82"/>
      <c r="CC422" s="82"/>
    </row>
    <row r="423" spans="1:81" ht="15.75" customHeight="1" thickBot="1" x14ac:dyDescent="0.25">
      <c r="A423" s="82"/>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c r="AJ423" s="82"/>
      <c r="AK423" s="82"/>
      <c r="AL423" s="82"/>
      <c r="AM423" s="82"/>
      <c r="AN423" s="82"/>
      <c r="AO423" s="82"/>
      <c r="AP423" s="82"/>
      <c r="AQ423" s="82"/>
      <c r="AR423" s="82"/>
      <c r="AS423" s="82"/>
      <c r="AT423" s="82"/>
      <c r="AU423" s="82"/>
      <c r="AV423" s="82"/>
      <c r="AW423" s="82"/>
      <c r="AX423" s="82"/>
      <c r="AY423" s="82"/>
      <c r="AZ423" s="82"/>
      <c r="BA423" s="82"/>
      <c r="BB423" s="82"/>
      <c r="BC423" s="82"/>
      <c r="BD423" s="82"/>
      <c r="BE423" s="82"/>
      <c r="BF423" s="82"/>
      <c r="BG423" s="82"/>
      <c r="BH423" s="82"/>
      <c r="BI423" s="82"/>
      <c r="BJ423" s="82"/>
      <c r="BK423" s="82"/>
      <c r="BL423" s="82"/>
      <c r="BM423" s="82"/>
      <c r="BN423" s="82"/>
      <c r="BO423" s="82"/>
      <c r="BP423" s="82"/>
      <c r="BQ423" s="82"/>
      <c r="BR423" s="82"/>
      <c r="BS423" s="84"/>
      <c r="BT423" s="84"/>
      <c r="BU423" s="84"/>
      <c r="BV423" s="84"/>
      <c r="BW423" s="84"/>
      <c r="BX423" s="84"/>
      <c r="BY423" s="82"/>
      <c r="BZ423" s="83"/>
      <c r="CA423" s="82"/>
      <c r="CB423" s="82"/>
      <c r="CC423" s="82"/>
    </row>
    <row r="424" spans="1:81" ht="15.75" customHeight="1" thickBot="1" x14ac:dyDescent="0.25">
      <c r="A424" s="82"/>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c r="AJ424" s="82"/>
      <c r="AK424" s="82"/>
      <c r="AL424" s="82"/>
      <c r="AM424" s="82"/>
      <c r="AN424" s="82"/>
      <c r="AO424" s="82"/>
      <c r="AP424" s="82"/>
      <c r="AQ424" s="82"/>
      <c r="AR424" s="82"/>
      <c r="AS424" s="82"/>
      <c r="AT424" s="82"/>
      <c r="AU424" s="82"/>
      <c r="AV424" s="82"/>
      <c r="AW424" s="82"/>
      <c r="AX424" s="82"/>
      <c r="AY424" s="82"/>
      <c r="AZ424" s="82"/>
      <c r="BA424" s="82"/>
      <c r="BB424" s="82"/>
      <c r="BC424" s="82"/>
      <c r="BD424" s="82"/>
      <c r="BE424" s="82"/>
      <c r="BF424" s="82"/>
      <c r="BG424" s="82"/>
      <c r="BH424" s="82"/>
      <c r="BI424" s="82"/>
      <c r="BJ424" s="82"/>
      <c r="BK424" s="82"/>
      <c r="BL424" s="82"/>
      <c r="BM424" s="82"/>
      <c r="BN424" s="82"/>
      <c r="BO424" s="82"/>
      <c r="BP424" s="82"/>
      <c r="BQ424" s="82"/>
      <c r="BR424" s="82"/>
      <c r="BS424" s="84"/>
      <c r="BT424" s="84"/>
      <c r="BU424" s="84"/>
      <c r="BV424" s="84"/>
      <c r="BW424" s="84"/>
      <c r="BX424" s="84"/>
      <c r="BY424" s="82"/>
      <c r="BZ424" s="83"/>
      <c r="CA424" s="82"/>
      <c r="CB424" s="82"/>
      <c r="CC424" s="82"/>
    </row>
    <row r="425" spans="1:81" ht="15.75" customHeight="1" thickBot="1" x14ac:dyDescent="0.25">
      <c r="A425" s="82"/>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c r="AJ425" s="82"/>
      <c r="AK425" s="82"/>
      <c r="AL425" s="82"/>
      <c r="AM425" s="82"/>
      <c r="AN425" s="82"/>
      <c r="AO425" s="82"/>
      <c r="AP425" s="82"/>
      <c r="AQ425" s="82"/>
      <c r="AR425" s="82"/>
      <c r="AS425" s="82"/>
      <c r="AT425" s="82"/>
      <c r="AU425" s="82"/>
      <c r="AV425" s="82"/>
      <c r="AW425" s="82"/>
      <c r="AX425" s="82"/>
      <c r="AY425" s="82"/>
      <c r="AZ425" s="82"/>
      <c r="BA425" s="82"/>
      <c r="BB425" s="82"/>
      <c r="BC425" s="82"/>
      <c r="BD425" s="82"/>
      <c r="BE425" s="82"/>
      <c r="BF425" s="82"/>
      <c r="BG425" s="82"/>
      <c r="BH425" s="82"/>
      <c r="BI425" s="82"/>
      <c r="BJ425" s="82"/>
      <c r="BK425" s="82"/>
      <c r="BL425" s="82"/>
      <c r="BM425" s="82"/>
      <c r="BN425" s="82"/>
      <c r="BO425" s="82"/>
      <c r="BP425" s="82"/>
      <c r="BQ425" s="82"/>
      <c r="BR425" s="82"/>
      <c r="BS425" s="84"/>
      <c r="BT425" s="84"/>
      <c r="BU425" s="84"/>
      <c r="BV425" s="84"/>
      <c r="BW425" s="84"/>
      <c r="BX425" s="84"/>
      <c r="BY425" s="82"/>
      <c r="BZ425" s="83"/>
      <c r="CA425" s="82"/>
      <c r="CB425" s="82"/>
      <c r="CC425" s="82"/>
    </row>
    <row r="426" spans="1:81" ht="15.75" customHeight="1" thickBot="1" x14ac:dyDescent="0.25">
      <c r="A426" s="82"/>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82"/>
      <c r="AO426" s="82"/>
      <c r="AP426" s="82"/>
      <c r="AQ426" s="82"/>
      <c r="AR426" s="82"/>
      <c r="AS426" s="82"/>
      <c r="AT426" s="82"/>
      <c r="AU426" s="82"/>
      <c r="AV426" s="82"/>
      <c r="AW426" s="82"/>
      <c r="AX426" s="82"/>
      <c r="AY426" s="82"/>
      <c r="AZ426" s="82"/>
      <c r="BA426" s="82"/>
      <c r="BB426" s="82"/>
      <c r="BC426" s="82"/>
      <c r="BD426" s="82"/>
      <c r="BE426" s="82"/>
      <c r="BF426" s="82"/>
      <c r="BG426" s="82"/>
      <c r="BH426" s="82"/>
      <c r="BI426" s="82"/>
      <c r="BJ426" s="82"/>
      <c r="BK426" s="82"/>
      <c r="BL426" s="82"/>
      <c r="BM426" s="82"/>
      <c r="BN426" s="82"/>
      <c r="BO426" s="82"/>
      <c r="BP426" s="82"/>
      <c r="BQ426" s="82"/>
      <c r="BR426" s="82"/>
      <c r="BS426" s="84"/>
      <c r="BT426" s="84"/>
      <c r="BU426" s="84"/>
      <c r="BV426" s="84"/>
      <c r="BW426" s="84"/>
      <c r="BX426" s="84"/>
      <c r="BY426" s="82"/>
      <c r="BZ426" s="83"/>
      <c r="CA426" s="82"/>
      <c r="CB426" s="82"/>
      <c r="CC426" s="82"/>
    </row>
    <row r="427" spans="1:81" ht="15.75" customHeight="1" thickBot="1" x14ac:dyDescent="0.25">
      <c r="A427" s="82"/>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c r="AJ427" s="82"/>
      <c r="AK427" s="82"/>
      <c r="AL427" s="82"/>
      <c r="AM427" s="82"/>
      <c r="AN427" s="82"/>
      <c r="AO427" s="82"/>
      <c r="AP427" s="82"/>
      <c r="AQ427" s="82"/>
      <c r="AR427" s="82"/>
      <c r="AS427" s="82"/>
      <c r="AT427" s="82"/>
      <c r="AU427" s="82"/>
      <c r="AV427" s="82"/>
      <c r="AW427" s="82"/>
      <c r="AX427" s="82"/>
      <c r="AY427" s="82"/>
      <c r="AZ427" s="82"/>
      <c r="BA427" s="82"/>
      <c r="BB427" s="82"/>
      <c r="BC427" s="82"/>
      <c r="BD427" s="82"/>
      <c r="BE427" s="82"/>
      <c r="BF427" s="82"/>
      <c r="BG427" s="82"/>
      <c r="BH427" s="82"/>
      <c r="BI427" s="82"/>
      <c r="BJ427" s="82"/>
      <c r="BK427" s="82"/>
      <c r="BL427" s="82"/>
      <c r="BM427" s="82"/>
      <c r="BN427" s="82"/>
      <c r="BO427" s="82"/>
      <c r="BP427" s="82"/>
      <c r="BQ427" s="82"/>
      <c r="BR427" s="82"/>
      <c r="BS427" s="84"/>
      <c r="BT427" s="84"/>
      <c r="BU427" s="84"/>
      <c r="BV427" s="84"/>
      <c r="BW427" s="84"/>
      <c r="BX427" s="84"/>
      <c r="BY427" s="82"/>
      <c r="BZ427" s="83"/>
      <c r="CA427" s="82"/>
      <c r="CB427" s="82"/>
      <c r="CC427" s="82"/>
    </row>
    <row r="428" spans="1:81" ht="15.75" customHeight="1" thickBot="1" x14ac:dyDescent="0.25">
      <c r="A428" s="82"/>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c r="AJ428" s="82"/>
      <c r="AK428" s="82"/>
      <c r="AL428" s="82"/>
      <c r="AM428" s="82"/>
      <c r="AN428" s="82"/>
      <c r="AO428" s="82"/>
      <c r="AP428" s="82"/>
      <c r="AQ428" s="82"/>
      <c r="AR428" s="82"/>
      <c r="AS428" s="82"/>
      <c r="AT428" s="82"/>
      <c r="AU428" s="82"/>
      <c r="AV428" s="82"/>
      <c r="AW428" s="82"/>
      <c r="AX428" s="82"/>
      <c r="AY428" s="82"/>
      <c r="AZ428" s="82"/>
      <c r="BA428" s="82"/>
      <c r="BB428" s="82"/>
      <c r="BC428" s="82"/>
      <c r="BD428" s="82"/>
      <c r="BE428" s="82"/>
      <c r="BF428" s="82"/>
      <c r="BG428" s="82"/>
      <c r="BH428" s="82"/>
      <c r="BI428" s="82"/>
      <c r="BJ428" s="82"/>
      <c r="BK428" s="82"/>
      <c r="BL428" s="82"/>
      <c r="BM428" s="82"/>
      <c r="BN428" s="82"/>
      <c r="BO428" s="82"/>
      <c r="BP428" s="82"/>
      <c r="BQ428" s="82"/>
      <c r="BR428" s="82"/>
      <c r="BS428" s="84"/>
      <c r="BT428" s="84"/>
      <c r="BU428" s="84"/>
      <c r="BV428" s="84"/>
      <c r="BW428" s="84"/>
      <c r="BX428" s="84"/>
      <c r="BY428" s="82"/>
      <c r="BZ428" s="83"/>
      <c r="CA428" s="82"/>
      <c r="CB428" s="82"/>
      <c r="CC428" s="82"/>
    </row>
    <row r="429" spans="1:81" ht="15.75" customHeight="1" thickBot="1" x14ac:dyDescent="0.25">
      <c r="A429" s="82"/>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c r="AJ429" s="82"/>
      <c r="AK429" s="82"/>
      <c r="AL429" s="82"/>
      <c r="AM429" s="82"/>
      <c r="AN429" s="82"/>
      <c r="AO429" s="82"/>
      <c r="AP429" s="82"/>
      <c r="AQ429" s="82"/>
      <c r="AR429" s="82"/>
      <c r="AS429" s="82"/>
      <c r="AT429" s="82"/>
      <c r="AU429" s="82"/>
      <c r="AV429" s="82"/>
      <c r="AW429" s="82"/>
      <c r="AX429" s="82"/>
      <c r="AY429" s="82"/>
      <c r="AZ429" s="82"/>
      <c r="BA429" s="82"/>
      <c r="BB429" s="82"/>
      <c r="BC429" s="82"/>
      <c r="BD429" s="82"/>
      <c r="BE429" s="82"/>
      <c r="BF429" s="82"/>
      <c r="BG429" s="82"/>
      <c r="BH429" s="82"/>
      <c r="BI429" s="82"/>
      <c r="BJ429" s="82"/>
      <c r="BK429" s="82"/>
      <c r="BL429" s="82"/>
      <c r="BM429" s="82"/>
      <c r="BN429" s="82"/>
      <c r="BO429" s="82"/>
      <c r="BP429" s="82"/>
      <c r="BQ429" s="82"/>
      <c r="BR429" s="82"/>
      <c r="BS429" s="84"/>
      <c r="BT429" s="84"/>
      <c r="BU429" s="84"/>
      <c r="BV429" s="84"/>
      <c r="BW429" s="84"/>
      <c r="BX429" s="84"/>
      <c r="BY429" s="82"/>
      <c r="BZ429" s="83"/>
      <c r="CA429" s="82"/>
      <c r="CB429" s="82"/>
      <c r="CC429" s="82"/>
    </row>
    <row r="430" spans="1:81" ht="15.75" customHeight="1" thickBot="1" x14ac:dyDescent="0.25">
      <c r="A430" s="82"/>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c r="AJ430" s="82"/>
      <c r="AK430" s="82"/>
      <c r="AL430" s="82"/>
      <c r="AM430" s="82"/>
      <c r="AN430" s="82"/>
      <c r="AO430" s="82"/>
      <c r="AP430" s="82"/>
      <c r="AQ430" s="82"/>
      <c r="AR430" s="82"/>
      <c r="AS430" s="82"/>
      <c r="AT430" s="82"/>
      <c r="AU430" s="82"/>
      <c r="AV430" s="82"/>
      <c r="AW430" s="82"/>
      <c r="AX430" s="82"/>
      <c r="AY430" s="82"/>
      <c r="AZ430" s="82"/>
      <c r="BA430" s="82"/>
      <c r="BB430" s="82"/>
      <c r="BC430" s="82"/>
      <c r="BD430" s="82"/>
      <c r="BE430" s="82"/>
      <c r="BF430" s="82"/>
      <c r="BG430" s="82"/>
      <c r="BH430" s="82"/>
      <c r="BI430" s="82"/>
      <c r="BJ430" s="82"/>
      <c r="BK430" s="82"/>
      <c r="BL430" s="82"/>
      <c r="BM430" s="82"/>
      <c r="BN430" s="82"/>
      <c r="BO430" s="82"/>
      <c r="BP430" s="82"/>
      <c r="BQ430" s="82"/>
      <c r="BR430" s="82"/>
      <c r="BS430" s="84"/>
      <c r="BT430" s="84"/>
      <c r="BU430" s="84"/>
      <c r="BV430" s="84"/>
      <c r="BW430" s="84"/>
      <c r="BX430" s="84"/>
      <c r="BY430" s="82"/>
      <c r="BZ430" s="83"/>
      <c r="CA430" s="82"/>
      <c r="CB430" s="82"/>
      <c r="CC430" s="82"/>
    </row>
    <row r="431" spans="1:81" ht="15.75" customHeight="1" thickBot="1" x14ac:dyDescent="0.25">
      <c r="A431" s="82"/>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82"/>
      <c r="AO431" s="82"/>
      <c r="AP431" s="82"/>
      <c r="AQ431" s="82"/>
      <c r="AR431" s="82"/>
      <c r="AS431" s="82"/>
      <c r="AT431" s="82"/>
      <c r="AU431" s="82"/>
      <c r="AV431" s="82"/>
      <c r="AW431" s="82"/>
      <c r="AX431" s="82"/>
      <c r="AY431" s="82"/>
      <c r="AZ431" s="82"/>
      <c r="BA431" s="82"/>
      <c r="BB431" s="82"/>
      <c r="BC431" s="82"/>
      <c r="BD431" s="82"/>
      <c r="BE431" s="82"/>
      <c r="BF431" s="82"/>
      <c r="BG431" s="82"/>
      <c r="BH431" s="82"/>
      <c r="BI431" s="82"/>
      <c r="BJ431" s="82"/>
      <c r="BK431" s="82"/>
      <c r="BL431" s="82"/>
      <c r="BM431" s="82"/>
      <c r="BN431" s="82"/>
      <c r="BO431" s="82"/>
      <c r="BP431" s="82"/>
      <c r="BQ431" s="82"/>
      <c r="BR431" s="82"/>
      <c r="BS431" s="84"/>
      <c r="BT431" s="84"/>
      <c r="BU431" s="84"/>
      <c r="BV431" s="84"/>
      <c r="BW431" s="84"/>
      <c r="BX431" s="84"/>
      <c r="BY431" s="82"/>
      <c r="BZ431" s="83"/>
      <c r="CA431" s="82"/>
      <c r="CB431" s="82"/>
      <c r="CC431" s="82"/>
    </row>
    <row r="432" spans="1:81" ht="15.75" customHeight="1" thickBot="1" x14ac:dyDescent="0.25">
      <c r="A432" s="82"/>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c r="AJ432" s="82"/>
      <c r="AK432" s="82"/>
      <c r="AL432" s="82"/>
      <c r="AM432" s="82"/>
      <c r="AN432" s="82"/>
      <c r="AO432" s="82"/>
      <c r="AP432" s="82"/>
      <c r="AQ432" s="82"/>
      <c r="AR432" s="82"/>
      <c r="AS432" s="82"/>
      <c r="AT432" s="82"/>
      <c r="AU432" s="82"/>
      <c r="AV432" s="82"/>
      <c r="AW432" s="82"/>
      <c r="AX432" s="82"/>
      <c r="AY432" s="82"/>
      <c r="AZ432" s="82"/>
      <c r="BA432" s="82"/>
      <c r="BB432" s="82"/>
      <c r="BC432" s="82"/>
      <c r="BD432" s="82"/>
      <c r="BE432" s="82"/>
      <c r="BF432" s="82"/>
      <c r="BG432" s="82"/>
      <c r="BH432" s="82"/>
      <c r="BI432" s="82"/>
      <c r="BJ432" s="82"/>
      <c r="BK432" s="82"/>
      <c r="BL432" s="82"/>
      <c r="BM432" s="82"/>
      <c r="BN432" s="82"/>
      <c r="BO432" s="82"/>
      <c r="BP432" s="82"/>
      <c r="BQ432" s="82"/>
      <c r="BR432" s="82"/>
      <c r="BS432" s="84"/>
      <c r="BT432" s="84"/>
      <c r="BU432" s="84"/>
      <c r="BV432" s="84"/>
      <c r="BW432" s="84"/>
      <c r="BX432" s="84"/>
      <c r="BY432" s="82"/>
      <c r="BZ432" s="83"/>
      <c r="CA432" s="82"/>
      <c r="CB432" s="82"/>
      <c r="CC432" s="82"/>
    </row>
    <row r="433" spans="1:81" ht="15.75" customHeight="1" thickBot="1" x14ac:dyDescent="0.25">
      <c r="A433" s="82"/>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82"/>
      <c r="AO433" s="82"/>
      <c r="AP433" s="82"/>
      <c r="AQ433" s="82"/>
      <c r="AR433" s="82"/>
      <c r="AS433" s="82"/>
      <c r="AT433" s="82"/>
      <c r="AU433" s="82"/>
      <c r="AV433" s="82"/>
      <c r="AW433" s="82"/>
      <c r="AX433" s="82"/>
      <c r="AY433" s="82"/>
      <c r="AZ433" s="82"/>
      <c r="BA433" s="82"/>
      <c r="BB433" s="82"/>
      <c r="BC433" s="82"/>
      <c r="BD433" s="82"/>
      <c r="BE433" s="82"/>
      <c r="BF433" s="82"/>
      <c r="BG433" s="82"/>
      <c r="BH433" s="82"/>
      <c r="BI433" s="82"/>
      <c r="BJ433" s="82"/>
      <c r="BK433" s="82"/>
      <c r="BL433" s="82"/>
      <c r="BM433" s="82"/>
      <c r="BN433" s="82"/>
      <c r="BO433" s="82"/>
      <c r="BP433" s="82"/>
      <c r="BQ433" s="82"/>
      <c r="BR433" s="82"/>
      <c r="BS433" s="84"/>
      <c r="BT433" s="84"/>
      <c r="BU433" s="84"/>
      <c r="BV433" s="84"/>
      <c r="BW433" s="84"/>
      <c r="BX433" s="84"/>
      <c r="BY433" s="82"/>
      <c r="BZ433" s="83"/>
      <c r="CA433" s="82"/>
      <c r="CB433" s="82"/>
      <c r="CC433" s="82"/>
    </row>
    <row r="434" spans="1:81" ht="15.75" customHeight="1" thickBot="1" x14ac:dyDescent="0.25">
      <c r="A434" s="82"/>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c r="AJ434" s="82"/>
      <c r="AK434" s="82"/>
      <c r="AL434" s="82"/>
      <c r="AM434" s="82"/>
      <c r="AN434" s="82"/>
      <c r="AO434" s="82"/>
      <c r="AP434" s="82"/>
      <c r="AQ434" s="82"/>
      <c r="AR434" s="82"/>
      <c r="AS434" s="82"/>
      <c r="AT434" s="82"/>
      <c r="AU434" s="82"/>
      <c r="AV434" s="82"/>
      <c r="AW434" s="82"/>
      <c r="AX434" s="82"/>
      <c r="AY434" s="82"/>
      <c r="AZ434" s="82"/>
      <c r="BA434" s="82"/>
      <c r="BB434" s="82"/>
      <c r="BC434" s="82"/>
      <c r="BD434" s="82"/>
      <c r="BE434" s="82"/>
      <c r="BF434" s="82"/>
      <c r="BG434" s="82"/>
      <c r="BH434" s="82"/>
      <c r="BI434" s="82"/>
      <c r="BJ434" s="82"/>
      <c r="BK434" s="82"/>
      <c r="BL434" s="82"/>
      <c r="BM434" s="82"/>
      <c r="BN434" s="82"/>
      <c r="BO434" s="82"/>
      <c r="BP434" s="82"/>
      <c r="BQ434" s="82"/>
      <c r="BR434" s="82"/>
      <c r="BS434" s="84"/>
      <c r="BT434" s="84"/>
      <c r="BU434" s="84"/>
      <c r="BV434" s="84"/>
      <c r="BW434" s="84"/>
      <c r="BX434" s="84"/>
      <c r="BY434" s="82"/>
      <c r="BZ434" s="83"/>
      <c r="CA434" s="82"/>
      <c r="CB434" s="82"/>
      <c r="CC434" s="82"/>
    </row>
    <row r="435" spans="1:81" ht="15.75" customHeight="1" thickBot="1" x14ac:dyDescent="0.25">
      <c r="A435" s="82"/>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2"/>
      <c r="AL435" s="82"/>
      <c r="AM435" s="82"/>
      <c r="AN435" s="82"/>
      <c r="AO435" s="82"/>
      <c r="AP435" s="82"/>
      <c r="AQ435" s="82"/>
      <c r="AR435" s="82"/>
      <c r="AS435" s="82"/>
      <c r="AT435" s="82"/>
      <c r="AU435" s="82"/>
      <c r="AV435" s="82"/>
      <c r="AW435" s="82"/>
      <c r="AX435" s="82"/>
      <c r="AY435" s="82"/>
      <c r="AZ435" s="82"/>
      <c r="BA435" s="82"/>
      <c r="BB435" s="82"/>
      <c r="BC435" s="82"/>
      <c r="BD435" s="82"/>
      <c r="BE435" s="82"/>
      <c r="BF435" s="82"/>
      <c r="BG435" s="82"/>
      <c r="BH435" s="82"/>
      <c r="BI435" s="82"/>
      <c r="BJ435" s="82"/>
      <c r="BK435" s="82"/>
      <c r="BL435" s="82"/>
      <c r="BM435" s="82"/>
      <c r="BN435" s="82"/>
      <c r="BO435" s="82"/>
      <c r="BP435" s="82"/>
      <c r="BQ435" s="82"/>
      <c r="BR435" s="82"/>
      <c r="BS435" s="84"/>
      <c r="BT435" s="84"/>
      <c r="BU435" s="84"/>
      <c r="BV435" s="84"/>
      <c r="BW435" s="84"/>
      <c r="BX435" s="84"/>
      <c r="BY435" s="82"/>
      <c r="BZ435" s="83"/>
      <c r="CA435" s="82"/>
      <c r="CB435" s="82"/>
      <c r="CC435" s="82"/>
    </row>
    <row r="436" spans="1:81" ht="15.75" customHeight="1" thickBot="1" x14ac:dyDescent="0.25">
      <c r="A436" s="82"/>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c r="AJ436" s="82"/>
      <c r="AK436" s="82"/>
      <c r="AL436" s="82"/>
      <c r="AM436" s="82"/>
      <c r="AN436" s="82"/>
      <c r="AO436" s="82"/>
      <c r="AP436" s="82"/>
      <c r="AQ436" s="82"/>
      <c r="AR436" s="82"/>
      <c r="AS436" s="82"/>
      <c r="AT436" s="82"/>
      <c r="AU436" s="82"/>
      <c r="AV436" s="82"/>
      <c r="AW436" s="82"/>
      <c r="AX436" s="82"/>
      <c r="AY436" s="82"/>
      <c r="AZ436" s="82"/>
      <c r="BA436" s="82"/>
      <c r="BB436" s="82"/>
      <c r="BC436" s="82"/>
      <c r="BD436" s="82"/>
      <c r="BE436" s="82"/>
      <c r="BF436" s="82"/>
      <c r="BG436" s="82"/>
      <c r="BH436" s="82"/>
      <c r="BI436" s="82"/>
      <c r="BJ436" s="82"/>
      <c r="BK436" s="82"/>
      <c r="BL436" s="82"/>
      <c r="BM436" s="82"/>
      <c r="BN436" s="82"/>
      <c r="BO436" s="82"/>
      <c r="BP436" s="82"/>
      <c r="BQ436" s="82"/>
      <c r="BR436" s="82"/>
      <c r="BS436" s="84"/>
      <c r="BT436" s="84"/>
      <c r="BU436" s="84"/>
      <c r="BV436" s="84"/>
      <c r="BW436" s="84"/>
      <c r="BX436" s="84"/>
      <c r="BY436" s="82"/>
      <c r="BZ436" s="83"/>
      <c r="CA436" s="82"/>
      <c r="CB436" s="82"/>
      <c r="CC436" s="82"/>
    </row>
    <row r="437" spans="1:81" ht="15.75" customHeight="1" thickBot="1" x14ac:dyDescent="0.25">
      <c r="A437" s="82"/>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c r="AJ437" s="82"/>
      <c r="AK437" s="82"/>
      <c r="AL437" s="82"/>
      <c r="AM437" s="82"/>
      <c r="AN437" s="82"/>
      <c r="AO437" s="82"/>
      <c r="AP437" s="82"/>
      <c r="AQ437" s="82"/>
      <c r="AR437" s="82"/>
      <c r="AS437" s="82"/>
      <c r="AT437" s="82"/>
      <c r="AU437" s="82"/>
      <c r="AV437" s="82"/>
      <c r="AW437" s="82"/>
      <c r="AX437" s="82"/>
      <c r="AY437" s="82"/>
      <c r="AZ437" s="82"/>
      <c r="BA437" s="82"/>
      <c r="BB437" s="82"/>
      <c r="BC437" s="82"/>
      <c r="BD437" s="82"/>
      <c r="BE437" s="82"/>
      <c r="BF437" s="82"/>
      <c r="BG437" s="82"/>
      <c r="BH437" s="82"/>
      <c r="BI437" s="82"/>
      <c r="BJ437" s="82"/>
      <c r="BK437" s="82"/>
      <c r="BL437" s="82"/>
      <c r="BM437" s="82"/>
      <c r="BN437" s="82"/>
      <c r="BO437" s="82"/>
      <c r="BP437" s="82"/>
      <c r="BQ437" s="82"/>
      <c r="BR437" s="82"/>
      <c r="BS437" s="84"/>
      <c r="BT437" s="84"/>
      <c r="BU437" s="84"/>
      <c r="BV437" s="84"/>
      <c r="BW437" s="84"/>
      <c r="BX437" s="84"/>
      <c r="BY437" s="82"/>
      <c r="BZ437" s="83"/>
      <c r="CA437" s="82"/>
      <c r="CB437" s="82"/>
      <c r="CC437" s="82"/>
    </row>
    <row r="438" spans="1:81" ht="15.75" customHeight="1" thickBot="1" x14ac:dyDescent="0.25">
      <c r="A438" s="82"/>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c r="AJ438" s="82"/>
      <c r="AK438" s="82"/>
      <c r="AL438" s="82"/>
      <c r="AM438" s="82"/>
      <c r="AN438" s="82"/>
      <c r="AO438" s="82"/>
      <c r="AP438" s="82"/>
      <c r="AQ438" s="82"/>
      <c r="AR438" s="82"/>
      <c r="AS438" s="82"/>
      <c r="AT438" s="82"/>
      <c r="AU438" s="82"/>
      <c r="AV438" s="82"/>
      <c r="AW438" s="82"/>
      <c r="AX438" s="82"/>
      <c r="AY438" s="82"/>
      <c r="AZ438" s="82"/>
      <c r="BA438" s="82"/>
      <c r="BB438" s="82"/>
      <c r="BC438" s="82"/>
      <c r="BD438" s="82"/>
      <c r="BE438" s="82"/>
      <c r="BF438" s="82"/>
      <c r="BG438" s="82"/>
      <c r="BH438" s="82"/>
      <c r="BI438" s="82"/>
      <c r="BJ438" s="82"/>
      <c r="BK438" s="82"/>
      <c r="BL438" s="82"/>
      <c r="BM438" s="82"/>
      <c r="BN438" s="82"/>
      <c r="BO438" s="82"/>
      <c r="BP438" s="82"/>
      <c r="BQ438" s="82"/>
      <c r="BR438" s="82"/>
      <c r="BS438" s="84"/>
      <c r="BT438" s="84"/>
      <c r="BU438" s="84"/>
      <c r="BV438" s="84"/>
      <c r="BW438" s="84"/>
      <c r="BX438" s="84"/>
      <c r="BY438" s="82"/>
      <c r="BZ438" s="83"/>
      <c r="CA438" s="82"/>
      <c r="CB438" s="82"/>
      <c r="CC438" s="82"/>
    </row>
    <row r="439" spans="1:81" ht="15.75" customHeight="1" thickBot="1" x14ac:dyDescent="0.25">
      <c r="A439" s="82"/>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c r="AJ439" s="82"/>
      <c r="AK439" s="82"/>
      <c r="AL439" s="82"/>
      <c r="AM439" s="82"/>
      <c r="AN439" s="82"/>
      <c r="AO439" s="82"/>
      <c r="AP439" s="82"/>
      <c r="AQ439" s="82"/>
      <c r="AR439" s="82"/>
      <c r="AS439" s="82"/>
      <c r="AT439" s="82"/>
      <c r="AU439" s="82"/>
      <c r="AV439" s="82"/>
      <c r="AW439" s="82"/>
      <c r="AX439" s="82"/>
      <c r="AY439" s="82"/>
      <c r="AZ439" s="82"/>
      <c r="BA439" s="82"/>
      <c r="BB439" s="82"/>
      <c r="BC439" s="82"/>
      <c r="BD439" s="82"/>
      <c r="BE439" s="82"/>
      <c r="BF439" s="82"/>
      <c r="BG439" s="82"/>
      <c r="BH439" s="82"/>
      <c r="BI439" s="82"/>
      <c r="BJ439" s="82"/>
      <c r="BK439" s="82"/>
      <c r="BL439" s="82"/>
      <c r="BM439" s="82"/>
      <c r="BN439" s="82"/>
      <c r="BO439" s="82"/>
      <c r="BP439" s="82"/>
      <c r="BQ439" s="82"/>
      <c r="BR439" s="82"/>
      <c r="BS439" s="84"/>
      <c r="BT439" s="84"/>
      <c r="BU439" s="84"/>
      <c r="BV439" s="84"/>
      <c r="BW439" s="84"/>
      <c r="BX439" s="84"/>
      <c r="BY439" s="82"/>
      <c r="BZ439" s="83"/>
      <c r="CA439" s="82"/>
      <c r="CB439" s="82"/>
      <c r="CC439" s="82"/>
    </row>
    <row r="440" spans="1:81" ht="15.75" customHeight="1" thickBot="1" x14ac:dyDescent="0.25">
      <c r="A440" s="82"/>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82"/>
      <c r="AO440" s="82"/>
      <c r="AP440" s="82"/>
      <c r="AQ440" s="82"/>
      <c r="AR440" s="82"/>
      <c r="AS440" s="82"/>
      <c r="AT440" s="82"/>
      <c r="AU440" s="82"/>
      <c r="AV440" s="82"/>
      <c r="AW440" s="82"/>
      <c r="AX440" s="82"/>
      <c r="AY440" s="82"/>
      <c r="AZ440" s="82"/>
      <c r="BA440" s="82"/>
      <c r="BB440" s="82"/>
      <c r="BC440" s="82"/>
      <c r="BD440" s="82"/>
      <c r="BE440" s="82"/>
      <c r="BF440" s="82"/>
      <c r="BG440" s="82"/>
      <c r="BH440" s="82"/>
      <c r="BI440" s="82"/>
      <c r="BJ440" s="82"/>
      <c r="BK440" s="82"/>
      <c r="BL440" s="82"/>
      <c r="BM440" s="82"/>
      <c r="BN440" s="82"/>
      <c r="BO440" s="82"/>
      <c r="BP440" s="82"/>
      <c r="BQ440" s="82"/>
      <c r="BR440" s="82"/>
      <c r="BS440" s="84"/>
      <c r="BT440" s="84"/>
      <c r="BU440" s="84"/>
      <c r="BV440" s="84"/>
      <c r="BW440" s="84"/>
      <c r="BX440" s="84"/>
      <c r="BY440" s="82"/>
      <c r="BZ440" s="83"/>
      <c r="CA440" s="82"/>
      <c r="CB440" s="82"/>
      <c r="CC440" s="82"/>
    </row>
    <row r="441" spans="1:81" ht="15.75" customHeight="1" thickBot="1" x14ac:dyDescent="0.25">
      <c r="A441" s="82"/>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c r="AJ441" s="82"/>
      <c r="AK441" s="82"/>
      <c r="AL441" s="82"/>
      <c r="AM441" s="82"/>
      <c r="AN441" s="82"/>
      <c r="AO441" s="82"/>
      <c r="AP441" s="82"/>
      <c r="AQ441" s="82"/>
      <c r="AR441" s="82"/>
      <c r="AS441" s="82"/>
      <c r="AT441" s="82"/>
      <c r="AU441" s="82"/>
      <c r="AV441" s="82"/>
      <c r="AW441" s="82"/>
      <c r="AX441" s="82"/>
      <c r="AY441" s="82"/>
      <c r="AZ441" s="82"/>
      <c r="BA441" s="82"/>
      <c r="BB441" s="82"/>
      <c r="BC441" s="82"/>
      <c r="BD441" s="82"/>
      <c r="BE441" s="82"/>
      <c r="BF441" s="82"/>
      <c r="BG441" s="82"/>
      <c r="BH441" s="82"/>
      <c r="BI441" s="82"/>
      <c r="BJ441" s="82"/>
      <c r="BK441" s="82"/>
      <c r="BL441" s="82"/>
      <c r="BM441" s="82"/>
      <c r="BN441" s="82"/>
      <c r="BO441" s="82"/>
      <c r="BP441" s="82"/>
      <c r="BQ441" s="82"/>
      <c r="BR441" s="82"/>
      <c r="BS441" s="84"/>
      <c r="BT441" s="84"/>
      <c r="BU441" s="84"/>
      <c r="BV441" s="84"/>
      <c r="BW441" s="84"/>
      <c r="BX441" s="84"/>
      <c r="BY441" s="82"/>
      <c r="BZ441" s="83"/>
      <c r="CA441" s="82"/>
      <c r="CB441" s="82"/>
      <c r="CC441" s="82"/>
    </row>
    <row r="442" spans="1:81" ht="15.75" customHeight="1" thickBot="1" x14ac:dyDescent="0.25">
      <c r="A442" s="82"/>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c r="AJ442" s="82"/>
      <c r="AK442" s="82"/>
      <c r="AL442" s="82"/>
      <c r="AM442" s="82"/>
      <c r="AN442" s="82"/>
      <c r="AO442" s="82"/>
      <c r="AP442" s="82"/>
      <c r="AQ442" s="82"/>
      <c r="AR442" s="82"/>
      <c r="AS442" s="82"/>
      <c r="AT442" s="82"/>
      <c r="AU442" s="82"/>
      <c r="AV442" s="82"/>
      <c r="AW442" s="82"/>
      <c r="AX442" s="82"/>
      <c r="AY442" s="82"/>
      <c r="AZ442" s="82"/>
      <c r="BA442" s="82"/>
      <c r="BB442" s="82"/>
      <c r="BC442" s="82"/>
      <c r="BD442" s="82"/>
      <c r="BE442" s="82"/>
      <c r="BF442" s="82"/>
      <c r="BG442" s="82"/>
      <c r="BH442" s="82"/>
      <c r="BI442" s="82"/>
      <c r="BJ442" s="82"/>
      <c r="BK442" s="82"/>
      <c r="BL442" s="82"/>
      <c r="BM442" s="82"/>
      <c r="BN442" s="82"/>
      <c r="BO442" s="82"/>
      <c r="BP442" s="82"/>
      <c r="BQ442" s="82"/>
      <c r="BR442" s="82"/>
      <c r="BS442" s="84"/>
      <c r="BT442" s="84"/>
      <c r="BU442" s="84"/>
      <c r="BV442" s="84"/>
      <c r="BW442" s="84"/>
      <c r="BX442" s="84"/>
      <c r="BY442" s="82"/>
      <c r="BZ442" s="83"/>
      <c r="CA442" s="82"/>
      <c r="CB442" s="82"/>
      <c r="CC442" s="82"/>
    </row>
    <row r="443" spans="1:81" ht="15.75" customHeight="1" thickBot="1" x14ac:dyDescent="0.25">
      <c r="A443" s="82"/>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c r="AJ443" s="82"/>
      <c r="AK443" s="82"/>
      <c r="AL443" s="82"/>
      <c r="AM443" s="82"/>
      <c r="AN443" s="82"/>
      <c r="AO443" s="82"/>
      <c r="AP443" s="82"/>
      <c r="AQ443" s="82"/>
      <c r="AR443" s="82"/>
      <c r="AS443" s="82"/>
      <c r="AT443" s="82"/>
      <c r="AU443" s="82"/>
      <c r="AV443" s="82"/>
      <c r="AW443" s="82"/>
      <c r="AX443" s="82"/>
      <c r="AY443" s="82"/>
      <c r="AZ443" s="82"/>
      <c r="BA443" s="82"/>
      <c r="BB443" s="82"/>
      <c r="BC443" s="82"/>
      <c r="BD443" s="82"/>
      <c r="BE443" s="82"/>
      <c r="BF443" s="82"/>
      <c r="BG443" s="82"/>
      <c r="BH443" s="82"/>
      <c r="BI443" s="82"/>
      <c r="BJ443" s="82"/>
      <c r="BK443" s="82"/>
      <c r="BL443" s="82"/>
      <c r="BM443" s="82"/>
      <c r="BN443" s="82"/>
      <c r="BO443" s="82"/>
      <c r="BP443" s="82"/>
      <c r="BQ443" s="82"/>
      <c r="BR443" s="82"/>
      <c r="BS443" s="84"/>
      <c r="BT443" s="84"/>
      <c r="BU443" s="84"/>
      <c r="BV443" s="84"/>
      <c r="BW443" s="84"/>
      <c r="BX443" s="84"/>
      <c r="BY443" s="82"/>
      <c r="BZ443" s="83"/>
      <c r="CA443" s="82"/>
      <c r="CB443" s="82"/>
      <c r="CC443" s="82"/>
    </row>
    <row r="444" spans="1:81" ht="15.75" customHeight="1" thickBot="1" x14ac:dyDescent="0.25">
      <c r="A444" s="82"/>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c r="AJ444" s="82"/>
      <c r="AK444" s="82"/>
      <c r="AL444" s="82"/>
      <c r="AM444" s="82"/>
      <c r="AN444" s="82"/>
      <c r="AO444" s="82"/>
      <c r="AP444" s="82"/>
      <c r="AQ444" s="82"/>
      <c r="AR444" s="82"/>
      <c r="AS444" s="82"/>
      <c r="AT444" s="82"/>
      <c r="AU444" s="82"/>
      <c r="AV444" s="82"/>
      <c r="AW444" s="82"/>
      <c r="AX444" s="82"/>
      <c r="AY444" s="82"/>
      <c r="AZ444" s="82"/>
      <c r="BA444" s="82"/>
      <c r="BB444" s="82"/>
      <c r="BC444" s="82"/>
      <c r="BD444" s="82"/>
      <c r="BE444" s="82"/>
      <c r="BF444" s="82"/>
      <c r="BG444" s="82"/>
      <c r="BH444" s="82"/>
      <c r="BI444" s="82"/>
      <c r="BJ444" s="82"/>
      <c r="BK444" s="82"/>
      <c r="BL444" s="82"/>
      <c r="BM444" s="82"/>
      <c r="BN444" s="82"/>
      <c r="BO444" s="82"/>
      <c r="BP444" s="82"/>
      <c r="BQ444" s="82"/>
      <c r="BR444" s="82"/>
      <c r="BS444" s="84"/>
      <c r="BT444" s="84"/>
      <c r="BU444" s="84"/>
      <c r="BV444" s="84"/>
      <c r="BW444" s="84"/>
      <c r="BX444" s="84"/>
      <c r="BY444" s="82"/>
      <c r="BZ444" s="83"/>
      <c r="CA444" s="82"/>
      <c r="CB444" s="82"/>
      <c r="CC444" s="82"/>
    </row>
    <row r="445" spans="1:81" ht="15.75" customHeight="1" thickBot="1" x14ac:dyDescent="0.25">
      <c r="A445" s="82"/>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c r="AJ445" s="82"/>
      <c r="AK445" s="82"/>
      <c r="AL445" s="82"/>
      <c r="AM445" s="82"/>
      <c r="AN445" s="82"/>
      <c r="AO445" s="82"/>
      <c r="AP445" s="82"/>
      <c r="AQ445" s="82"/>
      <c r="AR445" s="82"/>
      <c r="AS445" s="82"/>
      <c r="AT445" s="82"/>
      <c r="AU445" s="82"/>
      <c r="AV445" s="82"/>
      <c r="AW445" s="82"/>
      <c r="AX445" s="82"/>
      <c r="AY445" s="82"/>
      <c r="AZ445" s="82"/>
      <c r="BA445" s="82"/>
      <c r="BB445" s="82"/>
      <c r="BC445" s="82"/>
      <c r="BD445" s="82"/>
      <c r="BE445" s="82"/>
      <c r="BF445" s="82"/>
      <c r="BG445" s="82"/>
      <c r="BH445" s="82"/>
      <c r="BI445" s="82"/>
      <c r="BJ445" s="82"/>
      <c r="BK445" s="82"/>
      <c r="BL445" s="82"/>
      <c r="BM445" s="82"/>
      <c r="BN445" s="82"/>
      <c r="BO445" s="82"/>
      <c r="BP445" s="82"/>
      <c r="BQ445" s="82"/>
      <c r="BR445" s="82"/>
      <c r="BS445" s="84"/>
      <c r="BT445" s="84"/>
      <c r="BU445" s="84"/>
      <c r="BV445" s="84"/>
      <c r="BW445" s="84"/>
      <c r="BX445" s="84"/>
      <c r="BY445" s="82"/>
      <c r="BZ445" s="83"/>
      <c r="CA445" s="82"/>
      <c r="CB445" s="82"/>
      <c r="CC445" s="82"/>
    </row>
    <row r="446" spans="1:81" ht="15.75" customHeight="1" thickBot="1" x14ac:dyDescent="0.25">
      <c r="A446" s="82"/>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c r="AJ446" s="82"/>
      <c r="AK446" s="82"/>
      <c r="AL446" s="82"/>
      <c r="AM446" s="82"/>
      <c r="AN446" s="82"/>
      <c r="AO446" s="82"/>
      <c r="AP446" s="82"/>
      <c r="AQ446" s="82"/>
      <c r="AR446" s="82"/>
      <c r="AS446" s="82"/>
      <c r="AT446" s="82"/>
      <c r="AU446" s="82"/>
      <c r="AV446" s="82"/>
      <c r="AW446" s="82"/>
      <c r="AX446" s="82"/>
      <c r="AY446" s="82"/>
      <c r="AZ446" s="82"/>
      <c r="BA446" s="82"/>
      <c r="BB446" s="82"/>
      <c r="BC446" s="82"/>
      <c r="BD446" s="82"/>
      <c r="BE446" s="82"/>
      <c r="BF446" s="82"/>
      <c r="BG446" s="82"/>
      <c r="BH446" s="82"/>
      <c r="BI446" s="82"/>
      <c r="BJ446" s="82"/>
      <c r="BK446" s="82"/>
      <c r="BL446" s="82"/>
      <c r="BM446" s="82"/>
      <c r="BN446" s="82"/>
      <c r="BO446" s="82"/>
      <c r="BP446" s="82"/>
      <c r="BQ446" s="82"/>
      <c r="BR446" s="82"/>
      <c r="BS446" s="84"/>
      <c r="BT446" s="84"/>
      <c r="BU446" s="84"/>
      <c r="BV446" s="84"/>
      <c r="BW446" s="84"/>
      <c r="BX446" s="84"/>
      <c r="BY446" s="82"/>
      <c r="BZ446" s="83"/>
      <c r="CA446" s="82"/>
      <c r="CB446" s="82"/>
      <c r="CC446" s="82"/>
    </row>
    <row r="447" spans="1:81" ht="15.75" customHeight="1" thickBot="1" x14ac:dyDescent="0.25">
      <c r="A447" s="82"/>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82"/>
      <c r="AO447" s="82"/>
      <c r="AP447" s="82"/>
      <c r="AQ447" s="82"/>
      <c r="AR447" s="82"/>
      <c r="AS447" s="82"/>
      <c r="AT447" s="82"/>
      <c r="AU447" s="82"/>
      <c r="AV447" s="82"/>
      <c r="AW447" s="82"/>
      <c r="AX447" s="82"/>
      <c r="AY447" s="82"/>
      <c r="AZ447" s="82"/>
      <c r="BA447" s="82"/>
      <c r="BB447" s="82"/>
      <c r="BC447" s="82"/>
      <c r="BD447" s="82"/>
      <c r="BE447" s="82"/>
      <c r="BF447" s="82"/>
      <c r="BG447" s="82"/>
      <c r="BH447" s="82"/>
      <c r="BI447" s="82"/>
      <c r="BJ447" s="82"/>
      <c r="BK447" s="82"/>
      <c r="BL447" s="82"/>
      <c r="BM447" s="82"/>
      <c r="BN447" s="82"/>
      <c r="BO447" s="82"/>
      <c r="BP447" s="82"/>
      <c r="BQ447" s="82"/>
      <c r="BR447" s="82"/>
      <c r="BS447" s="84"/>
      <c r="BT447" s="84"/>
      <c r="BU447" s="84"/>
      <c r="BV447" s="84"/>
      <c r="BW447" s="84"/>
      <c r="BX447" s="84"/>
      <c r="BY447" s="82"/>
      <c r="BZ447" s="83"/>
      <c r="CA447" s="82"/>
      <c r="CB447" s="82"/>
      <c r="CC447" s="82"/>
    </row>
    <row r="448" spans="1:81" ht="15.75" customHeight="1" thickBot="1" x14ac:dyDescent="0.25">
      <c r="A448" s="82"/>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c r="AJ448" s="82"/>
      <c r="AK448" s="82"/>
      <c r="AL448" s="82"/>
      <c r="AM448" s="82"/>
      <c r="AN448" s="82"/>
      <c r="AO448" s="82"/>
      <c r="AP448" s="82"/>
      <c r="AQ448" s="82"/>
      <c r="AR448" s="82"/>
      <c r="AS448" s="82"/>
      <c r="AT448" s="82"/>
      <c r="AU448" s="82"/>
      <c r="AV448" s="82"/>
      <c r="AW448" s="82"/>
      <c r="AX448" s="82"/>
      <c r="AY448" s="82"/>
      <c r="AZ448" s="82"/>
      <c r="BA448" s="82"/>
      <c r="BB448" s="82"/>
      <c r="BC448" s="82"/>
      <c r="BD448" s="82"/>
      <c r="BE448" s="82"/>
      <c r="BF448" s="82"/>
      <c r="BG448" s="82"/>
      <c r="BH448" s="82"/>
      <c r="BI448" s="82"/>
      <c r="BJ448" s="82"/>
      <c r="BK448" s="82"/>
      <c r="BL448" s="82"/>
      <c r="BM448" s="82"/>
      <c r="BN448" s="82"/>
      <c r="BO448" s="82"/>
      <c r="BP448" s="82"/>
      <c r="BQ448" s="82"/>
      <c r="BR448" s="82"/>
      <c r="BS448" s="84"/>
      <c r="BT448" s="84"/>
      <c r="BU448" s="84"/>
      <c r="BV448" s="84"/>
      <c r="BW448" s="84"/>
      <c r="BX448" s="84"/>
      <c r="BY448" s="82"/>
      <c r="BZ448" s="83"/>
      <c r="CA448" s="82"/>
      <c r="CB448" s="82"/>
      <c r="CC448" s="82"/>
    </row>
    <row r="449" spans="1:81" ht="15.75" customHeight="1" thickBot="1" x14ac:dyDescent="0.25">
      <c r="A449" s="82"/>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c r="AJ449" s="82"/>
      <c r="AK449" s="82"/>
      <c r="AL449" s="82"/>
      <c r="AM449" s="82"/>
      <c r="AN449" s="82"/>
      <c r="AO449" s="82"/>
      <c r="AP449" s="82"/>
      <c r="AQ449" s="82"/>
      <c r="AR449" s="82"/>
      <c r="AS449" s="82"/>
      <c r="AT449" s="82"/>
      <c r="AU449" s="82"/>
      <c r="AV449" s="82"/>
      <c r="AW449" s="82"/>
      <c r="AX449" s="82"/>
      <c r="AY449" s="82"/>
      <c r="AZ449" s="82"/>
      <c r="BA449" s="82"/>
      <c r="BB449" s="82"/>
      <c r="BC449" s="82"/>
      <c r="BD449" s="82"/>
      <c r="BE449" s="82"/>
      <c r="BF449" s="82"/>
      <c r="BG449" s="82"/>
      <c r="BH449" s="82"/>
      <c r="BI449" s="82"/>
      <c r="BJ449" s="82"/>
      <c r="BK449" s="82"/>
      <c r="BL449" s="82"/>
      <c r="BM449" s="82"/>
      <c r="BN449" s="82"/>
      <c r="BO449" s="82"/>
      <c r="BP449" s="82"/>
      <c r="BQ449" s="82"/>
      <c r="BR449" s="82"/>
      <c r="BS449" s="84"/>
      <c r="BT449" s="84"/>
      <c r="BU449" s="84"/>
      <c r="BV449" s="84"/>
      <c r="BW449" s="84"/>
      <c r="BX449" s="84"/>
      <c r="BY449" s="82"/>
      <c r="BZ449" s="83"/>
      <c r="CA449" s="82"/>
      <c r="CB449" s="82"/>
      <c r="CC449" s="82"/>
    </row>
    <row r="450" spans="1:81" ht="15.75" customHeight="1" thickBot="1" x14ac:dyDescent="0.25">
      <c r="A450" s="82"/>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c r="AJ450" s="82"/>
      <c r="AK450" s="82"/>
      <c r="AL450" s="82"/>
      <c r="AM450" s="82"/>
      <c r="AN450" s="82"/>
      <c r="AO450" s="82"/>
      <c r="AP450" s="82"/>
      <c r="AQ450" s="82"/>
      <c r="AR450" s="82"/>
      <c r="AS450" s="82"/>
      <c r="AT450" s="82"/>
      <c r="AU450" s="82"/>
      <c r="AV450" s="82"/>
      <c r="AW450" s="82"/>
      <c r="AX450" s="82"/>
      <c r="AY450" s="82"/>
      <c r="AZ450" s="82"/>
      <c r="BA450" s="82"/>
      <c r="BB450" s="82"/>
      <c r="BC450" s="82"/>
      <c r="BD450" s="82"/>
      <c r="BE450" s="82"/>
      <c r="BF450" s="82"/>
      <c r="BG450" s="82"/>
      <c r="BH450" s="82"/>
      <c r="BI450" s="82"/>
      <c r="BJ450" s="82"/>
      <c r="BK450" s="82"/>
      <c r="BL450" s="82"/>
      <c r="BM450" s="82"/>
      <c r="BN450" s="82"/>
      <c r="BO450" s="82"/>
      <c r="BP450" s="82"/>
      <c r="BQ450" s="82"/>
      <c r="BR450" s="82"/>
      <c r="BS450" s="84"/>
      <c r="BT450" s="84"/>
      <c r="BU450" s="84"/>
      <c r="BV450" s="84"/>
      <c r="BW450" s="84"/>
      <c r="BX450" s="84"/>
      <c r="BY450" s="82"/>
      <c r="BZ450" s="83"/>
      <c r="CA450" s="82"/>
      <c r="CB450" s="82"/>
      <c r="CC450" s="82"/>
    </row>
    <row r="451" spans="1:81" ht="15.75" customHeight="1" thickBot="1" x14ac:dyDescent="0.25">
      <c r="A451" s="82"/>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c r="AJ451" s="82"/>
      <c r="AK451" s="82"/>
      <c r="AL451" s="82"/>
      <c r="AM451" s="82"/>
      <c r="AN451" s="82"/>
      <c r="AO451" s="82"/>
      <c r="AP451" s="82"/>
      <c r="AQ451" s="82"/>
      <c r="AR451" s="82"/>
      <c r="AS451" s="82"/>
      <c r="AT451" s="82"/>
      <c r="AU451" s="82"/>
      <c r="AV451" s="82"/>
      <c r="AW451" s="82"/>
      <c r="AX451" s="82"/>
      <c r="AY451" s="82"/>
      <c r="AZ451" s="82"/>
      <c r="BA451" s="82"/>
      <c r="BB451" s="82"/>
      <c r="BC451" s="82"/>
      <c r="BD451" s="82"/>
      <c r="BE451" s="82"/>
      <c r="BF451" s="82"/>
      <c r="BG451" s="82"/>
      <c r="BH451" s="82"/>
      <c r="BI451" s="82"/>
      <c r="BJ451" s="82"/>
      <c r="BK451" s="82"/>
      <c r="BL451" s="82"/>
      <c r="BM451" s="82"/>
      <c r="BN451" s="82"/>
      <c r="BO451" s="82"/>
      <c r="BP451" s="82"/>
      <c r="BQ451" s="82"/>
      <c r="BR451" s="82"/>
      <c r="BS451" s="84"/>
      <c r="BT451" s="84"/>
      <c r="BU451" s="84"/>
      <c r="BV451" s="84"/>
      <c r="BW451" s="84"/>
      <c r="BX451" s="84"/>
      <c r="BY451" s="82"/>
      <c r="BZ451" s="83"/>
      <c r="CA451" s="82"/>
      <c r="CB451" s="82"/>
      <c r="CC451" s="82"/>
    </row>
    <row r="452" spans="1:81" ht="15.75" customHeight="1" thickBot="1" x14ac:dyDescent="0.25">
      <c r="A452" s="82"/>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c r="AJ452" s="82"/>
      <c r="AK452" s="82"/>
      <c r="AL452" s="82"/>
      <c r="AM452" s="82"/>
      <c r="AN452" s="82"/>
      <c r="AO452" s="82"/>
      <c r="AP452" s="82"/>
      <c r="AQ452" s="82"/>
      <c r="AR452" s="82"/>
      <c r="AS452" s="82"/>
      <c r="AT452" s="82"/>
      <c r="AU452" s="82"/>
      <c r="AV452" s="82"/>
      <c r="AW452" s="82"/>
      <c r="AX452" s="82"/>
      <c r="AY452" s="82"/>
      <c r="AZ452" s="82"/>
      <c r="BA452" s="82"/>
      <c r="BB452" s="82"/>
      <c r="BC452" s="82"/>
      <c r="BD452" s="82"/>
      <c r="BE452" s="82"/>
      <c r="BF452" s="82"/>
      <c r="BG452" s="82"/>
      <c r="BH452" s="82"/>
      <c r="BI452" s="82"/>
      <c r="BJ452" s="82"/>
      <c r="BK452" s="82"/>
      <c r="BL452" s="82"/>
      <c r="BM452" s="82"/>
      <c r="BN452" s="82"/>
      <c r="BO452" s="82"/>
      <c r="BP452" s="82"/>
      <c r="BQ452" s="82"/>
      <c r="BR452" s="82"/>
      <c r="BS452" s="84"/>
      <c r="BT452" s="84"/>
      <c r="BU452" s="84"/>
      <c r="BV452" s="84"/>
      <c r="BW452" s="84"/>
      <c r="BX452" s="84"/>
      <c r="BY452" s="82"/>
      <c r="BZ452" s="83"/>
      <c r="CA452" s="82"/>
      <c r="CB452" s="82"/>
      <c r="CC452" s="82"/>
    </row>
    <row r="453" spans="1:81" ht="15.75" customHeight="1" thickBot="1" x14ac:dyDescent="0.25">
      <c r="A453" s="82"/>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c r="AJ453" s="82"/>
      <c r="AK453" s="82"/>
      <c r="AL453" s="82"/>
      <c r="AM453" s="82"/>
      <c r="AN453" s="82"/>
      <c r="AO453" s="82"/>
      <c r="AP453" s="82"/>
      <c r="AQ453" s="82"/>
      <c r="AR453" s="82"/>
      <c r="AS453" s="82"/>
      <c r="AT453" s="82"/>
      <c r="AU453" s="82"/>
      <c r="AV453" s="82"/>
      <c r="AW453" s="82"/>
      <c r="AX453" s="82"/>
      <c r="AY453" s="82"/>
      <c r="AZ453" s="82"/>
      <c r="BA453" s="82"/>
      <c r="BB453" s="82"/>
      <c r="BC453" s="82"/>
      <c r="BD453" s="82"/>
      <c r="BE453" s="82"/>
      <c r="BF453" s="82"/>
      <c r="BG453" s="82"/>
      <c r="BH453" s="82"/>
      <c r="BI453" s="82"/>
      <c r="BJ453" s="82"/>
      <c r="BK453" s="82"/>
      <c r="BL453" s="82"/>
      <c r="BM453" s="82"/>
      <c r="BN453" s="82"/>
      <c r="BO453" s="82"/>
      <c r="BP453" s="82"/>
      <c r="BQ453" s="82"/>
      <c r="BR453" s="82"/>
      <c r="BS453" s="84"/>
      <c r="BT453" s="84"/>
      <c r="BU453" s="84"/>
      <c r="BV453" s="84"/>
      <c r="BW453" s="84"/>
      <c r="BX453" s="84"/>
      <c r="BY453" s="82"/>
      <c r="BZ453" s="83"/>
      <c r="CA453" s="82"/>
      <c r="CB453" s="82"/>
      <c r="CC453" s="82"/>
    </row>
    <row r="454" spans="1:81" ht="15.75" customHeight="1" thickBot="1" x14ac:dyDescent="0.25">
      <c r="A454" s="82"/>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82"/>
      <c r="AL454" s="82"/>
      <c r="AM454" s="82"/>
      <c r="AN454" s="82"/>
      <c r="AO454" s="82"/>
      <c r="AP454" s="82"/>
      <c r="AQ454" s="82"/>
      <c r="AR454" s="82"/>
      <c r="AS454" s="82"/>
      <c r="AT454" s="82"/>
      <c r="AU454" s="82"/>
      <c r="AV454" s="82"/>
      <c r="AW454" s="82"/>
      <c r="AX454" s="82"/>
      <c r="AY454" s="82"/>
      <c r="AZ454" s="82"/>
      <c r="BA454" s="82"/>
      <c r="BB454" s="82"/>
      <c r="BC454" s="82"/>
      <c r="BD454" s="82"/>
      <c r="BE454" s="82"/>
      <c r="BF454" s="82"/>
      <c r="BG454" s="82"/>
      <c r="BH454" s="82"/>
      <c r="BI454" s="82"/>
      <c r="BJ454" s="82"/>
      <c r="BK454" s="82"/>
      <c r="BL454" s="82"/>
      <c r="BM454" s="82"/>
      <c r="BN454" s="82"/>
      <c r="BO454" s="82"/>
      <c r="BP454" s="82"/>
      <c r="BQ454" s="82"/>
      <c r="BR454" s="82"/>
      <c r="BS454" s="84"/>
      <c r="BT454" s="84"/>
      <c r="BU454" s="84"/>
      <c r="BV454" s="84"/>
      <c r="BW454" s="84"/>
      <c r="BX454" s="84"/>
      <c r="BY454" s="82"/>
      <c r="BZ454" s="83"/>
      <c r="CA454" s="82"/>
      <c r="CB454" s="82"/>
      <c r="CC454" s="82"/>
    </row>
    <row r="455" spans="1:81" ht="15.75" customHeight="1" thickBot="1" x14ac:dyDescent="0.25">
      <c r="A455" s="82"/>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82"/>
      <c r="AL455" s="82"/>
      <c r="AM455" s="82"/>
      <c r="AN455" s="82"/>
      <c r="AO455" s="82"/>
      <c r="AP455" s="82"/>
      <c r="AQ455" s="82"/>
      <c r="AR455" s="82"/>
      <c r="AS455" s="82"/>
      <c r="AT455" s="82"/>
      <c r="AU455" s="82"/>
      <c r="AV455" s="82"/>
      <c r="AW455" s="82"/>
      <c r="AX455" s="82"/>
      <c r="AY455" s="82"/>
      <c r="AZ455" s="82"/>
      <c r="BA455" s="82"/>
      <c r="BB455" s="82"/>
      <c r="BC455" s="82"/>
      <c r="BD455" s="82"/>
      <c r="BE455" s="82"/>
      <c r="BF455" s="82"/>
      <c r="BG455" s="82"/>
      <c r="BH455" s="82"/>
      <c r="BI455" s="82"/>
      <c r="BJ455" s="82"/>
      <c r="BK455" s="82"/>
      <c r="BL455" s="82"/>
      <c r="BM455" s="82"/>
      <c r="BN455" s="82"/>
      <c r="BO455" s="82"/>
      <c r="BP455" s="82"/>
      <c r="BQ455" s="82"/>
      <c r="BR455" s="82"/>
      <c r="BS455" s="84"/>
      <c r="BT455" s="84"/>
      <c r="BU455" s="84"/>
      <c r="BV455" s="84"/>
      <c r="BW455" s="84"/>
      <c r="BX455" s="84"/>
      <c r="BY455" s="82"/>
      <c r="BZ455" s="83"/>
      <c r="CA455" s="82"/>
      <c r="CB455" s="82"/>
      <c r="CC455" s="82"/>
    </row>
    <row r="456" spans="1:81" ht="15.75" customHeight="1" thickBot="1" x14ac:dyDescent="0.25">
      <c r="A456" s="82"/>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c r="AJ456" s="82"/>
      <c r="AK456" s="82"/>
      <c r="AL456" s="82"/>
      <c r="AM456" s="82"/>
      <c r="AN456" s="82"/>
      <c r="AO456" s="82"/>
      <c r="AP456" s="82"/>
      <c r="AQ456" s="82"/>
      <c r="AR456" s="82"/>
      <c r="AS456" s="82"/>
      <c r="AT456" s="82"/>
      <c r="AU456" s="82"/>
      <c r="AV456" s="82"/>
      <c r="AW456" s="82"/>
      <c r="AX456" s="82"/>
      <c r="AY456" s="82"/>
      <c r="AZ456" s="82"/>
      <c r="BA456" s="82"/>
      <c r="BB456" s="82"/>
      <c r="BC456" s="82"/>
      <c r="BD456" s="82"/>
      <c r="BE456" s="82"/>
      <c r="BF456" s="82"/>
      <c r="BG456" s="82"/>
      <c r="BH456" s="82"/>
      <c r="BI456" s="82"/>
      <c r="BJ456" s="82"/>
      <c r="BK456" s="82"/>
      <c r="BL456" s="82"/>
      <c r="BM456" s="82"/>
      <c r="BN456" s="82"/>
      <c r="BO456" s="82"/>
      <c r="BP456" s="82"/>
      <c r="BQ456" s="82"/>
      <c r="BR456" s="82"/>
      <c r="BS456" s="84"/>
      <c r="BT456" s="84"/>
      <c r="BU456" s="84"/>
      <c r="BV456" s="84"/>
      <c r="BW456" s="84"/>
      <c r="BX456" s="84"/>
      <c r="BY456" s="82"/>
      <c r="BZ456" s="83"/>
      <c r="CA456" s="82"/>
      <c r="CB456" s="82"/>
      <c r="CC456" s="82"/>
    </row>
    <row r="457" spans="1:81" ht="15.75" customHeight="1" thickBot="1" x14ac:dyDescent="0.25">
      <c r="A457" s="82"/>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c r="AJ457" s="82"/>
      <c r="AK457" s="82"/>
      <c r="AL457" s="82"/>
      <c r="AM457" s="82"/>
      <c r="AN457" s="82"/>
      <c r="AO457" s="82"/>
      <c r="AP457" s="82"/>
      <c r="AQ457" s="82"/>
      <c r="AR457" s="82"/>
      <c r="AS457" s="82"/>
      <c r="AT457" s="82"/>
      <c r="AU457" s="82"/>
      <c r="AV457" s="82"/>
      <c r="AW457" s="82"/>
      <c r="AX457" s="82"/>
      <c r="AY457" s="82"/>
      <c r="AZ457" s="82"/>
      <c r="BA457" s="82"/>
      <c r="BB457" s="82"/>
      <c r="BC457" s="82"/>
      <c r="BD457" s="82"/>
      <c r="BE457" s="82"/>
      <c r="BF457" s="82"/>
      <c r="BG457" s="82"/>
      <c r="BH457" s="82"/>
      <c r="BI457" s="82"/>
      <c r="BJ457" s="82"/>
      <c r="BK457" s="82"/>
      <c r="BL457" s="82"/>
      <c r="BM457" s="82"/>
      <c r="BN457" s="82"/>
      <c r="BO457" s="82"/>
      <c r="BP457" s="82"/>
      <c r="BQ457" s="82"/>
      <c r="BR457" s="82"/>
      <c r="BS457" s="84"/>
      <c r="BT457" s="84"/>
      <c r="BU457" s="84"/>
      <c r="BV457" s="84"/>
      <c r="BW457" s="84"/>
      <c r="BX457" s="84"/>
      <c r="BY457" s="82"/>
      <c r="BZ457" s="83"/>
      <c r="CA457" s="82"/>
      <c r="CB457" s="82"/>
      <c r="CC457" s="82"/>
    </row>
    <row r="458" spans="1:81" ht="15.75" customHeight="1" thickBot="1" x14ac:dyDescent="0.25">
      <c r="A458" s="82"/>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c r="AJ458" s="82"/>
      <c r="AK458" s="82"/>
      <c r="AL458" s="82"/>
      <c r="AM458" s="82"/>
      <c r="AN458" s="82"/>
      <c r="AO458" s="82"/>
      <c r="AP458" s="82"/>
      <c r="AQ458" s="82"/>
      <c r="AR458" s="82"/>
      <c r="AS458" s="82"/>
      <c r="AT458" s="82"/>
      <c r="AU458" s="82"/>
      <c r="AV458" s="82"/>
      <c r="AW458" s="82"/>
      <c r="AX458" s="82"/>
      <c r="AY458" s="82"/>
      <c r="AZ458" s="82"/>
      <c r="BA458" s="82"/>
      <c r="BB458" s="82"/>
      <c r="BC458" s="82"/>
      <c r="BD458" s="82"/>
      <c r="BE458" s="82"/>
      <c r="BF458" s="82"/>
      <c r="BG458" s="82"/>
      <c r="BH458" s="82"/>
      <c r="BI458" s="82"/>
      <c r="BJ458" s="82"/>
      <c r="BK458" s="82"/>
      <c r="BL458" s="82"/>
      <c r="BM458" s="82"/>
      <c r="BN458" s="82"/>
      <c r="BO458" s="82"/>
      <c r="BP458" s="82"/>
      <c r="BQ458" s="82"/>
      <c r="BR458" s="82"/>
      <c r="BS458" s="84"/>
      <c r="BT458" s="84"/>
      <c r="BU458" s="84"/>
      <c r="BV458" s="84"/>
      <c r="BW458" s="84"/>
      <c r="BX458" s="84"/>
      <c r="BY458" s="82"/>
      <c r="BZ458" s="83"/>
      <c r="CA458" s="82"/>
      <c r="CB458" s="82"/>
      <c r="CC458" s="82"/>
    </row>
    <row r="459" spans="1:81" ht="15.75" customHeight="1" thickBot="1" x14ac:dyDescent="0.25">
      <c r="A459" s="82"/>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c r="AJ459" s="82"/>
      <c r="AK459" s="82"/>
      <c r="AL459" s="82"/>
      <c r="AM459" s="82"/>
      <c r="AN459" s="82"/>
      <c r="AO459" s="82"/>
      <c r="AP459" s="82"/>
      <c r="AQ459" s="82"/>
      <c r="AR459" s="82"/>
      <c r="AS459" s="82"/>
      <c r="AT459" s="82"/>
      <c r="AU459" s="82"/>
      <c r="AV459" s="82"/>
      <c r="AW459" s="82"/>
      <c r="AX459" s="82"/>
      <c r="AY459" s="82"/>
      <c r="AZ459" s="82"/>
      <c r="BA459" s="82"/>
      <c r="BB459" s="82"/>
      <c r="BC459" s="82"/>
      <c r="BD459" s="82"/>
      <c r="BE459" s="82"/>
      <c r="BF459" s="82"/>
      <c r="BG459" s="82"/>
      <c r="BH459" s="82"/>
      <c r="BI459" s="82"/>
      <c r="BJ459" s="82"/>
      <c r="BK459" s="82"/>
      <c r="BL459" s="82"/>
      <c r="BM459" s="82"/>
      <c r="BN459" s="82"/>
      <c r="BO459" s="82"/>
      <c r="BP459" s="82"/>
      <c r="BQ459" s="82"/>
      <c r="BR459" s="82"/>
      <c r="BS459" s="84"/>
      <c r="BT459" s="84"/>
      <c r="BU459" s="84"/>
      <c r="BV459" s="84"/>
      <c r="BW459" s="84"/>
      <c r="BX459" s="84"/>
      <c r="BY459" s="82"/>
      <c r="BZ459" s="83"/>
      <c r="CA459" s="82"/>
      <c r="CB459" s="82"/>
      <c r="CC459" s="82"/>
    </row>
    <row r="460" spans="1:81" ht="15.75" customHeight="1" thickBot="1" x14ac:dyDescent="0.25">
      <c r="A460" s="82"/>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82"/>
      <c r="AO460" s="82"/>
      <c r="AP460" s="82"/>
      <c r="AQ460" s="82"/>
      <c r="AR460" s="82"/>
      <c r="AS460" s="82"/>
      <c r="AT460" s="82"/>
      <c r="AU460" s="82"/>
      <c r="AV460" s="82"/>
      <c r="AW460" s="82"/>
      <c r="AX460" s="82"/>
      <c r="AY460" s="82"/>
      <c r="AZ460" s="82"/>
      <c r="BA460" s="82"/>
      <c r="BB460" s="82"/>
      <c r="BC460" s="82"/>
      <c r="BD460" s="82"/>
      <c r="BE460" s="82"/>
      <c r="BF460" s="82"/>
      <c r="BG460" s="82"/>
      <c r="BH460" s="82"/>
      <c r="BI460" s="82"/>
      <c r="BJ460" s="82"/>
      <c r="BK460" s="82"/>
      <c r="BL460" s="82"/>
      <c r="BM460" s="82"/>
      <c r="BN460" s="82"/>
      <c r="BO460" s="82"/>
      <c r="BP460" s="82"/>
      <c r="BQ460" s="82"/>
      <c r="BR460" s="82"/>
      <c r="BS460" s="84"/>
      <c r="BT460" s="84"/>
      <c r="BU460" s="84"/>
      <c r="BV460" s="84"/>
      <c r="BW460" s="84"/>
      <c r="BX460" s="84"/>
      <c r="BY460" s="82"/>
      <c r="BZ460" s="83"/>
      <c r="CA460" s="82"/>
      <c r="CB460" s="82"/>
      <c r="CC460" s="82"/>
    </row>
    <row r="461" spans="1:81" ht="15.75" customHeight="1" thickBot="1" x14ac:dyDescent="0.25">
      <c r="A461" s="82"/>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c r="AJ461" s="82"/>
      <c r="AK461" s="82"/>
      <c r="AL461" s="82"/>
      <c r="AM461" s="82"/>
      <c r="AN461" s="82"/>
      <c r="AO461" s="82"/>
      <c r="AP461" s="82"/>
      <c r="AQ461" s="82"/>
      <c r="AR461" s="82"/>
      <c r="AS461" s="82"/>
      <c r="AT461" s="82"/>
      <c r="AU461" s="82"/>
      <c r="AV461" s="82"/>
      <c r="AW461" s="82"/>
      <c r="AX461" s="82"/>
      <c r="AY461" s="82"/>
      <c r="AZ461" s="82"/>
      <c r="BA461" s="82"/>
      <c r="BB461" s="82"/>
      <c r="BC461" s="82"/>
      <c r="BD461" s="82"/>
      <c r="BE461" s="82"/>
      <c r="BF461" s="82"/>
      <c r="BG461" s="82"/>
      <c r="BH461" s="82"/>
      <c r="BI461" s="82"/>
      <c r="BJ461" s="82"/>
      <c r="BK461" s="82"/>
      <c r="BL461" s="82"/>
      <c r="BM461" s="82"/>
      <c r="BN461" s="82"/>
      <c r="BO461" s="82"/>
      <c r="BP461" s="82"/>
      <c r="BQ461" s="82"/>
      <c r="BR461" s="82"/>
      <c r="BS461" s="84"/>
      <c r="BT461" s="84"/>
      <c r="BU461" s="84"/>
      <c r="BV461" s="84"/>
      <c r="BW461" s="84"/>
      <c r="BX461" s="84"/>
      <c r="BY461" s="82"/>
      <c r="BZ461" s="83"/>
      <c r="CA461" s="82"/>
      <c r="CB461" s="82"/>
      <c r="CC461" s="82"/>
    </row>
    <row r="462" spans="1:81" ht="15.75" customHeight="1" thickBot="1" x14ac:dyDescent="0.25">
      <c r="A462" s="82"/>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82"/>
      <c r="AO462" s="82"/>
      <c r="AP462" s="82"/>
      <c r="AQ462" s="82"/>
      <c r="AR462" s="82"/>
      <c r="AS462" s="82"/>
      <c r="AT462" s="82"/>
      <c r="AU462" s="82"/>
      <c r="AV462" s="82"/>
      <c r="AW462" s="82"/>
      <c r="AX462" s="82"/>
      <c r="AY462" s="82"/>
      <c r="AZ462" s="82"/>
      <c r="BA462" s="82"/>
      <c r="BB462" s="82"/>
      <c r="BC462" s="82"/>
      <c r="BD462" s="82"/>
      <c r="BE462" s="82"/>
      <c r="BF462" s="82"/>
      <c r="BG462" s="82"/>
      <c r="BH462" s="82"/>
      <c r="BI462" s="82"/>
      <c r="BJ462" s="82"/>
      <c r="BK462" s="82"/>
      <c r="BL462" s="82"/>
      <c r="BM462" s="82"/>
      <c r="BN462" s="82"/>
      <c r="BO462" s="82"/>
      <c r="BP462" s="82"/>
      <c r="BQ462" s="82"/>
      <c r="BR462" s="82"/>
      <c r="BS462" s="84"/>
      <c r="BT462" s="84"/>
      <c r="BU462" s="84"/>
      <c r="BV462" s="84"/>
      <c r="BW462" s="84"/>
      <c r="BX462" s="84"/>
      <c r="BY462" s="82"/>
      <c r="BZ462" s="83"/>
      <c r="CA462" s="82"/>
      <c r="CB462" s="82"/>
      <c r="CC462" s="82"/>
    </row>
    <row r="463" spans="1:81" ht="15.75" customHeight="1" thickBot="1" x14ac:dyDescent="0.25">
      <c r="A463" s="82"/>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c r="AO463" s="82"/>
      <c r="AP463" s="82"/>
      <c r="AQ463" s="82"/>
      <c r="AR463" s="82"/>
      <c r="AS463" s="82"/>
      <c r="AT463" s="82"/>
      <c r="AU463" s="82"/>
      <c r="AV463" s="82"/>
      <c r="AW463" s="82"/>
      <c r="AX463" s="82"/>
      <c r="AY463" s="82"/>
      <c r="AZ463" s="82"/>
      <c r="BA463" s="82"/>
      <c r="BB463" s="82"/>
      <c r="BC463" s="82"/>
      <c r="BD463" s="82"/>
      <c r="BE463" s="82"/>
      <c r="BF463" s="82"/>
      <c r="BG463" s="82"/>
      <c r="BH463" s="82"/>
      <c r="BI463" s="82"/>
      <c r="BJ463" s="82"/>
      <c r="BK463" s="82"/>
      <c r="BL463" s="82"/>
      <c r="BM463" s="82"/>
      <c r="BN463" s="82"/>
      <c r="BO463" s="82"/>
      <c r="BP463" s="82"/>
      <c r="BQ463" s="82"/>
      <c r="BR463" s="82"/>
      <c r="BS463" s="84"/>
      <c r="BT463" s="84"/>
      <c r="BU463" s="84"/>
      <c r="BV463" s="84"/>
      <c r="BW463" s="84"/>
      <c r="BX463" s="84"/>
      <c r="BY463" s="82"/>
      <c r="BZ463" s="83"/>
      <c r="CA463" s="82"/>
      <c r="CB463" s="82"/>
      <c r="CC463" s="82"/>
    </row>
    <row r="464" spans="1:81" ht="15.75" customHeight="1" thickBot="1" x14ac:dyDescent="0.25">
      <c r="A464" s="82"/>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c r="AJ464" s="82"/>
      <c r="AK464" s="82"/>
      <c r="AL464" s="82"/>
      <c r="AM464" s="82"/>
      <c r="AN464" s="82"/>
      <c r="AO464" s="82"/>
      <c r="AP464" s="82"/>
      <c r="AQ464" s="82"/>
      <c r="AR464" s="82"/>
      <c r="AS464" s="82"/>
      <c r="AT464" s="82"/>
      <c r="AU464" s="82"/>
      <c r="AV464" s="82"/>
      <c r="AW464" s="82"/>
      <c r="AX464" s="82"/>
      <c r="AY464" s="82"/>
      <c r="AZ464" s="82"/>
      <c r="BA464" s="82"/>
      <c r="BB464" s="82"/>
      <c r="BC464" s="82"/>
      <c r="BD464" s="82"/>
      <c r="BE464" s="82"/>
      <c r="BF464" s="82"/>
      <c r="BG464" s="82"/>
      <c r="BH464" s="82"/>
      <c r="BI464" s="82"/>
      <c r="BJ464" s="82"/>
      <c r="BK464" s="82"/>
      <c r="BL464" s="82"/>
      <c r="BM464" s="82"/>
      <c r="BN464" s="82"/>
      <c r="BO464" s="82"/>
      <c r="BP464" s="82"/>
      <c r="BQ464" s="82"/>
      <c r="BR464" s="82"/>
      <c r="BS464" s="84"/>
      <c r="BT464" s="84"/>
      <c r="BU464" s="84"/>
      <c r="BV464" s="84"/>
      <c r="BW464" s="84"/>
      <c r="BX464" s="84"/>
      <c r="BY464" s="82"/>
      <c r="BZ464" s="83"/>
      <c r="CA464" s="82"/>
      <c r="CB464" s="82"/>
      <c r="CC464" s="82"/>
    </row>
    <row r="465" spans="1:81" ht="15.75" customHeight="1" thickBot="1" x14ac:dyDescent="0.25">
      <c r="A465" s="82"/>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c r="AJ465" s="82"/>
      <c r="AK465" s="82"/>
      <c r="AL465" s="82"/>
      <c r="AM465" s="82"/>
      <c r="AN465" s="82"/>
      <c r="AO465" s="82"/>
      <c r="AP465" s="82"/>
      <c r="AQ465" s="82"/>
      <c r="AR465" s="82"/>
      <c r="AS465" s="82"/>
      <c r="AT465" s="82"/>
      <c r="AU465" s="82"/>
      <c r="AV465" s="82"/>
      <c r="AW465" s="82"/>
      <c r="AX465" s="82"/>
      <c r="AY465" s="82"/>
      <c r="AZ465" s="82"/>
      <c r="BA465" s="82"/>
      <c r="BB465" s="82"/>
      <c r="BC465" s="82"/>
      <c r="BD465" s="82"/>
      <c r="BE465" s="82"/>
      <c r="BF465" s="82"/>
      <c r="BG465" s="82"/>
      <c r="BH465" s="82"/>
      <c r="BI465" s="82"/>
      <c r="BJ465" s="82"/>
      <c r="BK465" s="82"/>
      <c r="BL465" s="82"/>
      <c r="BM465" s="82"/>
      <c r="BN465" s="82"/>
      <c r="BO465" s="82"/>
      <c r="BP465" s="82"/>
      <c r="BQ465" s="82"/>
      <c r="BR465" s="82"/>
      <c r="BS465" s="84"/>
      <c r="BT465" s="84"/>
      <c r="BU465" s="84"/>
      <c r="BV465" s="84"/>
      <c r="BW465" s="84"/>
      <c r="BX465" s="84"/>
      <c r="BY465" s="82"/>
      <c r="BZ465" s="83"/>
      <c r="CA465" s="82"/>
      <c r="CB465" s="82"/>
      <c r="CC465" s="82"/>
    </row>
    <row r="466" spans="1:81" ht="15.75" customHeight="1" thickBot="1" x14ac:dyDescent="0.25">
      <c r="A466" s="82"/>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c r="AJ466" s="82"/>
      <c r="AK466" s="82"/>
      <c r="AL466" s="82"/>
      <c r="AM466" s="82"/>
      <c r="AN466" s="82"/>
      <c r="AO466" s="82"/>
      <c r="AP466" s="82"/>
      <c r="AQ466" s="82"/>
      <c r="AR466" s="82"/>
      <c r="AS466" s="82"/>
      <c r="AT466" s="82"/>
      <c r="AU466" s="82"/>
      <c r="AV466" s="82"/>
      <c r="AW466" s="82"/>
      <c r="AX466" s="82"/>
      <c r="AY466" s="82"/>
      <c r="AZ466" s="82"/>
      <c r="BA466" s="82"/>
      <c r="BB466" s="82"/>
      <c r="BC466" s="82"/>
      <c r="BD466" s="82"/>
      <c r="BE466" s="82"/>
      <c r="BF466" s="82"/>
      <c r="BG466" s="82"/>
      <c r="BH466" s="82"/>
      <c r="BI466" s="82"/>
      <c r="BJ466" s="82"/>
      <c r="BK466" s="82"/>
      <c r="BL466" s="82"/>
      <c r="BM466" s="82"/>
      <c r="BN466" s="82"/>
      <c r="BO466" s="82"/>
      <c r="BP466" s="82"/>
      <c r="BQ466" s="82"/>
      <c r="BR466" s="82"/>
      <c r="BS466" s="84"/>
      <c r="BT466" s="84"/>
      <c r="BU466" s="84"/>
      <c r="BV466" s="84"/>
      <c r="BW466" s="84"/>
      <c r="BX466" s="84"/>
      <c r="BY466" s="82"/>
      <c r="BZ466" s="83"/>
      <c r="CA466" s="82"/>
      <c r="CB466" s="82"/>
      <c r="CC466" s="82"/>
    </row>
    <row r="467" spans="1:81" ht="15.75" customHeight="1" thickBot="1" x14ac:dyDescent="0.25">
      <c r="A467" s="82"/>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c r="AJ467" s="82"/>
      <c r="AK467" s="82"/>
      <c r="AL467" s="82"/>
      <c r="AM467" s="82"/>
      <c r="AN467" s="82"/>
      <c r="AO467" s="82"/>
      <c r="AP467" s="82"/>
      <c r="AQ467" s="82"/>
      <c r="AR467" s="82"/>
      <c r="AS467" s="82"/>
      <c r="AT467" s="82"/>
      <c r="AU467" s="82"/>
      <c r="AV467" s="82"/>
      <c r="AW467" s="82"/>
      <c r="AX467" s="82"/>
      <c r="AY467" s="82"/>
      <c r="AZ467" s="82"/>
      <c r="BA467" s="82"/>
      <c r="BB467" s="82"/>
      <c r="BC467" s="82"/>
      <c r="BD467" s="82"/>
      <c r="BE467" s="82"/>
      <c r="BF467" s="82"/>
      <c r="BG467" s="82"/>
      <c r="BH467" s="82"/>
      <c r="BI467" s="82"/>
      <c r="BJ467" s="82"/>
      <c r="BK467" s="82"/>
      <c r="BL467" s="82"/>
      <c r="BM467" s="82"/>
      <c r="BN467" s="82"/>
      <c r="BO467" s="82"/>
      <c r="BP467" s="82"/>
      <c r="BQ467" s="82"/>
      <c r="BR467" s="82"/>
      <c r="BS467" s="84"/>
      <c r="BT467" s="84"/>
      <c r="BU467" s="84"/>
      <c r="BV467" s="84"/>
      <c r="BW467" s="84"/>
      <c r="BX467" s="84"/>
      <c r="BY467" s="82"/>
      <c r="BZ467" s="83"/>
      <c r="CA467" s="82"/>
      <c r="CB467" s="82"/>
      <c r="CC467" s="82"/>
    </row>
    <row r="468" spans="1:81" ht="15.75" customHeight="1" thickBot="1" x14ac:dyDescent="0.25">
      <c r="A468" s="82"/>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2"/>
      <c r="AL468" s="82"/>
      <c r="AM468" s="82"/>
      <c r="AN468" s="82"/>
      <c r="AO468" s="82"/>
      <c r="AP468" s="82"/>
      <c r="AQ468" s="82"/>
      <c r="AR468" s="82"/>
      <c r="AS468" s="82"/>
      <c r="AT468" s="82"/>
      <c r="AU468" s="82"/>
      <c r="AV468" s="82"/>
      <c r="AW468" s="82"/>
      <c r="AX468" s="82"/>
      <c r="AY468" s="82"/>
      <c r="AZ468" s="82"/>
      <c r="BA468" s="82"/>
      <c r="BB468" s="82"/>
      <c r="BC468" s="82"/>
      <c r="BD468" s="82"/>
      <c r="BE468" s="82"/>
      <c r="BF468" s="82"/>
      <c r="BG468" s="82"/>
      <c r="BH468" s="82"/>
      <c r="BI468" s="82"/>
      <c r="BJ468" s="82"/>
      <c r="BK468" s="82"/>
      <c r="BL468" s="82"/>
      <c r="BM468" s="82"/>
      <c r="BN468" s="82"/>
      <c r="BO468" s="82"/>
      <c r="BP468" s="82"/>
      <c r="BQ468" s="82"/>
      <c r="BR468" s="82"/>
      <c r="BS468" s="84"/>
      <c r="BT468" s="84"/>
      <c r="BU468" s="84"/>
      <c r="BV468" s="84"/>
      <c r="BW468" s="84"/>
      <c r="BX468" s="84"/>
      <c r="BY468" s="82"/>
      <c r="BZ468" s="83"/>
      <c r="CA468" s="82"/>
      <c r="CB468" s="82"/>
      <c r="CC468" s="82"/>
    </row>
    <row r="469" spans="1:81" ht="15.75" customHeight="1" thickBot="1" x14ac:dyDescent="0.25">
      <c r="A469" s="82"/>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c r="AJ469" s="82"/>
      <c r="AK469" s="82"/>
      <c r="AL469" s="82"/>
      <c r="AM469" s="82"/>
      <c r="AN469" s="82"/>
      <c r="AO469" s="82"/>
      <c r="AP469" s="82"/>
      <c r="AQ469" s="82"/>
      <c r="AR469" s="82"/>
      <c r="AS469" s="82"/>
      <c r="AT469" s="82"/>
      <c r="AU469" s="82"/>
      <c r="AV469" s="82"/>
      <c r="AW469" s="82"/>
      <c r="AX469" s="82"/>
      <c r="AY469" s="82"/>
      <c r="AZ469" s="82"/>
      <c r="BA469" s="82"/>
      <c r="BB469" s="82"/>
      <c r="BC469" s="82"/>
      <c r="BD469" s="82"/>
      <c r="BE469" s="82"/>
      <c r="BF469" s="82"/>
      <c r="BG469" s="82"/>
      <c r="BH469" s="82"/>
      <c r="BI469" s="82"/>
      <c r="BJ469" s="82"/>
      <c r="BK469" s="82"/>
      <c r="BL469" s="82"/>
      <c r="BM469" s="82"/>
      <c r="BN469" s="82"/>
      <c r="BO469" s="82"/>
      <c r="BP469" s="82"/>
      <c r="BQ469" s="82"/>
      <c r="BR469" s="82"/>
      <c r="BS469" s="84"/>
      <c r="BT469" s="84"/>
      <c r="BU469" s="84"/>
      <c r="BV469" s="84"/>
      <c r="BW469" s="84"/>
      <c r="BX469" s="84"/>
      <c r="BY469" s="82"/>
      <c r="BZ469" s="83"/>
      <c r="CA469" s="82"/>
      <c r="CB469" s="82"/>
      <c r="CC469" s="82"/>
    </row>
    <row r="470" spans="1:81" ht="15.75" customHeight="1" thickBot="1" x14ac:dyDescent="0.25">
      <c r="A470" s="82"/>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82"/>
      <c r="AO470" s="82"/>
      <c r="AP470" s="82"/>
      <c r="AQ470" s="82"/>
      <c r="AR470" s="82"/>
      <c r="AS470" s="82"/>
      <c r="AT470" s="82"/>
      <c r="AU470" s="82"/>
      <c r="AV470" s="82"/>
      <c r="AW470" s="82"/>
      <c r="AX470" s="82"/>
      <c r="AY470" s="82"/>
      <c r="AZ470" s="82"/>
      <c r="BA470" s="82"/>
      <c r="BB470" s="82"/>
      <c r="BC470" s="82"/>
      <c r="BD470" s="82"/>
      <c r="BE470" s="82"/>
      <c r="BF470" s="82"/>
      <c r="BG470" s="82"/>
      <c r="BH470" s="82"/>
      <c r="BI470" s="82"/>
      <c r="BJ470" s="82"/>
      <c r="BK470" s="82"/>
      <c r="BL470" s="82"/>
      <c r="BM470" s="82"/>
      <c r="BN470" s="82"/>
      <c r="BO470" s="82"/>
      <c r="BP470" s="82"/>
      <c r="BQ470" s="82"/>
      <c r="BR470" s="82"/>
      <c r="BS470" s="84"/>
      <c r="BT470" s="84"/>
      <c r="BU470" s="84"/>
      <c r="BV470" s="84"/>
      <c r="BW470" s="84"/>
      <c r="BX470" s="84"/>
      <c r="BY470" s="82"/>
      <c r="BZ470" s="83"/>
      <c r="CA470" s="82"/>
      <c r="CB470" s="82"/>
      <c r="CC470" s="82"/>
    </row>
    <row r="471" spans="1:81" ht="15.75" customHeight="1" thickBot="1" x14ac:dyDescent="0.25">
      <c r="A471" s="82"/>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82"/>
      <c r="AO471" s="82"/>
      <c r="AP471" s="82"/>
      <c r="AQ471" s="82"/>
      <c r="AR471" s="82"/>
      <c r="AS471" s="82"/>
      <c r="AT471" s="82"/>
      <c r="AU471" s="82"/>
      <c r="AV471" s="82"/>
      <c r="AW471" s="82"/>
      <c r="AX471" s="82"/>
      <c r="AY471" s="82"/>
      <c r="AZ471" s="82"/>
      <c r="BA471" s="82"/>
      <c r="BB471" s="82"/>
      <c r="BC471" s="82"/>
      <c r="BD471" s="82"/>
      <c r="BE471" s="82"/>
      <c r="BF471" s="82"/>
      <c r="BG471" s="82"/>
      <c r="BH471" s="82"/>
      <c r="BI471" s="82"/>
      <c r="BJ471" s="82"/>
      <c r="BK471" s="82"/>
      <c r="BL471" s="82"/>
      <c r="BM471" s="82"/>
      <c r="BN471" s="82"/>
      <c r="BO471" s="82"/>
      <c r="BP471" s="82"/>
      <c r="BQ471" s="82"/>
      <c r="BR471" s="82"/>
      <c r="BS471" s="84"/>
      <c r="BT471" s="84"/>
      <c r="BU471" s="84"/>
      <c r="BV471" s="84"/>
      <c r="BW471" s="84"/>
      <c r="BX471" s="84"/>
      <c r="BY471" s="82"/>
      <c r="BZ471" s="83"/>
      <c r="CA471" s="82"/>
      <c r="CB471" s="82"/>
      <c r="CC471" s="82"/>
    </row>
    <row r="472" spans="1:81" ht="15.75" customHeight="1" thickBot="1" x14ac:dyDescent="0.25">
      <c r="A472" s="82"/>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82"/>
      <c r="AO472" s="82"/>
      <c r="AP472" s="82"/>
      <c r="AQ472" s="82"/>
      <c r="AR472" s="82"/>
      <c r="AS472" s="82"/>
      <c r="AT472" s="82"/>
      <c r="AU472" s="82"/>
      <c r="AV472" s="82"/>
      <c r="AW472" s="82"/>
      <c r="AX472" s="82"/>
      <c r="AY472" s="82"/>
      <c r="AZ472" s="82"/>
      <c r="BA472" s="82"/>
      <c r="BB472" s="82"/>
      <c r="BC472" s="82"/>
      <c r="BD472" s="82"/>
      <c r="BE472" s="82"/>
      <c r="BF472" s="82"/>
      <c r="BG472" s="82"/>
      <c r="BH472" s="82"/>
      <c r="BI472" s="82"/>
      <c r="BJ472" s="82"/>
      <c r="BK472" s="82"/>
      <c r="BL472" s="82"/>
      <c r="BM472" s="82"/>
      <c r="BN472" s="82"/>
      <c r="BO472" s="82"/>
      <c r="BP472" s="82"/>
      <c r="BQ472" s="82"/>
      <c r="BR472" s="82"/>
      <c r="BS472" s="84"/>
      <c r="BT472" s="84"/>
      <c r="BU472" s="84"/>
      <c r="BV472" s="84"/>
      <c r="BW472" s="84"/>
      <c r="BX472" s="84"/>
      <c r="BY472" s="82"/>
      <c r="BZ472" s="83"/>
      <c r="CA472" s="82"/>
      <c r="CB472" s="82"/>
      <c r="CC472" s="82"/>
    </row>
    <row r="473" spans="1:81" ht="15.75" customHeight="1" thickBot="1" x14ac:dyDescent="0.25">
      <c r="A473" s="82"/>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82"/>
      <c r="AO473" s="82"/>
      <c r="AP473" s="82"/>
      <c r="AQ473" s="82"/>
      <c r="AR473" s="82"/>
      <c r="AS473" s="82"/>
      <c r="AT473" s="82"/>
      <c r="AU473" s="82"/>
      <c r="AV473" s="82"/>
      <c r="AW473" s="82"/>
      <c r="AX473" s="82"/>
      <c r="AY473" s="82"/>
      <c r="AZ473" s="82"/>
      <c r="BA473" s="82"/>
      <c r="BB473" s="82"/>
      <c r="BC473" s="82"/>
      <c r="BD473" s="82"/>
      <c r="BE473" s="82"/>
      <c r="BF473" s="82"/>
      <c r="BG473" s="82"/>
      <c r="BH473" s="82"/>
      <c r="BI473" s="82"/>
      <c r="BJ473" s="82"/>
      <c r="BK473" s="82"/>
      <c r="BL473" s="82"/>
      <c r="BM473" s="82"/>
      <c r="BN473" s="82"/>
      <c r="BO473" s="82"/>
      <c r="BP473" s="82"/>
      <c r="BQ473" s="82"/>
      <c r="BR473" s="82"/>
      <c r="BS473" s="84"/>
      <c r="BT473" s="84"/>
      <c r="BU473" s="84"/>
      <c r="BV473" s="84"/>
      <c r="BW473" s="84"/>
      <c r="BX473" s="84"/>
      <c r="BY473" s="82"/>
      <c r="BZ473" s="83"/>
      <c r="CA473" s="82"/>
      <c r="CB473" s="82"/>
      <c r="CC473" s="82"/>
    </row>
    <row r="474" spans="1:81" ht="15.75" customHeight="1" thickBot="1" x14ac:dyDescent="0.25">
      <c r="A474" s="82"/>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82"/>
      <c r="AO474" s="82"/>
      <c r="AP474" s="82"/>
      <c r="AQ474" s="82"/>
      <c r="AR474" s="82"/>
      <c r="AS474" s="82"/>
      <c r="AT474" s="82"/>
      <c r="AU474" s="82"/>
      <c r="AV474" s="82"/>
      <c r="AW474" s="82"/>
      <c r="AX474" s="82"/>
      <c r="AY474" s="82"/>
      <c r="AZ474" s="82"/>
      <c r="BA474" s="82"/>
      <c r="BB474" s="82"/>
      <c r="BC474" s="82"/>
      <c r="BD474" s="82"/>
      <c r="BE474" s="82"/>
      <c r="BF474" s="82"/>
      <c r="BG474" s="82"/>
      <c r="BH474" s="82"/>
      <c r="BI474" s="82"/>
      <c r="BJ474" s="82"/>
      <c r="BK474" s="82"/>
      <c r="BL474" s="82"/>
      <c r="BM474" s="82"/>
      <c r="BN474" s="82"/>
      <c r="BO474" s="82"/>
      <c r="BP474" s="82"/>
      <c r="BQ474" s="82"/>
      <c r="BR474" s="82"/>
      <c r="BS474" s="84"/>
      <c r="BT474" s="84"/>
      <c r="BU474" s="84"/>
      <c r="BV474" s="84"/>
      <c r="BW474" s="84"/>
      <c r="BX474" s="84"/>
      <c r="BY474" s="82"/>
      <c r="BZ474" s="83"/>
      <c r="CA474" s="82"/>
      <c r="CB474" s="82"/>
      <c r="CC474" s="82"/>
    </row>
    <row r="475" spans="1:81" ht="15.75" customHeight="1" thickBot="1" x14ac:dyDescent="0.25">
      <c r="A475" s="82"/>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c r="AJ475" s="82"/>
      <c r="AK475" s="82"/>
      <c r="AL475" s="82"/>
      <c r="AM475" s="82"/>
      <c r="AN475" s="82"/>
      <c r="AO475" s="82"/>
      <c r="AP475" s="82"/>
      <c r="AQ475" s="82"/>
      <c r="AR475" s="82"/>
      <c r="AS475" s="82"/>
      <c r="AT475" s="82"/>
      <c r="AU475" s="82"/>
      <c r="AV475" s="82"/>
      <c r="AW475" s="82"/>
      <c r="AX475" s="82"/>
      <c r="AY475" s="82"/>
      <c r="AZ475" s="82"/>
      <c r="BA475" s="82"/>
      <c r="BB475" s="82"/>
      <c r="BC475" s="82"/>
      <c r="BD475" s="82"/>
      <c r="BE475" s="82"/>
      <c r="BF475" s="82"/>
      <c r="BG475" s="82"/>
      <c r="BH475" s="82"/>
      <c r="BI475" s="82"/>
      <c r="BJ475" s="82"/>
      <c r="BK475" s="82"/>
      <c r="BL475" s="82"/>
      <c r="BM475" s="82"/>
      <c r="BN475" s="82"/>
      <c r="BO475" s="82"/>
      <c r="BP475" s="82"/>
      <c r="BQ475" s="82"/>
      <c r="BR475" s="82"/>
      <c r="BS475" s="84"/>
      <c r="BT475" s="84"/>
      <c r="BU475" s="84"/>
      <c r="BV475" s="84"/>
      <c r="BW475" s="84"/>
      <c r="BX475" s="84"/>
      <c r="BY475" s="82"/>
      <c r="BZ475" s="83"/>
      <c r="CA475" s="82"/>
      <c r="CB475" s="82"/>
      <c r="CC475" s="82"/>
    </row>
    <row r="476" spans="1:81" ht="15.75" customHeight="1" thickBot="1" x14ac:dyDescent="0.25">
      <c r="A476" s="82"/>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c r="AJ476" s="82"/>
      <c r="AK476" s="82"/>
      <c r="AL476" s="82"/>
      <c r="AM476" s="82"/>
      <c r="AN476" s="82"/>
      <c r="AO476" s="82"/>
      <c r="AP476" s="82"/>
      <c r="AQ476" s="82"/>
      <c r="AR476" s="82"/>
      <c r="AS476" s="82"/>
      <c r="AT476" s="82"/>
      <c r="AU476" s="82"/>
      <c r="AV476" s="82"/>
      <c r="AW476" s="82"/>
      <c r="AX476" s="82"/>
      <c r="AY476" s="82"/>
      <c r="AZ476" s="82"/>
      <c r="BA476" s="82"/>
      <c r="BB476" s="82"/>
      <c r="BC476" s="82"/>
      <c r="BD476" s="82"/>
      <c r="BE476" s="82"/>
      <c r="BF476" s="82"/>
      <c r="BG476" s="82"/>
      <c r="BH476" s="82"/>
      <c r="BI476" s="82"/>
      <c r="BJ476" s="82"/>
      <c r="BK476" s="82"/>
      <c r="BL476" s="82"/>
      <c r="BM476" s="82"/>
      <c r="BN476" s="82"/>
      <c r="BO476" s="82"/>
      <c r="BP476" s="82"/>
      <c r="BQ476" s="82"/>
      <c r="BR476" s="82"/>
      <c r="BS476" s="84"/>
      <c r="BT476" s="84"/>
      <c r="BU476" s="84"/>
      <c r="BV476" s="84"/>
      <c r="BW476" s="84"/>
      <c r="BX476" s="84"/>
      <c r="BY476" s="82"/>
      <c r="BZ476" s="83"/>
      <c r="CA476" s="82"/>
      <c r="CB476" s="82"/>
      <c r="CC476" s="82"/>
    </row>
    <row r="477" spans="1:81" ht="15.75" customHeight="1" thickBot="1" x14ac:dyDescent="0.25">
      <c r="A477" s="82"/>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c r="AJ477" s="82"/>
      <c r="AK477" s="82"/>
      <c r="AL477" s="82"/>
      <c r="AM477" s="82"/>
      <c r="AN477" s="82"/>
      <c r="AO477" s="82"/>
      <c r="AP477" s="82"/>
      <c r="AQ477" s="82"/>
      <c r="AR477" s="82"/>
      <c r="AS477" s="82"/>
      <c r="AT477" s="82"/>
      <c r="AU477" s="82"/>
      <c r="AV477" s="82"/>
      <c r="AW477" s="82"/>
      <c r="AX477" s="82"/>
      <c r="AY477" s="82"/>
      <c r="AZ477" s="82"/>
      <c r="BA477" s="82"/>
      <c r="BB477" s="82"/>
      <c r="BC477" s="82"/>
      <c r="BD477" s="82"/>
      <c r="BE477" s="82"/>
      <c r="BF477" s="82"/>
      <c r="BG477" s="82"/>
      <c r="BH477" s="82"/>
      <c r="BI477" s="82"/>
      <c r="BJ477" s="82"/>
      <c r="BK477" s="82"/>
      <c r="BL477" s="82"/>
      <c r="BM477" s="82"/>
      <c r="BN477" s="82"/>
      <c r="BO477" s="82"/>
      <c r="BP477" s="82"/>
      <c r="BQ477" s="82"/>
      <c r="BR477" s="82"/>
      <c r="BS477" s="84"/>
      <c r="BT477" s="84"/>
      <c r="BU477" s="84"/>
      <c r="BV477" s="84"/>
      <c r="BW477" s="84"/>
      <c r="BX477" s="84"/>
      <c r="BY477" s="82"/>
      <c r="BZ477" s="83"/>
      <c r="CA477" s="82"/>
      <c r="CB477" s="82"/>
      <c r="CC477" s="82"/>
    </row>
    <row r="478" spans="1:81" ht="15.75" customHeight="1" thickBot="1" x14ac:dyDescent="0.25">
      <c r="A478" s="82"/>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c r="AJ478" s="82"/>
      <c r="AK478" s="82"/>
      <c r="AL478" s="82"/>
      <c r="AM478" s="82"/>
      <c r="AN478" s="82"/>
      <c r="AO478" s="82"/>
      <c r="AP478" s="82"/>
      <c r="AQ478" s="82"/>
      <c r="AR478" s="82"/>
      <c r="AS478" s="82"/>
      <c r="AT478" s="82"/>
      <c r="AU478" s="82"/>
      <c r="AV478" s="82"/>
      <c r="AW478" s="82"/>
      <c r="AX478" s="82"/>
      <c r="AY478" s="82"/>
      <c r="AZ478" s="82"/>
      <c r="BA478" s="82"/>
      <c r="BB478" s="82"/>
      <c r="BC478" s="82"/>
      <c r="BD478" s="82"/>
      <c r="BE478" s="82"/>
      <c r="BF478" s="82"/>
      <c r="BG478" s="82"/>
      <c r="BH478" s="82"/>
      <c r="BI478" s="82"/>
      <c r="BJ478" s="82"/>
      <c r="BK478" s="82"/>
      <c r="BL478" s="82"/>
      <c r="BM478" s="82"/>
      <c r="BN478" s="82"/>
      <c r="BO478" s="82"/>
      <c r="BP478" s="82"/>
      <c r="BQ478" s="82"/>
      <c r="BR478" s="82"/>
      <c r="BS478" s="84"/>
      <c r="BT478" s="84"/>
      <c r="BU478" s="84"/>
      <c r="BV478" s="84"/>
      <c r="BW478" s="84"/>
      <c r="BX478" s="84"/>
      <c r="BY478" s="82"/>
      <c r="BZ478" s="83"/>
      <c r="CA478" s="82"/>
      <c r="CB478" s="82"/>
      <c r="CC478" s="82"/>
    </row>
    <row r="479" spans="1:81" ht="15.75" customHeight="1" thickBot="1" x14ac:dyDescent="0.25">
      <c r="A479" s="82"/>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c r="BF479" s="82"/>
      <c r="BG479" s="82"/>
      <c r="BH479" s="82"/>
      <c r="BI479" s="82"/>
      <c r="BJ479" s="82"/>
      <c r="BK479" s="82"/>
      <c r="BL479" s="82"/>
      <c r="BM479" s="82"/>
      <c r="BN479" s="82"/>
      <c r="BO479" s="82"/>
      <c r="BP479" s="82"/>
      <c r="BQ479" s="82"/>
      <c r="BR479" s="82"/>
      <c r="BS479" s="84"/>
      <c r="BT479" s="84"/>
      <c r="BU479" s="84"/>
      <c r="BV479" s="84"/>
      <c r="BW479" s="84"/>
      <c r="BX479" s="84"/>
      <c r="BY479" s="82"/>
      <c r="BZ479" s="83"/>
      <c r="CA479" s="82"/>
      <c r="CB479" s="82"/>
      <c r="CC479" s="82"/>
    </row>
    <row r="480" spans="1:81" ht="15.75" customHeight="1" thickBot="1" x14ac:dyDescent="0.25">
      <c r="A480" s="82"/>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c r="AJ480" s="82"/>
      <c r="AK480" s="82"/>
      <c r="AL480" s="82"/>
      <c r="AM480" s="82"/>
      <c r="AN480" s="82"/>
      <c r="AO480" s="82"/>
      <c r="AP480" s="82"/>
      <c r="AQ480" s="82"/>
      <c r="AR480" s="82"/>
      <c r="AS480" s="82"/>
      <c r="AT480" s="82"/>
      <c r="AU480" s="82"/>
      <c r="AV480" s="82"/>
      <c r="AW480" s="82"/>
      <c r="AX480" s="82"/>
      <c r="AY480" s="82"/>
      <c r="AZ480" s="82"/>
      <c r="BA480" s="82"/>
      <c r="BB480" s="82"/>
      <c r="BC480" s="82"/>
      <c r="BD480" s="82"/>
      <c r="BE480" s="82"/>
      <c r="BF480" s="82"/>
      <c r="BG480" s="82"/>
      <c r="BH480" s="82"/>
      <c r="BI480" s="82"/>
      <c r="BJ480" s="82"/>
      <c r="BK480" s="82"/>
      <c r="BL480" s="82"/>
      <c r="BM480" s="82"/>
      <c r="BN480" s="82"/>
      <c r="BO480" s="82"/>
      <c r="BP480" s="82"/>
      <c r="BQ480" s="82"/>
      <c r="BR480" s="82"/>
      <c r="BS480" s="84"/>
      <c r="BT480" s="84"/>
      <c r="BU480" s="84"/>
      <c r="BV480" s="84"/>
      <c r="BW480" s="84"/>
      <c r="BX480" s="84"/>
      <c r="BY480" s="82"/>
      <c r="BZ480" s="83"/>
      <c r="CA480" s="82"/>
      <c r="CB480" s="82"/>
      <c r="CC480" s="82"/>
    </row>
    <row r="481" spans="1:81" ht="15.75" customHeight="1" thickBot="1" x14ac:dyDescent="0.25">
      <c r="A481" s="82"/>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c r="AJ481" s="82"/>
      <c r="AK481" s="82"/>
      <c r="AL481" s="82"/>
      <c r="AM481" s="82"/>
      <c r="AN481" s="82"/>
      <c r="AO481" s="82"/>
      <c r="AP481" s="82"/>
      <c r="AQ481" s="82"/>
      <c r="AR481" s="82"/>
      <c r="AS481" s="82"/>
      <c r="AT481" s="82"/>
      <c r="AU481" s="82"/>
      <c r="AV481" s="82"/>
      <c r="AW481" s="82"/>
      <c r="AX481" s="82"/>
      <c r="AY481" s="82"/>
      <c r="AZ481" s="82"/>
      <c r="BA481" s="82"/>
      <c r="BB481" s="82"/>
      <c r="BC481" s="82"/>
      <c r="BD481" s="82"/>
      <c r="BE481" s="82"/>
      <c r="BF481" s="82"/>
      <c r="BG481" s="82"/>
      <c r="BH481" s="82"/>
      <c r="BI481" s="82"/>
      <c r="BJ481" s="82"/>
      <c r="BK481" s="82"/>
      <c r="BL481" s="82"/>
      <c r="BM481" s="82"/>
      <c r="BN481" s="82"/>
      <c r="BO481" s="82"/>
      <c r="BP481" s="82"/>
      <c r="BQ481" s="82"/>
      <c r="BR481" s="82"/>
      <c r="BS481" s="84"/>
      <c r="BT481" s="84"/>
      <c r="BU481" s="84"/>
      <c r="BV481" s="84"/>
      <c r="BW481" s="84"/>
      <c r="BX481" s="84"/>
      <c r="BY481" s="82"/>
      <c r="BZ481" s="83"/>
      <c r="CA481" s="82"/>
      <c r="CB481" s="82"/>
      <c r="CC481" s="82"/>
    </row>
    <row r="482" spans="1:81" ht="15.75" customHeight="1" thickBot="1" x14ac:dyDescent="0.25">
      <c r="A482" s="82"/>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c r="AJ482" s="82"/>
      <c r="AK482" s="82"/>
      <c r="AL482" s="82"/>
      <c r="AM482" s="82"/>
      <c r="AN482" s="82"/>
      <c r="AO482" s="82"/>
      <c r="AP482" s="82"/>
      <c r="AQ482" s="82"/>
      <c r="AR482" s="82"/>
      <c r="AS482" s="82"/>
      <c r="AT482" s="82"/>
      <c r="AU482" s="82"/>
      <c r="AV482" s="82"/>
      <c r="AW482" s="82"/>
      <c r="AX482" s="82"/>
      <c r="AY482" s="82"/>
      <c r="AZ482" s="82"/>
      <c r="BA482" s="82"/>
      <c r="BB482" s="82"/>
      <c r="BC482" s="82"/>
      <c r="BD482" s="82"/>
      <c r="BE482" s="82"/>
      <c r="BF482" s="82"/>
      <c r="BG482" s="82"/>
      <c r="BH482" s="82"/>
      <c r="BI482" s="82"/>
      <c r="BJ482" s="82"/>
      <c r="BK482" s="82"/>
      <c r="BL482" s="82"/>
      <c r="BM482" s="82"/>
      <c r="BN482" s="82"/>
      <c r="BO482" s="82"/>
      <c r="BP482" s="82"/>
      <c r="BQ482" s="82"/>
      <c r="BR482" s="82"/>
      <c r="BS482" s="84"/>
      <c r="BT482" s="84"/>
      <c r="BU482" s="84"/>
      <c r="BV482" s="84"/>
      <c r="BW482" s="84"/>
      <c r="BX482" s="84"/>
      <c r="BY482" s="82"/>
      <c r="BZ482" s="83"/>
      <c r="CA482" s="82"/>
      <c r="CB482" s="82"/>
      <c r="CC482" s="82"/>
    </row>
    <row r="483" spans="1:81" ht="15.75" customHeight="1" thickBot="1" x14ac:dyDescent="0.25">
      <c r="A483" s="82"/>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c r="AJ483" s="82"/>
      <c r="AK483" s="82"/>
      <c r="AL483" s="82"/>
      <c r="AM483" s="82"/>
      <c r="AN483" s="82"/>
      <c r="AO483" s="82"/>
      <c r="AP483" s="82"/>
      <c r="AQ483" s="82"/>
      <c r="AR483" s="82"/>
      <c r="AS483" s="82"/>
      <c r="AT483" s="82"/>
      <c r="AU483" s="82"/>
      <c r="AV483" s="82"/>
      <c r="AW483" s="82"/>
      <c r="AX483" s="82"/>
      <c r="AY483" s="82"/>
      <c r="AZ483" s="82"/>
      <c r="BA483" s="82"/>
      <c r="BB483" s="82"/>
      <c r="BC483" s="82"/>
      <c r="BD483" s="82"/>
      <c r="BE483" s="82"/>
      <c r="BF483" s="82"/>
      <c r="BG483" s="82"/>
      <c r="BH483" s="82"/>
      <c r="BI483" s="82"/>
      <c r="BJ483" s="82"/>
      <c r="BK483" s="82"/>
      <c r="BL483" s="82"/>
      <c r="BM483" s="82"/>
      <c r="BN483" s="82"/>
      <c r="BO483" s="82"/>
      <c r="BP483" s="82"/>
      <c r="BQ483" s="82"/>
      <c r="BR483" s="82"/>
      <c r="BS483" s="84"/>
      <c r="BT483" s="84"/>
      <c r="BU483" s="84"/>
      <c r="BV483" s="84"/>
      <c r="BW483" s="84"/>
      <c r="BX483" s="84"/>
      <c r="BY483" s="82"/>
      <c r="BZ483" s="83"/>
      <c r="CA483" s="82"/>
      <c r="CB483" s="82"/>
      <c r="CC483" s="82"/>
    </row>
    <row r="484" spans="1:81" ht="15.75" customHeight="1" thickBot="1" x14ac:dyDescent="0.25">
      <c r="A484" s="82"/>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c r="AJ484" s="82"/>
      <c r="AK484" s="82"/>
      <c r="AL484" s="82"/>
      <c r="AM484" s="82"/>
      <c r="AN484" s="82"/>
      <c r="AO484" s="82"/>
      <c r="AP484" s="82"/>
      <c r="AQ484" s="82"/>
      <c r="AR484" s="82"/>
      <c r="AS484" s="82"/>
      <c r="AT484" s="82"/>
      <c r="AU484" s="82"/>
      <c r="AV484" s="82"/>
      <c r="AW484" s="82"/>
      <c r="AX484" s="82"/>
      <c r="AY484" s="82"/>
      <c r="AZ484" s="82"/>
      <c r="BA484" s="82"/>
      <c r="BB484" s="82"/>
      <c r="BC484" s="82"/>
      <c r="BD484" s="82"/>
      <c r="BE484" s="82"/>
      <c r="BF484" s="82"/>
      <c r="BG484" s="82"/>
      <c r="BH484" s="82"/>
      <c r="BI484" s="82"/>
      <c r="BJ484" s="82"/>
      <c r="BK484" s="82"/>
      <c r="BL484" s="82"/>
      <c r="BM484" s="82"/>
      <c r="BN484" s="82"/>
      <c r="BO484" s="82"/>
      <c r="BP484" s="82"/>
      <c r="BQ484" s="82"/>
      <c r="BR484" s="82"/>
      <c r="BS484" s="84"/>
      <c r="BT484" s="84"/>
      <c r="BU484" s="84"/>
      <c r="BV484" s="84"/>
      <c r="BW484" s="84"/>
      <c r="BX484" s="84"/>
      <c r="BY484" s="82"/>
      <c r="BZ484" s="83"/>
      <c r="CA484" s="82"/>
      <c r="CB484" s="82"/>
      <c r="CC484" s="82"/>
    </row>
    <row r="485" spans="1:81" ht="15.75" customHeight="1" thickBot="1" x14ac:dyDescent="0.25">
      <c r="A485" s="82"/>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c r="AJ485" s="82"/>
      <c r="AK485" s="82"/>
      <c r="AL485" s="82"/>
      <c r="AM485" s="82"/>
      <c r="AN485" s="82"/>
      <c r="AO485" s="82"/>
      <c r="AP485" s="82"/>
      <c r="AQ485" s="82"/>
      <c r="AR485" s="82"/>
      <c r="AS485" s="82"/>
      <c r="AT485" s="82"/>
      <c r="AU485" s="82"/>
      <c r="AV485" s="82"/>
      <c r="AW485" s="82"/>
      <c r="AX485" s="82"/>
      <c r="AY485" s="82"/>
      <c r="AZ485" s="82"/>
      <c r="BA485" s="82"/>
      <c r="BB485" s="82"/>
      <c r="BC485" s="82"/>
      <c r="BD485" s="82"/>
      <c r="BE485" s="82"/>
      <c r="BF485" s="82"/>
      <c r="BG485" s="82"/>
      <c r="BH485" s="82"/>
      <c r="BI485" s="82"/>
      <c r="BJ485" s="82"/>
      <c r="BK485" s="82"/>
      <c r="BL485" s="82"/>
      <c r="BM485" s="82"/>
      <c r="BN485" s="82"/>
      <c r="BO485" s="82"/>
      <c r="BP485" s="82"/>
      <c r="BQ485" s="82"/>
      <c r="BR485" s="82"/>
      <c r="BS485" s="84"/>
      <c r="BT485" s="84"/>
      <c r="BU485" s="84"/>
      <c r="BV485" s="84"/>
      <c r="BW485" s="84"/>
      <c r="BX485" s="84"/>
      <c r="BY485" s="82"/>
      <c r="BZ485" s="83"/>
      <c r="CA485" s="82"/>
      <c r="CB485" s="82"/>
      <c r="CC485" s="82"/>
    </row>
    <row r="486" spans="1:81" ht="15.75" customHeight="1" thickBot="1" x14ac:dyDescent="0.25">
      <c r="A486" s="82"/>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c r="AJ486" s="82"/>
      <c r="AK486" s="82"/>
      <c r="AL486" s="82"/>
      <c r="AM486" s="82"/>
      <c r="AN486" s="82"/>
      <c r="AO486" s="82"/>
      <c r="AP486" s="82"/>
      <c r="AQ486" s="82"/>
      <c r="AR486" s="82"/>
      <c r="AS486" s="82"/>
      <c r="AT486" s="82"/>
      <c r="AU486" s="82"/>
      <c r="AV486" s="82"/>
      <c r="AW486" s="82"/>
      <c r="AX486" s="82"/>
      <c r="AY486" s="82"/>
      <c r="AZ486" s="82"/>
      <c r="BA486" s="82"/>
      <c r="BB486" s="82"/>
      <c r="BC486" s="82"/>
      <c r="BD486" s="82"/>
      <c r="BE486" s="82"/>
      <c r="BF486" s="82"/>
      <c r="BG486" s="82"/>
      <c r="BH486" s="82"/>
      <c r="BI486" s="82"/>
      <c r="BJ486" s="82"/>
      <c r="BK486" s="82"/>
      <c r="BL486" s="82"/>
      <c r="BM486" s="82"/>
      <c r="BN486" s="82"/>
      <c r="BO486" s="82"/>
      <c r="BP486" s="82"/>
      <c r="BQ486" s="82"/>
      <c r="BR486" s="82"/>
      <c r="BS486" s="84"/>
      <c r="BT486" s="84"/>
      <c r="BU486" s="84"/>
      <c r="BV486" s="84"/>
      <c r="BW486" s="84"/>
      <c r="BX486" s="84"/>
      <c r="BY486" s="82"/>
      <c r="BZ486" s="83"/>
      <c r="CA486" s="82"/>
      <c r="CB486" s="82"/>
      <c r="CC486" s="82"/>
    </row>
    <row r="487" spans="1:81" ht="15.75" customHeight="1" thickBot="1" x14ac:dyDescent="0.25">
      <c r="A487" s="82"/>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c r="AJ487" s="82"/>
      <c r="AK487" s="82"/>
      <c r="AL487" s="82"/>
      <c r="AM487" s="82"/>
      <c r="AN487" s="82"/>
      <c r="AO487" s="82"/>
      <c r="AP487" s="82"/>
      <c r="AQ487" s="82"/>
      <c r="AR487" s="82"/>
      <c r="AS487" s="82"/>
      <c r="AT487" s="82"/>
      <c r="AU487" s="82"/>
      <c r="AV487" s="82"/>
      <c r="AW487" s="82"/>
      <c r="AX487" s="82"/>
      <c r="AY487" s="82"/>
      <c r="AZ487" s="82"/>
      <c r="BA487" s="82"/>
      <c r="BB487" s="82"/>
      <c r="BC487" s="82"/>
      <c r="BD487" s="82"/>
      <c r="BE487" s="82"/>
      <c r="BF487" s="82"/>
      <c r="BG487" s="82"/>
      <c r="BH487" s="82"/>
      <c r="BI487" s="82"/>
      <c r="BJ487" s="82"/>
      <c r="BK487" s="82"/>
      <c r="BL487" s="82"/>
      <c r="BM487" s="82"/>
      <c r="BN487" s="82"/>
      <c r="BO487" s="82"/>
      <c r="BP487" s="82"/>
      <c r="BQ487" s="82"/>
      <c r="BR487" s="82"/>
      <c r="BS487" s="84"/>
      <c r="BT487" s="84"/>
      <c r="BU487" s="84"/>
      <c r="BV487" s="84"/>
      <c r="BW487" s="84"/>
      <c r="BX487" s="84"/>
      <c r="BY487" s="82"/>
      <c r="BZ487" s="83"/>
      <c r="CA487" s="82"/>
      <c r="CB487" s="82"/>
      <c r="CC487" s="82"/>
    </row>
    <row r="488" spans="1:81" ht="15.75" customHeight="1" thickBot="1" x14ac:dyDescent="0.25">
      <c r="A488" s="82"/>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c r="AJ488" s="82"/>
      <c r="AK488" s="82"/>
      <c r="AL488" s="82"/>
      <c r="AM488" s="82"/>
      <c r="AN488" s="82"/>
      <c r="AO488" s="82"/>
      <c r="AP488" s="82"/>
      <c r="AQ488" s="82"/>
      <c r="AR488" s="82"/>
      <c r="AS488" s="82"/>
      <c r="AT488" s="82"/>
      <c r="AU488" s="82"/>
      <c r="AV488" s="82"/>
      <c r="AW488" s="82"/>
      <c r="AX488" s="82"/>
      <c r="AY488" s="82"/>
      <c r="AZ488" s="82"/>
      <c r="BA488" s="82"/>
      <c r="BB488" s="82"/>
      <c r="BC488" s="82"/>
      <c r="BD488" s="82"/>
      <c r="BE488" s="82"/>
      <c r="BF488" s="82"/>
      <c r="BG488" s="82"/>
      <c r="BH488" s="82"/>
      <c r="BI488" s="82"/>
      <c r="BJ488" s="82"/>
      <c r="BK488" s="82"/>
      <c r="BL488" s="82"/>
      <c r="BM488" s="82"/>
      <c r="BN488" s="82"/>
      <c r="BO488" s="82"/>
      <c r="BP488" s="82"/>
      <c r="BQ488" s="82"/>
      <c r="BR488" s="82"/>
      <c r="BS488" s="84"/>
      <c r="BT488" s="84"/>
      <c r="BU488" s="84"/>
      <c r="BV488" s="84"/>
      <c r="BW488" s="84"/>
      <c r="BX488" s="84"/>
      <c r="BY488" s="82"/>
      <c r="BZ488" s="83"/>
      <c r="CA488" s="82"/>
      <c r="CB488" s="82"/>
      <c r="CC488" s="82"/>
    </row>
    <row r="489" spans="1:81" ht="15.75" customHeight="1" thickBot="1" x14ac:dyDescent="0.25">
      <c r="A489" s="82"/>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c r="AJ489" s="82"/>
      <c r="AK489" s="82"/>
      <c r="AL489" s="82"/>
      <c r="AM489" s="82"/>
      <c r="AN489" s="82"/>
      <c r="AO489" s="82"/>
      <c r="AP489" s="82"/>
      <c r="AQ489" s="82"/>
      <c r="AR489" s="82"/>
      <c r="AS489" s="82"/>
      <c r="AT489" s="82"/>
      <c r="AU489" s="82"/>
      <c r="AV489" s="82"/>
      <c r="AW489" s="82"/>
      <c r="AX489" s="82"/>
      <c r="AY489" s="82"/>
      <c r="AZ489" s="82"/>
      <c r="BA489" s="82"/>
      <c r="BB489" s="82"/>
      <c r="BC489" s="82"/>
      <c r="BD489" s="82"/>
      <c r="BE489" s="82"/>
      <c r="BF489" s="82"/>
      <c r="BG489" s="82"/>
      <c r="BH489" s="82"/>
      <c r="BI489" s="82"/>
      <c r="BJ489" s="82"/>
      <c r="BK489" s="82"/>
      <c r="BL489" s="82"/>
      <c r="BM489" s="82"/>
      <c r="BN489" s="82"/>
      <c r="BO489" s="82"/>
      <c r="BP489" s="82"/>
      <c r="BQ489" s="82"/>
      <c r="BR489" s="82"/>
      <c r="BS489" s="84"/>
      <c r="BT489" s="84"/>
      <c r="BU489" s="84"/>
      <c r="BV489" s="84"/>
      <c r="BW489" s="84"/>
      <c r="BX489" s="84"/>
      <c r="BY489" s="82"/>
      <c r="BZ489" s="83"/>
      <c r="CA489" s="82"/>
      <c r="CB489" s="82"/>
      <c r="CC489" s="82"/>
    </row>
    <row r="490" spans="1:81" ht="15.75" customHeight="1" thickBot="1" x14ac:dyDescent="0.25">
      <c r="A490" s="82"/>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c r="AJ490" s="82"/>
      <c r="AK490" s="82"/>
      <c r="AL490" s="82"/>
      <c r="AM490" s="82"/>
      <c r="AN490" s="82"/>
      <c r="AO490" s="82"/>
      <c r="AP490" s="82"/>
      <c r="AQ490" s="82"/>
      <c r="AR490" s="82"/>
      <c r="AS490" s="82"/>
      <c r="AT490" s="82"/>
      <c r="AU490" s="82"/>
      <c r="AV490" s="82"/>
      <c r="AW490" s="82"/>
      <c r="AX490" s="82"/>
      <c r="AY490" s="82"/>
      <c r="AZ490" s="82"/>
      <c r="BA490" s="82"/>
      <c r="BB490" s="82"/>
      <c r="BC490" s="82"/>
      <c r="BD490" s="82"/>
      <c r="BE490" s="82"/>
      <c r="BF490" s="82"/>
      <c r="BG490" s="82"/>
      <c r="BH490" s="82"/>
      <c r="BI490" s="82"/>
      <c r="BJ490" s="82"/>
      <c r="BK490" s="82"/>
      <c r="BL490" s="82"/>
      <c r="BM490" s="82"/>
      <c r="BN490" s="82"/>
      <c r="BO490" s="82"/>
      <c r="BP490" s="82"/>
      <c r="BQ490" s="82"/>
      <c r="BR490" s="82"/>
      <c r="BS490" s="84"/>
      <c r="BT490" s="84"/>
      <c r="BU490" s="84"/>
      <c r="BV490" s="84"/>
      <c r="BW490" s="84"/>
      <c r="BX490" s="84"/>
      <c r="BY490" s="82"/>
      <c r="BZ490" s="83"/>
      <c r="CA490" s="82"/>
      <c r="CB490" s="82"/>
      <c r="CC490" s="82"/>
    </row>
    <row r="491" spans="1:81" ht="15.75" customHeight="1" thickBot="1" x14ac:dyDescent="0.25">
      <c r="A491" s="82"/>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c r="AJ491" s="82"/>
      <c r="AK491" s="82"/>
      <c r="AL491" s="82"/>
      <c r="AM491" s="82"/>
      <c r="AN491" s="82"/>
      <c r="AO491" s="82"/>
      <c r="AP491" s="82"/>
      <c r="AQ491" s="82"/>
      <c r="AR491" s="82"/>
      <c r="AS491" s="82"/>
      <c r="AT491" s="82"/>
      <c r="AU491" s="82"/>
      <c r="AV491" s="82"/>
      <c r="AW491" s="82"/>
      <c r="AX491" s="82"/>
      <c r="AY491" s="82"/>
      <c r="AZ491" s="82"/>
      <c r="BA491" s="82"/>
      <c r="BB491" s="82"/>
      <c r="BC491" s="82"/>
      <c r="BD491" s="82"/>
      <c r="BE491" s="82"/>
      <c r="BF491" s="82"/>
      <c r="BG491" s="82"/>
      <c r="BH491" s="82"/>
      <c r="BI491" s="82"/>
      <c r="BJ491" s="82"/>
      <c r="BK491" s="82"/>
      <c r="BL491" s="82"/>
      <c r="BM491" s="82"/>
      <c r="BN491" s="82"/>
      <c r="BO491" s="82"/>
      <c r="BP491" s="82"/>
      <c r="BQ491" s="82"/>
      <c r="BR491" s="82"/>
      <c r="BS491" s="84"/>
      <c r="BT491" s="84"/>
      <c r="BU491" s="84"/>
      <c r="BV491" s="84"/>
      <c r="BW491" s="84"/>
      <c r="BX491" s="84"/>
      <c r="BY491" s="82"/>
      <c r="BZ491" s="83"/>
      <c r="CA491" s="82"/>
      <c r="CB491" s="82"/>
      <c r="CC491" s="82"/>
    </row>
    <row r="492" spans="1:81" ht="15.75" customHeight="1" thickBot="1" x14ac:dyDescent="0.25">
      <c r="A492" s="82"/>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c r="AJ492" s="82"/>
      <c r="AK492" s="82"/>
      <c r="AL492" s="82"/>
      <c r="AM492" s="82"/>
      <c r="AN492" s="82"/>
      <c r="AO492" s="82"/>
      <c r="AP492" s="82"/>
      <c r="AQ492" s="82"/>
      <c r="AR492" s="82"/>
      <c r="AS492" s="82"/>
      <c r="AT492" s="82"/>
      <c r="AU492" s="82"/>
      <c r="AV492" s="82"/>
      <c r="AW492" s="82"/>
      <c r="AX492" s="82"/>
      <c r="AY492" s="82"/>
      <c r="AZ492" s="82"/>
      <c r="BA492" s="82"/>
      <c r="BB492" s="82"/>
      <c r="BC492" s="82"/>
      <c r="BD492" s="82"/>
      <c r="BE492" s="82"/>
      <c r="BF492" s="82"/>
      <c r="BG492" s="82"/>
      <c r="BH492" s="82"/>
      <c r="BI492" s="82"/>
      <c r="BJ492" s="82"/>
      <c r="BK492" s="82"/>
      <c r="BL492" s="82"/>
      <c r="BM492" s="82"/>
      <c r="BN492" s="82"/>
      <c r="BO492" s="82"/>
      <c r="BP492" s="82"/>
      <c r="BQ492" s="82"/>
      <c r="BR492" s="82"/>
      <c r="BS492" s="84"/>
      <c r="BT492" s="84"/>
      <c r="BU492" s="84"/>
      <c r="BV492" s="84"/>
      <c r="BW492" s="84"/>
      <c r="BX492" s="84"/>
      <c r="BY492" s="82"/>
      <c r="BZ492" s="83"/>
      <c r="CA492" s="82"/>
      <c r="CB492" s="82"/>
      <c r="CC492" s="82"/>
    </row>
    <row r="493" spans="1:81" ht="15.75" customHeight="1" thickBot="1" x14ac:dyDescent="0.25">
      <c r="A493" s="82"/>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c r="AA493" s="82"/>
      <c r="AB493" s="82"/>
      <c r="AC493" s="82"/>
      <c r="AD493" s="82"/>
      <c r="AE493" s="82"/>
      <c r="AF493" s="82"/>
      <c r="AG493" s="82"/>
      <c r="AH493" s="82"/>
      <c r="AI493" s="82"/>
      <c r="AJ493" s="82"/>
      <c r="AK493" s="82"/>
      <c r="AL493" s="82"/>
      <c r="AM493" s="82"/>
      <c r="AN493" s="82"/>
      <c r="AO493" s="82"/>
      <c r="AP493" s="82"/>
      <c r="AQ493" s="82"/>
      <c r="AR493" s="82"/>
      <c r="AS493" s="82"/>
      <c r="AT493" s="82"/>
      <c r="AU493" s="82"/>
      <c r="AV493" s="82"/>
      <c r="AW493" s="82"/>
      <c r="AX493" s="82"/>
      <c r="AY493" s="82"/>
      <c r="AZ493" s="82"/>
      <c r="BA493" s="82"/>
      <c r="BB493" s="82"/>
      <c r="BC493" s="82"/>
      <c r="BD493" s="82"/>
      <c r="BE493" s="82"/>
      <c r="BF493" s="82"/>
      <c r="BG493" s="82"/>
      <c r="BH493" s="82"/>
      <c r="BI493" s="82"/>
      <c r="BJ493" s="82"/>
      <c r="BK493" s="82"/>
      <c r="BL493" s="82"/>
      <c r="BM493" s="82"/>
      <c r="BN493" s="82"/>
      <c r="BO493" s="82"/>
      <c r="BP493" s="82"/>
      <c r="BQ493" s="82"/>
      <c r="BR493" s="82"/>
      <c r="BS493" s="84"/>
      <c r="BT493" s="84"/>
      <c r="BU493" s="84"/>
      <c r="BV493" s="84"/>
      <c r="BW493" s="84"/>
      <c r="BX493" s="84"/>
      <c r="BY493" s="82"/>
      <c r="BZ493" s="83"/>
      <c r="CA493" s="82"/>
      <c r="CB493" s="82"/>
      <c r="CC493" s="82"/>
    </row>
    <row r="494" spans="1:81" ht="15.75" customHeight="1" thickBot="1" x14ac:dyDescent="0.25">
      <c r="A494" s="82"/>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c r="AG494" s="82"/>
      <c r="AH494" s="82"/>
      <c r="AI494" s="82"/>
      <c r="AJ494" s="82"/>
      <c r="AK494" s="82"/>
      <c r="AL494" s="82"/>
      <c r="AM494" s="82"/>
      <c r="AN494" s="82"/>
      <c r="AO494" s="82"/>
      <c r="AP494" s="82"/>
      <c r="AQ494" s="82"/>
      <c r="AR494" s="82"/>
      <c r="AS494" s="82"/>
      <c r="AT494" s="82"/>
      <c r="AU494" s="82"/>
      <c r="AV494" s="82"/>
      <c r="AW494" s="82"/>
      <c r="AX494" s="82"/>
      <c r="AY494" s="82"/>
      <c r="AZ494" s="82"/>
      <c r="BA494" s="82"/>
      <c r="BB494" s="82"/>
      <c r="BC494" s="82"/>
      <c r="BD494" s="82"/>
      <c r="BE494" s="82"/>
      <c r="BF494" s="82"/>
      <c r="BG494" s="82"/>
      <c r="BH494" s="82"/>
      <c r="BI494" s="82"/>
      <c r="BJ494" s="82"/>
      <c r="BK494" s="82"/>
      <c r="BL494" s="82"/>
      <c r="BM494" s="82"/>
      <c r="BN494" s="82"/>
      <c r="BO494" s="82"/>
      <c r="BP494" s="82"/>
      <c r="BQ494" s="82"/>
      <c r="BR494" s="82"/>
      <c r="BS494" s="84"/>
      <c r="BT494" s="84"/>
      <c r="BU494" s="84"/>
      <c r="BV494" s="84"/>
      <c r="BW494" s="84"/>
      <c r="BX494" s="84"/>
      <c r="BY494" s="82"/>
      <c r="BZ494" s="83"/>
      <c r="CA494" s="82"/>
      <c r="CB494" s="82"/>
      <c r="CC494" s="82"/>
    </row>
    <row r="495" spans="1:81" ht="15.75" customHeight="1" thickBot="1" x14ac:dyDescent="0.25">
      <c r="A495" s="82"/>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c r="AG495" s="82"/>
      <c r="AH495" s="82"/>
      <c r="AI495" s="82"/>
      <c r="AJ495" s="82"/>
      <c r="AK495" s="82"/>
      <c r="AL495" s="82"/>
      <c r="AM495" s="82"/>
      <c r="AN495" s="82"/>
      <c r="AO495" s="82"/>
      <c r="AP495" s="82"/>
      <c r="AQ495" s="82"/>
      <c r="AR495" s="82"/>
      <c r="AS495" s="82"/>
      <c r="AT495" s="82"/>
      <c r="AU495" s="82"/>
      <c r="AV495" s="82"/>
      <c r="AW495" s="82"/>
      <c r="AX495" s="82"/>
      <c r="AY495" s="82"/>
      <c r="AZ495" s="82"/>
      <c r="BA495" s="82"/>
      <c r="BB495" s="82"/>
      <c r="BC495" s="82"/>
      <c r="BD495" s="82"/>
      <c r="BE495" s="82"/>
      <c r="BF495" s="82"/>
      <c r="BG495" s="82"/>
      <c r="BH495" s="82"/>
      <c r="BI495" s="82"/>
      <c r="BJ495" s="82"/>
      <c r="BK495" s="82"/>
      <c r="BL495" s="82"/>
      <c r="BM495" s="82"/>
      <c r="BN495" s="82"/>
      <c r="BO495" s="82"/>
      <c r="BP495" s="82"/>
      <c r="BQ495" s="82"/>
      <c r="BR495" s="82"/>
      <c r="BS495" s="84"/>
      <c r="BT495" s="84"/>
      <c r="BU495" s="84"/>
      <c r="BV495" s="84"/>
      <c r="BW495" s="84"/>
      <c r="BX495" s="84"/>
      <c r="BY495" s="82"/>
      <c r="BZ495" s="83"/>
      <c r="CA495" s="82"/>
      <c r="CB495" s="82"/>
      <c r="CC495" s="82"/>
    </row>
    <row r="496" spans="1:81" ht="15.75" customHeight="1" thickBot="1" x14ac:dyDescent="0.25">
      <c r="A496" s="82"/>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G496" s="82"/>
      <c r="AH496" s="82"/>
      <c r="AI496" s="82"/>
      <c r="AJ496" s="82"/>
      <c r="AK496" s="82"/>
      <c r="AL496" s="82"/>
      <c r="AM496" s="82"/>
      <c r="AN496" s="82"/>
      <c r="AO496" s="82"/>
      <c r="AP496" s="82"/>
      <c r="AQ496" s="82"/>
      <c r="AR496" s="82"/>
      <c r="AS496" s="82"/>
      <c r="AT496" s="82"/>
      <c r="AU496" s="82"/>
      <c r="AV496" s="82"/>
      <c r="AW496" s="82"/>
      <c r="AX496" s="82"/>
      <c r="AY496" s="82"/>
      <c r="AZ496" s="82"/>
      <c r="BA496" s="82"/>
      <c r="BB496" s="82"/>
      <c r="BC496" s="82"/>
      <c r="BD496" s="82"/>
      <c r="BE496" s="82"/>
      <c r="BF496" s="82"/>
      <c r="BG496" s="82"/>
      <c r="BH496" s="82"/>
      <c r="BI496" s="82"/>
      <c r="BJ496" s="82"/>
      <c r="BK496" s="82"/>
      <c r="BL496" s="82"/>
      <c r="BM496" s="82"/>
      <c r="BN496" s="82"/>
      <c r="BO496" s="82"/>
      <c r="BP496" s="82"/>
      <c r="BQ496" s="82"/>
      <c r="BR496" s="82"/>
      <c r="BS496" s="84"/>
      <c r="BT496" s="84"/>
      <c r="BU496" s="84"/>
      <c r="BV496" s="84"/>
      <c r="BW496" s="84"/>
      <c r="BX496" s="84"/>
      <c r="BY496" s="82"/>
      <c r="BZ496" s="83"/>
      <c r="CA496" s="82"/>
      <c r="CB496" s="82"/>
      <c r="CC496" s="82"/>
    </row>
    <row r="497" spans="1:81" ht="15.75" customHeight="1" thickBot="1" x14ac:dyDescent="0.25">
      <c r="A497" s="82"/>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c r="AA497" s="82"/>
      <c r="AB497" s="82"/>
      <c r="AC497" s="82"/>
      <c r="AD497" s="82"/>
      <c r="AE497" s="82"/>
      <c r="AF497" s="82"/>
      <c r="AG497" s="82"/>
      <c r="AH497" s="82"/>
      <c r="AI497" s="82"/>
      <c r="AJ497" s="82"/>
      <c r="AK497" s="82"/>
      <c r="AL497" s="82"/>
      <c r="AM497" s="82"/>
      <c r="AN497" s="82"/>
      <c r="AO497" s="82"/>
      <c r="AP497" s="82"/>
      <c r="AQ497" s="82"/>
      <c r="AR497" s="82"/>
      <c r="AS497" s="82"/>
      <c r="AT497" s="82"/>
      <c r="AU497" s="82"/>
      <c r="AV497" s="82"/>
      <c r="AW497" s="82"/>
      <c r="AX497" s="82"/>
      <c r="AY497" s="82"/>
      <c r="AZ497" s="82"/>
      <c r="BA497" s="82"/>
      <c r="BB497" s="82"/>
      <c r="BC497" s="82"/>
      <c r="BD497" s="82"/>
      <c r="BE497" s="82"/>
      <c r="BF497" s="82"/>
      <c r="BG497" s="82"/>
      <c r="BH497" s="82"/>
      <c r="BI497" s="82"/>
      <c r="BJ497" s="82"/>
      <c r="BK497" s="82"/>
      <c r="BL497" s="82"/>
      <c r="BM497" s="82"/>
      <c r="BN497" s="82"/>
      <c r="BO497" s="82"/>
      <c r="BP497" s="82"/>
      <c r="BQ497" s="82"/>
      <c r="BR497" s="82"/>
      <c r="BS497" s="84"/>
      <c r="BT497" s="84"/>
      <c r="BU497" s="84"/>
      <c r="BV497" s="84"/>
      <c r="BW497" s="84"/>
      <c r="BX497" s="84"/>
      <c r="BY497" s="82"/>
      <c r="BZ497" s="83"/>
      <c r="CA497" s="82"/>
      <c r="CB497" s="82"/>
      <c r="CC497" s="82"/>
    </row>
    <row r="498" spans="1:81" ht="15.75" customHeight="1" thickBot="1" x14ac:dyDescent="0.25">
      <c r="A498" s="82"/>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c r="AA498" s="82"/>
      <c r="AB498" s="82"/>
      <c r="AC498" s="82"/>
      <c r="AD498" s="82"/>
      <c r="AE498" s="82"/>
      <c r="AF498" s="82"/>
      <c r="AG498" s="82"/>
      <c r="AH498" s="82"/>
      <c r="AI498" s="82"/>
      <c r="AJ498" s="82"/>
      <c r="AK498" s="82"/>
      <c r="AL498" s="82"/>
      <c r="AM498" s="82"/>
      <c r="AN498" s="82"/>
      <c r="AO498" s="82"/>
      <c r="AP498" s="82"/>
      <c r="AQ498" s="82"/>
      <c r="AR498" s="82"/>
      <c r="AS498" s="82"/>
      <c r="AT498" s="82"/>
      <c r="AU498" s="82"/>
      <c r="AV498" s="82"/>
      <c r="AW498" s="82"/>
      <c r="AX498" s="82"/>
      <c r="AY498" s="82"/>
      <c r="AZ498" s="82"/>
      <c r="BA498" s="82"/>
      <c r="BB498" s="82"/>
      <c r="BC498" s="82"/>
      <c r="BD498" s="82"/>
      <c r="BE498" s="82"/>
      <c r="BF498" s="82"/>
      <c r="BG498" s="82"/>
      <c r="BH498" s="82"/>
      <c r="BI498" s="82"/>
      <c r="BJ498" s="82"/>
      <c r="BK498" s="82"/>
      <c r="BL498" s="82"/>
      <c r="BM498" s="82"/>
      <c r="BN498" s="82"/>
      <c r="BO498" s="82"/>
      <c r="BP498" s="82"/>
      <c r="BQ498" s="82"/>
      <c r="BR498" s="82"/>
      <c r="BS498" s="84"/>
      <c r="BT498" s="84"/>
      <c r="BU498" s="84"/>
      <c r="BV498" s="84"/>
      <c r="BW498" s="84"/>
      <c r="BX498" s="84"/>
      <c r="BY498" s="82"/>
      <c r="BZ498" s="83"/>
      <c r="CA498" s="82"/>
      <c r="CB498" s="82"/>
      <c r="CC498" s="82"/>
    </row>
    <row r="499" spans="1:81" ht="15.75" customHeight="1" thickBot="1" x14ac:dyDescent="0.25">
      <c r="A499" s="82"/>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c r="AA499" s="82"/>
      <c r="AB499" s="82"/>
      <c r="AC499" s="82"/>
      <c r="AD499" s="82"/>
      <c r="AE499" s="82"/>
      <c r="AF499" s="82"/>
      <c r="AG499" s="82"/>
      <c r="AH499" s="82"/>
      <c r="AI499" s="82"/>
      <c r="AJ499" s="82"/>
      <c r="AK499" s="82"/>
      <c r="AL499" s="82"/>
      <c r="AM499" s="82"/>
      <c r="AN499" s="82"/>
      <c r="AO499" s="82"/>
      <c r="AP499" s="82"/>
      <c r="AQ499" s="82"/>
      <c r="AR499" s="82"/>
      <c r="AS499" s="82"/>
      <c r="AT499" s="82"/>
      <c r="AU499" s="82"/>
      <c r="AV499" s="82"/>
      <c r="AW499" s="82"/>
      <c r="AX499" s="82"/>
      <c r="AY499" s="82"/>
      <c r="AZ499" s="82"/>
      <c r="BA499" s="82"/>
      <c r="BB499" s="82"/>
      <c r="BC499" s="82"/>
      <c r="BD499" s="82"/>
      <c r="BE499" s="82"/>
      <c r="BF499" s="82"/>
      <c r="BG499" s="82"/>
      <c r="BH499" s="82"/>
      <c r="BI499" s="82"/>
      <c r="BJ499" s="82"/>
      <c r="BK499" s="82"/>
      <c r="BL499" s="82"/>
      <c r="BM499" s="82"/>
      <c r="BN499" s="82"/>
      <c r="BO499" s="82"/>
      <c r="BP499" s="82"/>
      <c r="BQ499" s="82"/>
      <c r="BR499" s="82"/>
      <c r="BS499" s="84"/>
      <c r="BT499" s="84"/>
      <c r="BU499" s="84"/>
      <c r="BV499" s="84"/>
      <c r="BW499" s="84"/>
      <c r="BX499" s="84"/>
      <c r="BY499" s="82"/>
      <c r="BZ499" s="83"/>
      <c r="CA499" s="82"/>
      <c r="CB499" s="82"/>
      <c r="CC499" s="82"/>
    </row>
    <row r="500" spans="1:81" ht="15.75" customHeight="1" thickBot="1" x14ac:dyDescent="0.25">
      <c r="A500" s="82"/>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c r="AG500" s="82"/>
      <c r="AH500" s="82"/>
      <c r="AI500" s="82"/>
      <c r="AJ500" s="82"/>
      <c r="AK500" s="82"/>
      <c r="AL500" s="82"/>
      <c r="AM500" s="82"/>
      <c r="AN500" s="82"/>
      <c r="AO500" s="82"/>
      <c r="AP500" s="82"/>
      <c r="AQ500" s="82"/>
      <c r="AR500" s="82"/>
      <c r="AS500" s="82"/>
      <c r="AT500" s="82"/>
      <c r="AU500" s="82"/>
      <c r="AV500" s="82"/>
      <c r="AW500" s="82"/>
      <c r="AX500" s="82"/>
      <c r="AY500" s="82"/>
      <c r="AZ500" s="82"/>
      <c r="BA500" s="82"/>
      <c r="BB500" s="82"/>
      <c r="BC500" s="82"/>
      <c r="BD500" s="82"/>
      <c r="BE500" s="82"/>
      <c r="BF500" s="82"/>
      <c r="BG500" s="82"/>
      <c r="BH500" s="82"/>
      <c r="BI500" s="82"/>
      <c r="BJ500" s="82"/>
      <c r="BK500" s="82"/>
      <c r="BL500" s="82"/>
      <c r="BM500" s="82"/>
      <c r="BN500" s="82"/>
      <c r="BO500" s="82"/>
      <c r="BP500" s="82"/>
      <c r="BQ500" s="82"/>
      <c r="BR500" s="82"/>
      <c r="BS500" s="84"/>
      <c r="BT500" s="84"/>
      <c r="BU500" s="84"/>
      <c r="BV500" s="84"/>
      <c r="BW500" s="84"/>
      <c r="BX500" s="84"/>
      <c r="BY500" s="82"/>
      <c r="BZ500" s="83"/>
      <c r="CA500" s="82"/>
      <c r="CB500" s="82"/>
      <c r="CC500" s="82"/>
    </row>
    <row r="501" spans="1:81" ht="15.75" customHeight="1" thickBot="1" x14ac:dyDescent="0.25">
      <c r="A501" s="82"/>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c r="AA501" s="82"/>
      <c r="AB501" s="82"/>
      <c r="AC501" s="82"/>
      <c r="AD501" s="82"/>
      <c r="AE501" s="82"/>
      <c r="AF501" s="82"/>
      <c r="AG501" s="82"/>
      <c r="AH501" s="82"/>
      <c r="AI501" s="82"/>
      <c r="AJ501" s="82"/>
      <c r="AK501" s="82"/>
      <c r="AL501" s="82"/>
      <c r="AM501" s="82"/>
      <c r="AN501" s="82"/>
      <c r="AO501" s="82"/>
      <c r="AP501" s="82"/>
      <c r="AQ501" s="82"/>
      <c r="AR501" s="82"/>
      <c r="AS501" s="82"/>
      <c r="AT501" s="82"/>
      <c r="AU501" s="82"/>
      <c r="AV501" s="82"/>
      <c r="AW501" s="82"/>
      <c r="AX501" s="82"/>
      <c r="AY501" s="82"/>
      <c r="AZ501" s="82"/>
      <c r="BA501" s="82"/>
      <c r="BB501" s="82"/>
      <c r="BC501" s="82"/>
      <c r="BD501" s="82"/>
      <c r="BE501" s="82"/>
      <c r="BF501" s="82"/>
      <c r="BG501" s="82"/>
      <c r="BH501" s="82"/>
      <c r="BI501" s="82"/>
      <c r="BJ501" s="82"/>
      <c r="BK501" s="82"/>
      <c r="BL501" s="82"/>
      <c r="BM501" s="82"/>
      <c r="BN501" s="82"/>
      <c r="BO501" s="82"/>
      <c r="BP501" s="82"/>
      <c r="BQ501" s="82"/>
      <c r="BR501" s="82"/>
      <c r="BS501" s="84"/>
      <c r="BT501" s="84"/>
      <c r="BU501" s="84"/>
      <c r="BV501" s="84"/>
      <c r="BW501" s="84"/>
      <c r="BX501" s="84"/>
      <c r="BY501" s="82"/>
      <c r="BZ501" s="83"/>
      <c r="CA501" s="82"/>
      <c r="CB501" s="82"/>
      <c r="CC501" s="82"/>
    </row>
    <row r="502" spans="1:81" ht="15.75" customHeight="1" thickBot="1" x14ac:dyDescent="0.25">
      <c r="A502" s="82"/>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c r="AA502" s="82"/>
      <c r="AB502" s="82"/>
      <c r="AC502" s="82"/>
      <c r="AD502" s="82"/>
      <c r="AE502" s="82"/>
      <c r="AF502" s="82"/>
      <c r="AG502" s="82"/>
      <c r="AH502" s="82"/>
      <c r="AI502" s="82"/>
      <c r="AJ502" s="82"/>
      <c r="AK502" s="82"/>
      <c r="AL502" s="82"/>
      <c r="AM502" s="82"/>
      <c r="AN502" s="82"/>
      <c r="AO502" s="82"/>
      <c r="AP502" s="82"/>
      <c r="AQ502" s="82"/>
      <c r="AR502" s="82"/>
      <c r="AS502" s="82"/>
      <c r="AT502" s="82"/>
      <c r="AU502" s="82"/>
      <c r="AV502" s="82"/>
      <c r="AW502" s="82"/>
      <c r="AX502" s="82"/>
      <c r="AY502" s="82"/>
      <c r="AZ502" s="82"/>
      <c r="BA502" s="82"/>
      <c r="BB502" s="82"/>
      <c r="BC502" s="82"/>
      <c r="BD502" s="82"/>
      <c r="BE502" s="82"/>
      <c r="BF502" s="82"/>
      <c r="BG502" s="82"/>
      <c r="BH502" s="82"/>
      <c r="BI502" s="82"/>
      <c r="BJ502" s="82"/>
      <c r="BK502" s="82"/>
      <c r="BL502" s="82"/>
      <c r="BM502" s="82"/>
      <c r="BN502" s="82"/>
      <c r="BO502" s="82"/>
      <c r="BP502" s="82"/>
      <c r="BQ502" s="82"/>
      <c r="BR502" s="82"/>
      <c r="BS502" s="84"/>
      <c r="BT502" s="84"/>
      <c r="BU502" s="84"/>
      <c r="BV502" s="84"/>
      <c r="BW502" s="84"/>
      <c r="BX502" s="84"/>
      <c r="BY502" s="82"/>
      <c r="BZ502" s="83"/>
      <c r="CA502" s="82"/>
      <c r="CB502" s="82"/>
      <c r="CC502" s="82"/>
    </row>
    <row r="503" spans="1:81" ht="15.75" customHeight="1" thickBot="1" x14ac:dyDescent="0.25">
      <c r="A503" s="82"/>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c r="AJ503" s="82"/>
      <c r="AK503" s="82"/>
      <c r="AL503" s="82"/>
      <c r="AM503" s="82"/>
      <c r="AN503" s="82"/>
      <c r="AO503" s="82"/>
      <c r="AP503" s="82"/>
      <c r="AQ503" s="82"/>
      <c r="AR503" s="82"/>
      <c r="AS503" s="82"/>
      <c r="AT503" s="82"/>
      <c r="AU503" s="82"/>
      <c r="AV503" s="82"/>
      <c r="AW503" s="82"/>
      <c r="AX503" s="82"/>
      <c r="AY503" s="82"/>
      <c r="AZ503" s="82"/>
      <c r="BA503" s="82"/>
      <c r="BB503" s="82"/>
      <c r="BC503" s="82"/>
      <c r="BD503" s="82"/>
      <c r="BE503" s="82"/>
      <c r="BF503" s="82"/>
      <c r="BG503" s="82"/>
      <c r="BH503" s="82"/>
      <c r="BI503" s="82"/>
      <c r="BJ503" s="82"/>
      <c r="BK503" s="82"/>
      <c r="BL503" s="82"/>
      <c r="BM503" s="82"/>
      <c r="BN503" s="82"/>
      <c r="BO503" s="82"/>
      <c r="BP503" s="82"/>
      <c r="BQ503" s="82"/>
      <c r="BR503" s="82"/>
      <c r="BS503" s="84"/>
      <c r="BT503" s="84"/>
      <c r="BU503" s="84"/>
      <c r="BV503" s="84"/>
      <c r="BW503" s="84"/>
      <c r="BX503" s="84"/>
      <c r="BY503" s="82"/>
      <c r="BZ503" s="83"/>
      <c r="CA503" s="82"/>
      <c r="CB503" s="82"/>
      <c r="CC503" s="82"/>
    </row>
    <row r="504" spans="1:81" ht="15.75" customHeight="1" thickBot="1" x14ac:dyDescent="0.25">
      <c r="A504" s="82"/>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c r="AJ504" s="82"/>
      <c r="AK504" s="82"/>
      <c r="AL504" s="82"/>
      <c r="AM504" s="82"/>
      <c r="AN504" s="82"/>
      <c r="AO504" s="82"/>
      <c r="AP504" s="82"/>
      <c r="AQ504" s="82"/>
      <c r="AR504" s="82"/>
      <c r="AS504" s="82"/>
      <c r="AT504" s="82"/>
      <c r="AU504" s="82"/>
      <c r="AV504" s="82"/>
      <c r="AW504" s="82"/>
      <c r="AX504" s="82"/>
      <c r="AY504" s="82"/>
      <c r="AZ504" s="82"/>
      <c r="BA504" s="82"/>
      <c r="BB504" s="82"/>
      <c r="BC504" s="82"/>
      <c r="BD504" s="82"/>
      <c r="BE504" s="82"/>
      <c r="BF504" s="82"/>
      <c r="BG504" s="82"/>
      <c r="BH504" s="82"/>
      <c r="BI504" s="82"/>
      <c r="BJ504" s="82"/>
      <c r="BK504" s="82"/>
      <c r="BL504" s="82"/>
      <c r="BM504" s="82"/>
      <c r="BN504" s="82"/>
      <c r="BO504" s="82"/>
      <c r="BP504" s="82"/>
      <c r="BQ504" s="82"/>
      <c r="BR504" s="82"/>
      <c r="BS504" s="84"/>
      <c r="BT504" s="84"/>
      <c r="BU504" s="84"/>
      <c r="BV504" s="84"/>
      <c r="BW504" s="84"/>
      <c r="BX504" s="84"/>
      <c r="BY504" s="82"/>
      <c r="BZ504" s="83"/>
      <c r="CA504" s="82"/>
      <c r="CB504" s="82"/>
      <c r="CC504" s="82"/>
    </row>
    <row r="505" spans="1:81" ht="15.75" customHeight="1" thickBot="1" x14ac:dyDescent="0.25">
      <c r="A505" s="82"/>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c r="AA505" s="82"/>
      <c r="AB505" s="82"/>
      <c r="AC505" s="82"/>
      <c r="AD505" s="82"/>
      <c r="AE505" s="82"/>
      <c r="AF505" s="82"/>
      <c r="AG505" s="82"/>
      <c r="AH505" s="82"/>
      <c r="AI505" s="82"/>
      <c r="AJ505" s="82"/>
      <c r="AK505" s="82"/>
      <c r="AL505" s="82"/>
      <c r="AM505" s="82"/>
      <c r="AN505" s="82"/>
      <c r="AO505" s="82"/>
      <c r="AP505" s="82"/>
      <c r="AQ505" s="82"/>
      <c r="AR505" s="82"/>
      <c r="AS505" s="82"/>
      <c r="AT505" s="82"/>
      <c r="AU505" s="82"/>
      <c r="AV505" s="82"/>
      <c r="AW505" s="82"/>
      <c r="AX505" s="82"/>
      <c r="AY505" s="82"/>
      <c r="AZ505" s="82"/>
      <c r="BA505" s="82"/>
      <c r="BB505" s="82"/>
      <c r="BC505" s="82"/>
      <c r="BD505" s="82"/>
      <c r="BE505" s="82"/>
      <c r="BF505" s="82"/>
      <c r="BG505" s="82"/>
      <c r="BH505" s="82"/>
      <c r="BI505" s="82"/>
      <c r="BJ505" s="82"/>
      <c r="BK505" s="82"/>
      <c r="BL505" s="82"/>
      <c r="BM505" s="82"/>
      <c r="BN505" s="82"/>
      <c r="BO505" s="82"/>
      <c r="BP505" s="82"/>
      <c r="BQ505" s="82"/>
      <c r="BR505" s="82"/>
      <c r="BS505" s="84"/>
      <c r="BT505" s="84"/>
      <c r="BU505" s="84"/>
      <c r="BV505" s="84"/>
      <c r="BW505" s="84"/>
      <c r="BX505" s="84"/>
      <c r="BY505" s="82"/>
      <c r="BZ505" s="83"/>
      <c r="CA505" s="82"/>
      <c r="CB505" s="82"/>
      <c r="CC505" s="82"/>
    </row>
    <row r="506" spans="1:81" ht="15.75" customHeight="1" thickBot="1" x14ac:dyDescent="0.25">
      <c r="A506" s="82"/>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c r="AG506" s="82"/>
      <c r="AH506" s="82"/>
      <c r="AI506" s="82"/>
      <c r="AJ506" s="82"/>
      <c r="AK506" s="82"/>
      <c r="AL506" s="82"/>
      <c r="AM506" s="82"/>
      <c r="AN506" s="82"/>
      <c r="AO506" s="82"/>
      <c r="AP506" s="82"/>
      <c r="AQ506" s="82"/>
      <c r="AR506" s="82"/>
      <c r="AS506" s="82"/>
      <c r="AT506" s="82"/>
      <c r="AU506" s="82"/>
      <c r="AV506" s="82"/>
      <c r="AW506" s="82"/>
      <c r="AX506" s="82"/>
      <c r="AY506" s="82"/>
      <c r="AZ506" s="82"/>
      <c r="BA506" s="82"/>
      <c r="BB506" s="82"/>
      <c r="BC506" s="82"/>
      <c r="BD506" s="82"/>
      <c r="BE506" s="82"/>
      <c r="BF506" s="82"/>
      <c r="BG506" s="82"/>
      <c r="BH506" s="82"/>
      <c r="BI506" s="82"/>
      <c r="BJ506" s="82"/>
      <c r="BK506" s="82"/>
      <c r="BL506" s="82"/>
      <c r="BM506" s="82"/>
      <c r="BN506" s="82"/>
      <c r="BO506" s="82"/>
      <c r="BP506" s="82"/>
      <c r="BQ506" s="82"/>
      <c r="BR506" s="82"/>
      <c r="BS506" s="84"/>
      <c r="BT506" s="84"/>
      <c r="BU506" s="84"/>
      <c r="BV506" s="84"/>
      <c r="BW506" s="84"/>
      <c r="BX506" s="84"/>
      <c r="BY506" s="82"/>
      <c r="BZ506" s="83"/>
      <c r="CA506" s="82"/>
      <c r="CB506" s="82"/>
      <c r="CC506" s="82"/>
    </row>
    <row r="507" spans="1:81" ht="15.75" customHeight="1" thickBot="1" x14ac:dyDescent="0.25">
      <c r="A507" s="82"/>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c r="AA507" s="82"/>
      <c r="AB507" s="82"/>
      <c r="AC507" s="82"/>
      <c r="AD507" s="82"/>
      <c r="AE507" s="82"/>
      <c r="AF507" s="82"/>
      <c r="AG507" s="82"/>
      <c r="AH507" s="82"/>
      <c r="AI507" s="82"/>
      <c r="AJ507" s="82"/>
      <c r="AK507" s="82"/>
      <c r="AL507" s="82"/>
      <c r="AM507" s="82"/>
      <c r="AN507" s="82"/>
      <c r="AO507" s="82"/>
      <c r="AP507" s="82"/>
      <c r="AQ507" s="82"/>
      <c r="AR507" s="82"/>
      <c r="AS507" s="82"/>
      <c r="AT507" s="82"/>
      <c r="AU507" s="82"/>
      <c r="AV507" s="82"/>
      <c r="AW507" s="82"/>
      <c r="AX507" s="82"/>
      <c r="AY507" s="82"/>
      <c r="AZ507" s="82"/>
      <c r="BA507" s="82"/>
      <c r="BB507" s="82"/>
      <c r="BC507" s="82"/>
      <c r="BD507" s="82"/>
      <c r="BE507" s="82"/>
      <c r="BF507" s="82"/>
      <c r="BG507" s="82"/>
      <c r="BH507" s="82"/>
      <c r="BI507" s="82"/>
      <c r="BJ507" s="82"/>
      <c r="BK507" s="82"/>
      <c r="BL507" s="82"/>
      <c r="BM507" s="82"/>
      <c r="BN507" s="82"/>
      <c r="BO507" s="82"/>
      <c r="BP507" s="82"/>
      <c r="BQ507" s="82"/>
      <c r="BR507" s="82"/>
      <c r="BS507" s="84"/>
      <c r="BT507" s="84"/>
      <c r="BU507" s="84"/>
      <c r="BV507" s="84"/>
      <c r="BW507" s="84"/>
      <c r="BX507" s="84"/>
      <c r="BY507" s="82"/>
      <c r="BZ507" s="83"/>
      <c r="CA507" s="82"/>
      <c r="CB507" s="82"/>
      <c r="CC507" s="82"/>
    </row>
    <row r="508" spans="1:81" ht="15.75" customHeight="1" thickBot="1" x14ac:dyDescent="0.25">
      <c r="A508" s="82"/>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c r="AA508" s="82"/>
      <c r="AB508" s="82"/>
      <c r="AC508" s="82"/>
      <c r="AD508" s="82"/>
      <c r="AE508" s="82"/>
      <c r="AF508" s="82"/>
      <c r="AG508" s="82"/>
      <c r="AH508" s="82"/>
      <c r="AI508" s="82"/>
      <c r="AJ508" s="82"/>
      <c r="AK508" s="82"/>
      <c r="AL508" s="82"/>
      <c r="AM508" s="82"/>
      <c r="AN508" s="82"/>
      <c r="AO508" s="82"/>
      <c r="AP508" s="82"/>
      <c r="AQ508" s="82"/>
      <c r="AR508" s="82"/>
      <c r="AS508" s="82"/>
      <c r="AT508" s="82"/>
      <c r="AU508" s="82"/>
      <c r="AV508" s="82"/>
      <c r="AW508" s="82"/>
      <c r="AX508" s="82"/>
      <c r="AY508" s="82"/>
      <c r="AZ508" s="82"/>
      <c r="BA508" s="82"/>
      <c r="BB508" s="82"/>
      <c r="BC508" s="82"/>
      <c r="BD508" s="82"/>
      <c r="BE508" s="82"/>
      <c r="BF508" s="82"/>
      <c r="BG508" s="82"/>
      <c r="BH508" s="82"/>
      <c r="BI508" s="82"/>
      <c r="BJ508" s="82"/>
      <c r="BK508" s="82"/>
      <c r="BL508" s="82"/>
      <c r="BM508" s="82"/>
      <c r="BN508" s="82"/>
      <c r="BO508" s="82"/>
      <c r="BP508" s="82"/>
      <c r="BQ508" s="82"/>
      <c r="BR508" s="82"/>
      <c r="BS508" s="84"/>
      <c r="BT508" s="84"/>
      <c r="BU508" s="84"/>
      <c r="BV508" s="84"/>
      <c r="BW508" s="84"/>
      <c r="BX508" s="84"/>
      <c r="BY508" s="82"/>
      <c r="BZ508" s="83"/>
      <c r="CA508" s="82"/>
      <c r="CB508" s="82"/>
      <c r="CC508" s="82"/>
    </row>
    <row r="509" spans="1:81" ht="15.75" customHeight="1" thickBot="1" x14ac:dyDescent="0.25">
      <c r="A509" s="82"/>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G509" s="82"/>
      <c r="AH509" s="82"/>
      <c r="AI509" s="82"/>
      <c r="AJ509" s="82"/>
      <c r="AK509" s="82"/>
      <c r="AL509" s="82"/>
      <c r="AM509" s="82"/>
      <c r="AN509" s="82"/>
      <c r="AO509" s="82"/>
      <c r="AP509" s="82"/>
      <c r="AQ509" s="82"/>
      <c r="AR509" s="82"/>
      <c r="AS509" s="82"/>
      <c r="AT509" s="82"/>
      <c r="AU509" s="82"/>
      <c r="AV509" s="82"/>
      <c r="AW509" s="82"/>
      <c r="AX509" s="82"/>
      <c r="AY509" s="82"/>
      <c r="AZ509" s="82"/>
      <c r="BA509" s="82"/>
      <c r="BB509" s="82"/>
      <c r="BC509" s="82"/>
      <c r="BD509" s="82"/>
      <c r="BE509" s="82"/>
      <c r="BF509" s="82"/>
      <c r="BG509" s="82"/>
      <c r="BH509" s="82"/>
      <c r="BI509" s="82"/>
      <c r="BJ509" s="82"/>
      <c r="BK509" s="82"/>
      <c r="BL509" s="82"/>
      <c r="BM509" s="82"/>
      <c r="BN509" s="82"/>
      <c r="BO509" s="82"/>
      <c r="BP509" s="82"/>
      <c r="BQ509" s="82"/>
      <c r="BR509" s="82"/>
      <c r="BS509" s="84"/>
      <c r="BT509" s="84"/>
      <c r="BU509" s="84"/>
      <c r="BV509" s="84"/>
      <c r="BW509" s="84"/>
      <c r="BX509" s="84"/>
      <c r="BY509" s="82"/>
      <c r="BZ509" s="83"/>
      <c r="CA509" s="82"/>
      <c r="CB509" s="82"/>
      <c r="CC509" s="82"/>
    </row>
    <row r="510" spans="1:81" ht="15.75" customHeight="1" thickBot="1" x14ac:dyDescent="0.25">
      <c r="A510" s="82"/>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c r="AA510" s="82"/>
      <c r="AB510" s="82"/>
      <c r="AC510" s="82"/>
      <c r="AD510" s="82"/>
      <c r="AE510" s="82"/>
      <c r="AF510" s="82"/>
      <c r="AG510" s="82"/>
      <c r="AH510" s="82"/>
      <c r="AI510" s="82"/>
      <c r="AJ510" s="82"/>
      <c r="AK510" s="82"/>
      <c r="AL510" s="82"/>
      <c r="AM510" s="82"/>
      <c r="AN510" s="82"/>
      <c r="AO510" s="82"/>
      <c r="AP510" s="82"/>
      <c r="AQ510" s="82"/>
      <c r="AR510" s="82"/>
      <c r="AS510" s="82"/>
      <c r="AT510" s="82"/>
      <c r="AU510" s="82"/>
      <c r="AV510" s="82"/>
      <c r="AW510" s="82"/>
      <c r="AX510" s="82"/>
      <c r="AY510" s="82"/>
      <c r="AZ510" s="82"/>
      <c r="BA510" s="82"/>
      <c r="BB510" s="82"/>
      <c r="BC510" s="82"/>
      <c r="BD510" s="82"/>
      <c r="BE510" s="82"/>
      <c r="BF510" s="82"/>
      <c r="BG510" s="82"/>
      <c r="BH510" s="82"/>
      <c r="BI510" s="82"/>
      <c r="BJ510" s="82"/>
      <c r="BK510" s="82"/>
      <c r="BL510" s="82"/>
      <c r="BM510" s="82"/>
      <c r="BN510" s="82"/>
      <c r="BO510" s="82"/>
      <c r="BP510" s="82"/>
      <c r="BQ510" s="82"/>
      <c r="BR510" s="82"/>
      <c r="BS510" s="84"/>
      <c r="BT510" s="84"/>
      <c r="BU510" s="84"/>
      <c r="BV510" s="84"/>
      <c r="BW510" s="84"/>
      <c r="BX510" s="84"/>
      <c r="BY510" s="82"/>
      <c r="BZ510" s="83"/>
      <c r="CA510" s="82"/>
      <c r="CB510" s="82"/>
      <c r="CC510" s="82"/>
    </row>
    <row r="511" spans="1:81" ht="15.75" customHeight="1" thickBot="1" x14ac:dyDescent="0.25">
      <c r="A511" s="82"/>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c r="AA511" s="82"/>
      <c r="AB511" s="82"/>
      <c r="AC511" s="82"/>
      <c r="AD511" s="82"/>
      <c r="AE511" s="82"/>
      <c r="AF511" s="82"/>
      <c r="AG511" s="82"/>
      <c r="AH511" s="82"/>
      <c r="AI511" s="82"/>
      <c r="AJ511" s="82"/>
      <c r="AK511" s="82"/>
      <c r="AL511" s="82"/>
      <c r="AM511" s="82"/>
      <c r="AN511" s="82"/>
      <c r="AO511" s="82"/>
      <c r="AP511" s="82"/>
      <c r="AQ511" s="82"/>
      <c r="AR511" s="82"/>
      <c r="AS511" s="82"/>
      <c r="AT511" s="82"/>
      <c r="AU511" s="82"/>
      <c r="AV511" s="82"/>
      <c r="AW511" s="82"/>
      <c r="AX511" s="82"/>
      <c r="AY511" s="82"/>
      <c r="AZ511" s="82"/>
      <c r="BA511" s="82"/>
      <c r="BB511" s="82"/>
      <c r="BC511" s="82"/>
      <c r="BD511" s="82"/>
      <c r="BE511" s="82"/>
      <c r="BF511" s="82"/>
      <c r="BG511" s="82"/>
      <c r="BH511" s="82"/>
      <c r="BI511" s="82"/>
      <c r="BJ511" s="82"/>
      <c r="BK511" s="82"/>
      <c r="BL511" s="82"/>
      <c r="BM511" s="82"/>
      <c r="BN511" s="82"/>
      <c r="BO511" s="82"/>
      <c r="BP511" s="82"/>
      <c r="BQ511" s="82"/>
      <c r="BR511" s="82"/>
      <c r="BS511" s="84"/>
      <c r="BT511" s="84"/>
      <c r="BU511" s="84"/>
      <c r="BV511" s="84"/>
      <c r="BW511" s="84"/>
      <c r="BX511" s="84"/>
      <c r="BY511" s="82"/>
      <c r="BZ511" s="83"/>
      <c r="CA511" s="82"/>
      <c r="CB511" s="82"/>
      <c r="CC511" s="82"/>
    </row>
    <row r="512" spans="1:81" ht="15.75" customHeight="1" thickBot="1" x14ac:dyDescent="0.25">
      <c r="A512" s="82"/>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c r="AA512" s="82"/>
      <c r="AB512" s="82"/>
      <c r="AC512" s="82"/>
      <c r="AD512" s="82"/>
      <c r="AE512" s="82"/>
      <c r="AF512" s="82"/>
      <c r="AG512" s="82"/>
      <c r="AH512" s="82"/>
      <c r="AI512" s="82"/>
      <c r="AJ512" s="82"/>
      <c r="AK512" s="82"/>
      <c r="AL512" s="82"/>
      <c r="AM512" s="82"/>
      <c r="AN512" s="82"/>
      <c r="AO512" s="82"/>
      <c r="AP512" s="82"/>
      <c r="AQ512" s="82"/>
      <c r="AR512" s="82"/>
      <c r="AS512" s="82"/>
      <c r="AT512" s="82"/>
      <c r="AU512" s="82"/>
      <c r="AV512" s="82"/>
      <c r="AW512" s="82"/>
      <c r="AX512" s="82"/>
      <c r="AY512" s="82"/>
      <c r="AZ512" s="82"/>
      <c r="BA512" s="82"/>
      <c r="BB512" s="82"/>
      <c r="BC512" s="82"/>
      <c r="BD512" s="82"/>
      <c r="BE512" s="82"/>
      <c r="BF512" s="82"/>
      <c r="BG512" s="82"/>
      <c r="BH512" s="82"/>
      <c r="BI512" s="82"/>
      <c r="BJ512" s="82"/>
      <c r="BK512" s="82"/>
      <c r="BL512" s="82"/>
      <c r="BM512" s="82"/>
      <c r="BN512" s="82"/>
      <c r="BO512" s="82"/>
      <c r="BP512" s="82"/>
      <c r="BQ512" s="82"/>
      <c r="BR512" s="82"/>
      <c r="BS512" s="84"/>
      <c r="BT512" s="84"/>
      <c r="BU512" s="84"/>
      <c r="BV512" s="84"/>
      <c r="BW512" s="84"/>
      <c r="BX512" s="84"/>
      <c r="BY512" s="82"/>
      <c r="BZ512" s="83"/>
      <c r="CA512" s="82"/>
      <c r="CB512" s="82"/>
      <c r="CC512" s="82"/>
    </row>
    <row r="513" spans="1:81" ht="15.75" customHeight="1" thickBot="1" x14ac:dyDescent="0.25">
      <c r="A513" s="82"/>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c r="AJ513" s="82"/>
      <c r="AK513" s="82"/>
      <c r="AL513" s="82"/>
      <c r="AM513" s="82"/>
      <c r="AN513" s="82"/>
      <c r="AO513" s="82"/>
      <c r="AP513" s="82"/>
      <c r="AQ513" s="82"/>
      <c r="AR513" s="82"/>
      <c r="AS513" s="82"/>
      <c r="AT513" s="82"/>
      <c r="AU513" s="82"/>
      <c r="AV513" s="82"/>
      <c r="AW513" s="82"/>
      <c r="AX513" s="82"/>
      <c r="AY513" s="82"/>
      <c r="AZ513" s="82"/>
      <c r="BA513" s="82"/>
      <c r="BB513" s="82"/>
      <c r="BC513" s="82"/>
      <c r="BD513" s="82"/>
      <c r="BE513" s="82"/>
      <c r="BF513" s="82"/>
      <c r="BG513" s="82"/>
      <c r="BH513" s="82"/>
      <c r="BI513" s="82"/>
      <c r="BJ513" s="82"/>
      <c r="BK513" s="82"/>
      <c r="BL513" s="82"/>
      <c r="BM513" s="82"/>
      <c r="BN513" s="82"/>
      <c r="BO513" s="82"/>
      <c r="BP513" s="82"/>
      <c r="BQ513" s="82"/>
      <c r="BR513" s="82"/>
      <c r="BS513" s="84"/>
      <c r="BT513" s="84"/>
      <c r="BU513" s="84"/>
      <c r="BV513" s="84"/>
      <c r="BW513" s="84"/>
      <c r="BX513" s="84"/>
      <c r="BY513" s="82"/>
      <c r="BZ513" s="83"/>
      <c r="CA513" s="82"/>
      <c r="CB513" s="82"/>
      <c r="CC513" s="82"/>
    </row>
    <row r="514" spans="1:81" ht="15.75" customHeight="1" thickBot="1" x14ac:dyDescent="0.25">
      <c r="A514" s="82"/>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c r="AJ514" s="82"/>
      <c r="AK514" s="82"/>
      <c r="AL514" s="82"/>
      <c r="AM514" s="82"/>
      <c r="AN514" s="82"/>
      <c r="AO514" s="82"/>
      <c r="AP514" s="82"/>
      <c r="AQ514" s="82"/>
      <c r="AR514" s="82"/>
      <c r="AS514" s="82"/>
      <c r="AT514" s="82"/>
      <c r="AU514" s="82"/>
      <c r="AV514" s="82"/>
      <c r="AW514" s="82"/>
      <c r="AX514" s="82"/>
      <c r="AY514" s="82"/>
      <c r="AZ514" s="82"/>
      <c r="BA514" s="82"/>
      <c r="BB514" s="82"/>
      <c r="BC514" s="82"/>
      <c r="BD514" s="82"/>
      <c r="BE514" s="82"/>
      <c r="BF514" s="82"/>
      <c r="BG514" s="82"/>
      <c r="BH514" s="82"/>
      <c r="BI514" s="82"/>
      <c r="BJ514" s="82"/>
      <c r="BK514" s="82"/>
      <c r="BL514" s="82"/>
      <c r="BM514" s="82"/>
      <c r="BN514" s="82"/>
      <c r="BO514" s="82"/>
      <c r="BP514" s="82"/>
      <c r="BQ514" s="82"/>
      <c r="BR514" s="82"/>
      <c r="BS514" s="84"/>
      <c r="BT514" s="84"/>
      <c r="BU514" s="84"/>
      <c r="BV514" s="84"/>
      <c r="BW514" s="84"/>
      <c r="BX514" s="84"/>
      <c r="BY514" s="82"/>
      <c r="BZ514" s="83"/>
      <c r="CA514" s="82"/>
      <c r="CB514" s="82"/>
      <c r="CC514" s="82"/>
    </row>
    <row r="515" spans="1:81" ht="15.75" customHeight="1" thickBot="1" x14ac:dyDescent="0.25">
      <c r="A515" s="82"/>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G515" s="82"/>
      <c r="AH515" s="82"/>
      <c r="AI515" s="82"/>
      <c r="AJ515" s="82"/>
      <c r="AK515" s="82"/>
      <c r="AL515" s="82"/>
      <c r="AM515" s="82"/>
      <c r="AN515" s="82"/>
      <c r="AO515" s="82"/>
      <c r="AP515" s="82"/>
      <c r="AQ515" s="82"/>
      <c r="AR515" s="82"/>
      <c r="AS515" s="82"/>
      <c r="AT515" s="82"/>
      <c r="AU515" s="82"/>
      <c r="AV515" s="82"/>
      <c r="AW515" s="82"/>
      <c r="AX515" s="82"/>
      <c r="AY515" s="82"/>
      <c r="AZ515" s="82"/>
      <c r="BA515" s="82"/>
      <c r="BB515" s="82"/>
      <c r="BC515" s="82"/>
      <c r="BD515" s="82"/>
      <c r="BE515" s="82"/>
      <c r="BF515" s="82"/>
      <c r="BG515" s="82"/>
      <c r="BH515" s="82"/>
      <c r="BI515" s="82"/>
      <c r="BJ515" s="82"/>
      <c r="BK515" s="82"/>
      <c r="BL515" s="82"/>
      <c r="BM515" s="82"/>
      <c r="BN515" s="82"/>
      <c r="BO515" s="82"/>
      <c r="BP515" s="82"/>
      <c r="BQ515" s="82"/>
      <c r="BR515" s="82"/>
      <c r="BS515" s="84"/>
      <c r="BT515" s="84"/>
      <c r="BU515" s="84"/>
      <c r="BV515" s="84"/>
      <c r="BW515" s="84"/>
      <c r="BX515" s="84"/>
      <c r="BY515" s="82"/>
      <c r="BZ515" s="83"/>
      <c r="CA515" s="82"/>
      <c r="CB515" s="82"/>
      <c r="CC515" s="82"/>
    </row>
    <row r="516" spans="1:81" ht="15.75" customHeight="1" thickBot="1" x14ac:dyDescent="0.25">
      <c r="A516" s="82"/>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c r="AA516" s="82"/>
      <c r="AB516" s="82"/>
      <c r="AC516" s="82"/>
      <c r="AD516" s="82"/>
      <c r="AE516" s="82"/>
      <c r="AF516" s="82"/>
      <c r="AG516" s="82"/>
      <c r="AH516" s="82"/>
      <c r="AI516" s="82"/>
      <c r="AJ516" s="82"/>
      <c r="AK516" s="82"/>
      <c r="AL516" s="82"/>
      <c r="AM516" s="82"/>
      <c r="AN516" s="82"/>
      <c r="AO516" s="82"/>
      <c r="AP516" s="82"/>
      <c r="AQ516" s="82"/>
      <c r="AR516" s="82"/>
      <c r="AS516" s="82"/>
      <c r="AT516" s="82"/>
      <c r="AU516" s="82"/>
      <c r="AV516" s="82"/>
      <c r="AW516" s="82"/>
      <c r="AX516" s="82"/>
      <c r="AY516" s="82"/>
      <c r="AZ516" s="82"/>
      <c r="BA516" s="82"/>
      <c r="BB516" s="82"/>
      <c r="BC516" s="82"/>
      <c r="BD516" s="82"/>
      <c r="BE516" s="82"/>
      <c r="BF516" s="82"/>
      <c r="BG516" s="82"/>
      <c r="BH516" s="82"/>
      <c r="BI516" s="82"/>
      <c r="BJ516" s="82"/>
      <c r="BK516" s="82"/>
      <c r="BL516" s="82"/>
      <c r="BM516" s="82"/>
      <c r="BN516" s="82"/>
      <c r="BO516" s="82"/>
      <c r="BP516" s="82"/>
      <c r="BQ516" s="82"/>
      <c r="BR516" s="82"/>
      <c r="BS516" s="84"/>
      <c r="BT516" s="84"/>
      <c r="BU516" s="84"/>
      <c r="BV516" s="84"/>
      <c r="BW516" s="84"/>
      <c r="BX516" s="84"/>
      <c r="BY516" s="82"/>
      <c r="BZ516" s="83"/>
      <c r="CA516" s="82"/>
      <c r="CB516" s="82"/>
      <c r="CC516" s="82"/>
    </row>
    <row r="517" spans="1:81" ht="15.75" customHeight="1" thickBot="1" x14ac:dyDescent="0.25">
      <c r="A517" s="82"/>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c r="AG517" s="82"/>
      <c r="AH517" s="82"/>
      <c r="AI517" s="82"/>
      <c r="AJ517" s="82"/>
      <c r="AK517" s="82"/>
      <c r="AL517" s="82"/>
      <c r="AM517" s="82"/>
      <c r="AN517" s="82"/>
      <c r="AO517" s="82"/>
      <c r="AP517" s="82"/>
      <c r="AQ517" s="82"/>
      <c r="AR517" s="82"/>
      <c r="AS517" s="82"/>
      <c r="AT517" s="82"/>
      <c r="AU517" s="82"/>
      <c r="AV517" s="82"/>
      <c r="AW517" s="82"/>
      <c r="AX517" s="82"/>
      <c r="AY517" s="82"/>
      <c r="AZ517" s="82"/>
      <c r="BA517" s="82"/>
      <c r="BB517" s="82"/>
      <c r="BC517" s="82"/>
      <c r="BD517" s="82"/>
      <c r="BE517" s="82"/>
      <c r="BF517" s="82"/>
      <c r="BG517" s="82"/>
      <c r="BH517" s="82"/>
      <c r="BI517" s="82"/>
      <c r="BJ517" s="82"/>
      <c r="BK517" s="82"/>
      <c r="BL517" s="82"/>
      <c r="BM517" s="82"/>
      <c r="BN517" s="82"/>
      <c r="BO517" s="82"/>
      <c r="BP517" s="82"/>
      <c r="BQ517" s="82"/>
      <c r="BR517" s="82"/>
      <c r="BS517" s="84"/>
      <c r="BT517" s="84"/>
      <c r="BU517" s="84"/>
      <c r="BV517" s="84"/>
      <c r="BW517" s="84"/>
      <c r="BX517" s="84"/>
      <c r="BY517" s="82"/>
      <c r="BZ517" s="83"/>
      <c r="CA517" s="82"/>
      <c r="CB517" s="82"/>
      <c r="CC517" s="82"/>
    </row>
    <row r="518" spans="1:81" ht="15.75" customHeight="1" thickBot="1" x14ac:dyDescent="0.25">
      <c r="A518" s="82"/>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c r="AG518" s="82"/>
      <c r="AH518" s="82"/>
      <c r="AI518" s="82"/>
      <c r="AJ518" s="82"/>
      <c r="AK518" s="82"/>
      <c r="AL518" s="82"/>
      <c r="AM518" s="82"/>
      <c r="AN518" s="82"/>
      <c r="AO518" s="82"/>
      <c r="AP518" s="82"/>
      <c r="AQ518" s="82"/>
      <c r="AR518" s="82"/>
      <c r="AS518" s="82"/>
      <c r="AT518" s="82"/>
      <c r="AU518" s="82"/>
      <c r="AV518" s="82"/>
      <c r="AW518" s="82"/>
      <c r="AX518" s="82"/>
      <c r="AY518" s="82"/>
      <c r="AZ518" s="82"/>
      <c r="BA518" s="82"/>
      <c r="BB518" s="82"/>
      <c r="BC518" s="82"/>
      <c r="BD518" s="82"/>
      <c r="BE518" s="82"/>
      <c r="BF518" s="82"/>
      <c r="BG518" s="82"/>
      <c r="BH518" s="82"/>
      <c r="BI518" s="82"/>
      <c r="BJ518" s="82"/>
      <c r="BK518" s="82"/>
      <c r="BL518" s="82"/>
      <c r="BM518" s="82"/>
      <c r="BN518" s="82"/>
      <c r="BO518" s="82"/>
      <c r="BP518" s="82"/>
      <c r="BQ518" s="82"/>
      <c r="BR518" s="82"/>
      <c r="BS518" s="84"/>
      <c r="BT518" s="84"/>
      <c r="BU518" s="84"/>
      <c r="BV518" s="84"/>
      <c r="BW518" s="84"/>
      <c r="BX518" s="84"/>
      <c r="BY518" s="82"/>
      <c r="BZ518" s="83"/>
      <c r="CA518" s="82"/>
      <c r="CB518" s="82"/>
      <c r="CC518" s="82"/>
    </row>
    <row r="519" spans="1:81" ht="15.75" customHeight="1" thickBot="1" x14ac:dyDescent="0.25">
      <c r="A519" s="82"/>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c r="AA519" s="82"/>
      <c r="AB519" s="82"/>
      <c r="AC519" s="82"/>
      <c r="AD519" s="82"/>
      <c r="AE519" s="82"/>
      <c r="AF519" s="82"/>
      <c r="AG519" s="82"/>
      <c r="AH519" s="82"/>
      <c r="AI519" s="82"/>
      <c r="AJ519" s="82"/>
      <c r="AK519" s="82"/>
      <c r="AL519" s="82"/>
      <c r="AM519" s="82"/>
      <c r="AN519" s="82"/>
      <c r="AO519" s="82"/>
      <c r="AP519" s="82"/>
      <c r="AQ519" s="82"/>
      <c r="AR519" s="82"/>
      <c r="AS519" s="82"/>
      <c r="AT519" s="82"/>
      <c r="AU519" s="82"/>
      <c r="AV519" s="82"/>
      <c r="AW519" s="82"/>
      <c r="AX519" s="82"/>
      <c r="AY519" s="82"/>
      <c r="AZ519" s="82"/>
      <c r="BA519" s="82"/>
      <c r="BB519" s="82"/>
      <c r="BC519" s="82"/>
      <c r="BD519" s="82"/>
      <c r="BE519" s="82"/>
      <c r="BF519" s="82"/>
      <c r="BG519" s="82"/>
      <c r="BH519" s="82"/>
      <c r="BI519" s="82"/>
      <c r="BJ519" s="82"/>
      <c r="BK519" s="82"/>
      <c r="BL519" s="82"/>
      <c r="BM519" s="82"/>
      <c r="BN519" s="82"/>
      <c r="BO519" s="82"/>
      <c r="BP519" s="82"/>
      <c r="BQ519" s="82"/>
      <c r="BR519" s="82"/>
      <c r="BS519" s="84"/>
      <c r="BT519" s="84"/>
      <c r="BU519" s="84"/>
      <c r="BV519" s="84"/>
      <c r="BW519" s="84"/>
      <c r="BX519" s="84"/>
      <c r="BY519" s="82"/>
      <c r="BZ519" s="83"/>
      <c r="CA519" s="82"/>
      <c r="CB519" s="82"/>
      <c r="CC519" s="82"/>
    </row>
    <row r="520" spans="1:81" ht="15.75" customHeight="1" thickBot="1" x14ac:dyDescent="0.25">
      <c r="A520" s="82"/>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c r="AA520" s="82"/>
      <c r="AB520" s="82"/>
      <c r="AC520" s="82"/>
      <c r="AD520" s="82"/>
      <c r="AE520" s="82"/>
      <c r="AF520" s="82"/>
      <c r="AG520" s="82"/>
      <c r="AH520" s="82"/>
      <c r="AI520" s="82"/>
      <c r="AJ520" s="82"/>
      <c r="AK520" s="82"/>
      <c r="AL520" s="82"/>
      <c r="AM520" s="82"/>
      <c r="AN520" s="82"/>
      <c r="AO520" s="82"/>
      <c r="AP520" s="82"/>
      <c r="AQ520" s="82"/>
      <c r="AR520" s="82"/>
      <c r="AS520" s="82"/>
      <c r="AT520" s="82"/>
      <c r="AU520" s="82"/>
      <c r="AV520" s="82"/>
      <c r="AW520" s="82"/>
      <c r="AX520" s="82"/>
      <c r="AY520" s="82"/>
      <c r="AZ520" s="82"/>
      <c r="BA520" s="82"/>
      <c r="BB520" s="82"/>
      <c r="BC520" s="82"/>
      <c r="BD520" s="82"/>
      <c r="BE520" s="82"/>
      <c r="BF520" s="82"/>
      <c r="BG520" s="82"/>
      <c r="BH520" s="82"/>
      <c r="BI520" s="82"/>
      <c r="BJ520" s="82"/>
      <c r="BK520" s="82"/>
      <c r="BL520" s="82"/>
      <c r="BM520" s="82"/>
      <c r="BN520" s="82"/>
      <c r="BO520" s="82"/>
      <c r="BP520" s="82"/>
      <c r="BQ520" s="82"/>
      <c r="BR520" s="82"/>
      <c r="BS520" s="84"/>
      <c r="BT520" s="84"/>
      <c r="BU520" s="84"/>
      <c r="BV520" s="84"/>
      <c r="BW520" s="84"/>
      <c r="BX520" s="84"/>
      <c r="BY520" s="82"/>
      <c r="BZ520" s="83"/>
      <c r="CA520" s="82"/>
      <c r="CB520" s="82"/>
      <c r="CC520" s="82"/>
    </row>
    <row r="521" spans="1:81" ht="15.75" customHeight="1" thickBot="1" x14ac:dyDescent="0.25">
      <c r="A521" s="82"/>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G521" s="82"/>
      <c r="AH521" s="82"/>
      <c r="AI521" s="82"/>
      <c r="AJ521" s="82"/>
      <c r="AK521" s="82"/>
      <c r="AL521" s="82"/>
      <c r="AM521" s="82"/>
      <c r="AN521" s="82"/>
      <c r="AO521" s="82"/>
      <c r="AP521" s="82"/>
      <c r="AQ521" s="82"/>
      <c r="AR521" s="82"/>
      <c r="AS521" s="82"/>
      <c r="AT521" s="82"/>
      <c r="AU521" s="82"/>
      <c r="AV521" s="82"/>
      <c r="AW521" s="82"/>
      <c r="AX521" s="82"/>
      <c r="AY521" s="82"/>
      <c r="AZ521" s="82"/>
      <c r="BA521" s="82"/>
      <c r="BB521" s="82"/>
      <c r="BC521" s="82"/>
      <c r="BD521" s="82"/>
      <c r="BE521" s="82"/>
      <c r="BF521" s="82"/>
      <c r="BG521" s="82"/>
      <c r="BH521" s="82"/>
      <c r="BI521" s="82"/>
      <c r="BJ521" s="82"/>
      <c r="BK521" s="82"/>
      <c r="BL521" s="82"/>
      <c r="BM521" s="82"/>
      <c r="BN521" s="82"/>
      <c r="BO521" s="82"/>
      <c r="BP521" s="82"/>
      <c r="BQ521" s="82"/>
      <c r="BR521" s="82"/>
      <c r="BS521" s="84"/>
      <c r="BT521" s="84"/>
      <c r="BU521" s="84"/>
      <c r="BV521" s="84"/>
      <c r="BW521" s="84"/>
      <c r="BX521" s="84"/>
      <c r="BY521" s="82"/>
      <c r="BZ521" s="83"/>
      <c r="CA521" s="82"/>
      <c r="CB521" s="82"/>
      <c r="CC521" s="82"/>
    </row>
    <row r="522" spans="1:81" ht="15.75" customHeight="1" thickBot="1" x14ac:dyDescent="0.25">
      <c r="A522" s="82"/>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c r="AA522" s="82"/>
      <c r="AB522" s="82"/>
      <c r="AC522" s="82"/>
      <c r="AD522" s="82"/>
      <c r="AE522" s="82"/>
      <c r="AF522" s="82"/>
      <c r="AG522" s="82"/>
      <c r="AH522" s="82"/>
      <c r="AI522" s="82"/>
      <c r="AJ522" s="82"/>
      <c r="AK522" s="82"/>
      <c r="AL522" s="82"/>
      <c r="AM522" s="82"/>
      <c r="AN522" s="82"/>
      <c r="AO522" s="82"/>
      <c r="AP522" s="82"/>
      <c r="AQ522" s="82"/>
      <c r="AR522" s="82"/>
      <c r="AS522" s="82"/>
      <c r="AT522" s="82"/>
      <c r="AU522" s="82"/>
      <c r="AV522" s="82"/>
      <c r="AW522" s="82"/>
      <c r="AX522" s="82"/>
      <c r="AY522" s="82"/>
      <c r="AZ522" s="82"/>
      <c r="BA522" s="82"/>
      <c r="BB522" s="82"/>
      <c r="BC522" s="82"/>
      <c r="BD522" s="82"/>
      <c r="BE522" s="82"/>
      <c r="BF522" s="82"/>
      <c r="BG522" s="82"/>
      <c r="BH522" s="82"/>
      <c r="BI522" s="82"/>
      <c r="BJ522" s="82"/>
      <c r="BK522" s="82"/>
      <c r="BL522" s="82"/>
      <c r="BM522" s="82"/>
      <c r="BN522" s="82"/>
      <c r="BO522" s="82"/>
      <c r="BP522" s="82"/>
      <c r="BQ522" s="82"/>
      <c r="BR522" s="82"/>
      <c r="BS522" s="84"/>
      <c r="BT522" s="84"/>
      <c r="BU522" s="84"/>
      <c r="BV522" s="84"/>
      <c r="BW522" s="84"/>
      <c r="BX522" s="84"/>
      <c r="BY522" s="82"/>
      <c r="BZ522" s="83"/>
      <c r="CA522" s="82"/>
      <c r="CB522" s="82"/>
      <c r="CC522" s="82"/>
    </row>
    <row r="523" spans="1:81" ht="15.75" customHeight="1" thickBot="1" x14ac:dyDescent="0.25">
      <c r="A523" s="82"/>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c r="AA523" s="82"/>
      <c r="AB523" s="82"/>
      <c r="AC523" s="82"/>
      <c r="AD523" s="82"/>
      <c r="AE523" s="82"/>
      <c r="AF523" s="82"/>
      <c r="AG523" s="82"/>
      <c r="AH523" s="82"/>
      <c r="AI523" s="82"/>
      <c r="AJ523" s="82"/>
      <c r="AK523" s="82"/>
      <c r="AL523" s="82"/>
      <c r="AM523" s="82"/>
      <c r="AN523" s="82"/>
      <c r="AO523" s="82"/>
      <c r="AP523" s="82"/>
      <c r="AQ523" s="82"/>
      <c r="AR523" s="82"/>
      <c r="AS523" s="82"/>
      <c r="AT523" s="82"/>
      <c r="AU523" s="82"/>
      <c r="AV523" s="82"/>
      <c r="AW523" s="82"/>
      <c r="AX523" s="82"/>
      <c r="AY523" s="82"/>
      <c r="AZ523" s="82"/>
      <c r="BA523" s="82"/>
      <c r="BB523" s="82"/>
      <c r="BC523" s="82"/>
      <c r="BD523" s="82"/>
      <c r="BE523" s="82"/>
      <c r="BF523" s="82"/>
      <c r="BG523" s="82"/>
      <c r="BH523" s="82"/>
      <c r="BI523" s="82"/>
      <c r="BJ523" s="82"/>
      <c r="BK523" s="82"/>
      <c r="BL523" s="82"/>
      <c r="BM523" s="82"/>
      <c r="BN523" s="82"/>
      <c r="BO523" s="82"/>
      <c r="BP523" s="82"/>
      <c r="BQ523" s="82"/>
      <c r="BR523" s="82"/>
      <c r="BS523" s="84"/>
      <c r="BT523" s="84"/>
      <c r="BU523" s="84"/>
      <c r="BV523" s="84"/>
      <c r="BW523" s="84"/>
      <c r="BX523" s="84"/>
      <c r="BY523" s="82"/>
      <c r="BZ523" s="83"/>
      <c r="CA523" s="82"/>
      <c r="CB523" s="82"/>
      <c r="CC523" s="82"/>
    </row>
    <row r="524" spans="1:81" ht="15.75" customHeight="1" thickBot="1" x14ac:dyDescent="0.25">
      <c r="A524" s="82"/>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c r="AA524" s="82"/>
      <c r="AB524" s="82"/>
      <c r="AC524" s="82"/>
      <c r="AD524" s="82"/>
      <c r="AE524" s="82"/>
      <c r="AF524" s="82"/>
      <c r="AG524" s="82"/>
      <c r="AH524" s="82"/>
      <c r="AI524" s="82"/>
      <c r="AJ524" s="82"/>
      <c r="AK524" s="82"/>
      <c r="AL524" s="82"/>
      <c r="AM524" s="82"/>
      <c r="AN524" s="82"/>
      <c r="AO524" s="82"/>
      <c r="AP524" s="82"/>
      <c r="AQ524" s="82"/>
      <c r="AR524" s="82"/>
      <c r="AS524" s="82"/>
      <c r="AT524" s="82"/>
      <c r="AU524" s="82"/>
      <c r="AV524" s="82"/>
      <c r="AW524" s="82"/>
      <c r="AX524" s="82"/>
      <c r="AY524" s="82"/>
      <c r="AZ524" s="82"/>
      <c r="BA524" s="82"/>
      <c r="BB524" s="82"/>
      <c r="BC524" s="82"/>
      <c r="BD524" s="82"/>
      <c r="BE524" s="82"/>
      <c r="BF524" s="82"/>
      <c r="BG524" s="82"/>
      <c r="BH524" s="82"/>
      <c r="BI524" s="82"/>
      <c r="BJ524" s="82"/>
      <c r="BK524" s="82"/>
      <c r="BL524" s="82"/>
      <c r="BM524" s="82"/>
      <c r="BN524" s="82"/>
      <c r="BO524" s="82"/>
      <c r="BP524" s="82"/>
      <c r="BQ524" s="82"/>
      <c r="BR524" s="82"/>
      <c r="BS524" s="84"/>
      <c r="BT524" s="84"/>
      <c r="BU524" s="84"/>
      <c r="BV524" s="84"/>
      <c r="BW524" s="84"/>
      <c r="BX524" s="84"/>
      <c r="BY524" s="82"/>
      <c r="BZ524" s="83"/>
      <c r="CA524" s="82"/>
      <c r="CB524" s="82"/>
      <c r="CC524" s="82"/>
    </row>
    <row r="525" spans="1:81" ht="15.75" customHeight="1" thickBot="1" x14ac:dyDescent="0.25">
      <c r="A525" s="82"/>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c r="AC525" s="82"/>
      <c r="AD525" s="82"/>
      <c r="AE525" s="82"/>
      <c r="AF525" s="82"/>
      <c r="AG525" s="82"/>
      <c r="AH525" s="82"/>
      <c r="AI525" s="82"/>
      <c r="AJ525" s="82"/>
      <c r="AK525" s="82"/>
      <c r="AL525" s="82"/>
      <c r="AM525" s="82"/>
      <c r="AN525" s="82"/>
      <c r="AO525" s="82"/>
      <c r="AP525" s="82"/>
      <c r="AQ525" s="82"/>
      <c r="AR525" s="82"/>
      <c r="AS525" s="82"/>
      <c r="AT525" s="82"/>
      <c r="AU525" s="82"/>
      <c r="AV525" s="82"/>
      <c r="AW525" s="82"/>
      <c r="AX525" s="82"/>
      <c r="AY525" s="82"/>
      <c r="AZ525" s="82"/>
      <c r="BA525" s="82"/>
      <c r="BB525" s="82"/>
      <c r="BC525" s="82"/>
      <c r="BD525" s="82"/>
      <c r="BE525" s="82"/>
      <c r="BF525" s="82"/>
      <c r="BG525" s="82"/>
      <c r="BH525" s="82"/>
      <c r="BI525" s="82"/>
      <c r="BJ525" s="82"/>
      <c r="BK525" s="82"/>
      <c r="BL525" s="82"/>
      <c r="BM525" s="82"/>
      <c r="BN525" s="82"/>
      <c r="BO525" s="82"/>
      <c r="BP525" s="82"/>
      <c r="BQ525" s="82"/>
      <c r="BR525" s="82"/>
      <c r="BS525" s="84"/>
      <c r="BT525" s="84"/>
      <c r="BU525" s="84"/>
      <c r="BV525" s="84"/>
      <c r="BW525" s="84"/>
      <c r="BX525" s="84"/>
      <c r="BY525" s="82"/>
      <c r="BZ525" s="83"/>
      <c r="CA525" s="82"/>
      <c r="CB525" s="82"/>
      <c r="CC525" s="82"/>
    </row>
    <row r="526" spans="1:81" ht="15.75" customHeight="1" thickBot="1" x14ac:dyDescent="0.25">
      <c r="A526" s="82"/>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c r="AG526" s="82"/>
      <c r="AH526" s="82"/>
      <c r="AI526" s="82"/>
      <c r="AJ526" s="82"/>
      <c r="AK526" s="82"/>
      <c r="AL526" s="82"/>
      <c r="AM526" s="82"/>
      <c r="AN526" s="82"/>
      <c r="AO526" s="82"/>
      <c r="AP526" s="82"/>
      <c r="AQ526" s="82"/>
      <c r="AR526" s="82"/>
      <c r="AS526" s="82"/>
      <c r="AT526" s="82"/>
      <c r="AU526" s="82"/>
      <c r="AV526" s="82"/>
      <c r="AW526" s="82"/>
      <c r="AX526" s="82"/>
      <c r="AY526" s="82"/>
      <c r="AZ526" s="82"/>
      <c r="BA526" s="82"/>
      <c r="BB526" s="82"/>
      <c r="BC526" s="82"/>
      <c r="BD526" s="82"/>
      <c r="BE526" s="82"/>
      <c r="BF526" s="82"/>
      <c r="BG526" s="82"/>
      <c r="BH526" s="82"/>
      <c r="BI526" s="82"/>
      <c r="BJ526" s="82"/>
      <c r="BK526" s="82"/>
      <c r="BL526" s="82"/>
      <c r="BM526" s="82"/>
      <c r="BN526" s="82"/>
      <c r="BO526" s="82"/>
      <c r="BP526" s="82"/>
      <c r="BQ526" s="82"/>
      <c r="BR526" s="82"/>
      <c r="BS526" s="84"/>
      <c r="BT526" s="84"/>
      <c r="BU526" s="84"/>
      <c r="BV526" s="84"/>
      <c r="BW526" s="84"/>
      <c r="BX526" s="84"/>
      <c r="BY526" s="82"/>
      <c r="BZ526" s="83"/>
      <c r="CA526" s="82"/>
      <c r="CB526" s="82"/>
      <c r="CC526" s="82"/>
    </row>
    <row r="527" spans="1:81" ht="15.75" customHeight="1" thickBot="1" x14ac:dyDescent="0.25">
      <c r="A527" s="82"/>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G527" s="82"/>
      <c r="AH527" s="82"/>
      <c r="AI527" s="82"/>
      <c r="AJ527" s="82"/>
      <c r="AK527" s="82"/>
      <c r="AL527" s="82"/>
      <c r="AM527" s="82"/>
      <c r="AN527" s="82"/>
      <c r="AO527" s="82"/>
      <c r="AP527" s="82"/>
      <c r="AQ527" s="82"/>
      <c r="AR527" s="82"/>
      <c r="AS527" s="82"/>
      <c r="AT527" s="82"/>
      <c r="AU527" s="82"/>
      <c r="AV527" s="82"/>
      <c r="AW527" s="82"/>
      <c r="AX527" s="82"/>
      <c r="AY527" s="82"/>
      <c r="AZ527" s="82"/>
      <c r="BA527" s="82"/>
      <c r="BB527" s="82"/>
      <c r="BC527" s="82"/>
      <c r="BD527" s="82"/>
      <c r="BE527" s="82"/>
      <c r="BF527" s="82"/>
      <c r="BG527" s="82"/>
      <c r="BH527" s="82"/>
      <c r="BI527" s="82"/>
      <c r="BJ527" s="82"/>
      <c r="BK527" s="82"/>
      <c r="BL527" s="82"/>
      <c r="BM527" s="82"/>
      <c r="BN527" s="82"/>
      <c r="BO527" s="82"/>
      <c r="BP527" s="82"/>
      <c r="BQ527" s="82"/>
      <c r="BR527" s="82"/>
      <c r="BS527" s="84"/>
      <c r="BT527" s="84"/>
      <c r="BU527" s="84"/>
      <c r="BV527" s="84"/>
      <c r="BW527" s="84"/>
      <c r="BX527" s="84"/>
      <c r="BY527" s="82"/>
      <c r="BZ527" s="83"/>
      <c r="CA527" s="82"/>
      <c r="CB527" s="82"/>
      <c r="CC527" s="82"/>
    </row>
    <row r="528" spans="1:81" ht="15.75" customHeight="1" thickBot="1" x14ac:dyDescent="0.25">
      <c r="A528" s="82"/>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c r="AA528" s="82"/>
      <c r="AB528" s="82"/>
      <c r="AC528" s="82"/>
      <c r="AD528" s="82"/>
      <c r="AE528" s="82"/>
      <c r="AF528" s="82"/>
      <c r="AG528" s="82"/>
      <c r="AH528" s="82"/>
      <c r="AI528" s="82"/>
      <c r="AJ528" s="82"/>
      <c r="AK528" s="82"/>
      <c r="AL528" s="82"/>
      <c r="AM528" s="82"/>
      <c r="AN528" s="82"/>
      <c r="AO528" s="82"/>
      <c r="AP528" s="82"/>
      <c r="AQ528" s="82"/>
      <c r="AR528" s="82"/>
      <c r="AS528" s="82"/>
      <c r="AT528" s="82"/>
      <c r="AU528" s="82"/>
      <c r="AV528" s="82"/>
      <c r="AW528" s="82"/>
      <c r="AX528" s="82"/>
      <c r="AY528" s="82"/>
      <c r="AZ528" s="82"/>
      <c r="BA528" s="82"/>
      <c r="BB528" s="82"/>
      <c r="BC528" s="82"/>
      <c r="BD528" s="82"/>
      <c r="BE528" s="82"/>
      <c r="BF528" s="82"/>
      <c r="BG528" s="82"/>
      <c r="BH528" s="82"/>
      <c r="BI528" s="82"/>
      <c r="BJ528" s="82"/>
      <c r="BK528" s="82"/>
      <c r="BL528" s="82"/>
      <c r="BM528" s="82"/>
      <c r="BN528" s="82"/>
      <c r="BO528" s="82"/>
      <c r="BP528" s="82"/>
      <c r="BQ528" s="82"/>
      <c r="BR528" s="82"/>
      <c r="BS528" s="84"/>
      <c r="BT528" s="84"/>
      <c r="BU528" s="84"/>
      <c r="BV528" s="84"/>
      <c r="BW528" s="84"/>
      <c r="BX528" s="84"/>
      <c r="BY528" s="82"/>
      <c r="BZ528" s="83"/>
      <c r="CA528" s="82"/>
      <c r="CB528" s="82"/>
      <c r="CC528" s="82"/>
    </row>
    <row r="529" spans="1:81" ht="15.75" customHeight="1" thickBot="1" x14ac:dyDescent="0.25">
      <c r="A529" s="82"/>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c r="AA529" s="82"/>
      <c r="AB529" s="82"/>
      <c r="AC529" s="82"/>
      <c r="AD529" s="82"/>
      <c r="AE529" s="82"/>
      <c r="AF529" s="82"/>
      <c r="AG529" s="82"/>
      <c r="AH529" s="82"/>
      <c r="AI529" s="82"/>
      <c r="AJ529" s="82"/>
      <c r="AK529" s="82"/>
      <c r="AL529" s="82"/>
      <c r="AM529" s="82"/>
      <c r="AN529" s="82"/>
      <c r="AO529" s="82"/>
      <c r="AP529" s="82"/>
      <c r="AQ529" s="82"/>
      <c r="AR529" s="82"/>
      <c r="AS529" s="82"/>
      <c r="AT529" s="82"/>
      <c r="AU529" s="82"/>
      <c r="AV529" s="82"/>
      <c r="AW529" s="82"/>
      <c r="AX529" s="82"/>
      <c r="AY529" s="82"/>
      <c r="AZ529" s="82"/>
      <c r="BA529" s="82"/>
      <c r="BB529" s="82"/>
      <c r="BC529" s="82"/>
      <c r="BD529" s="82"/>
      <c r="BE529" s="82"/>
      <c r="BF529" s="82"/>
      <c r="BG529" s="82"/>
      <c r="BH529" s="82"/>
      <c r="BI529" s="82"/>
      <c r="BJ529" s="82"/>
      <c r="BK529" s="82"/>
      <c r="BL529" s="82"/>
      <c r="BM529" s="82"/>
      <c r="BN529" s="82"/>
      <c r="BO529" s="82"/>
      <c r="BP529" s="82"/>
      <c r="BQ529" s="82"/>
      <c r="BR529" s="82"/>
      <c r="BS529" s="84"/>
      <c r="BT529" s="84"/>
      <c r="BU529" s="84"/>
      <c r="BV529" s="84"/>
      <c r="BW529" s="84"/>
      <c r="BX529" s="84"/>
      <c r="BY529" s="82"/>
      <c r="BZ529" s="83"/>
      <c r="CA529" s="82"/>
      <c r="CB529" s="82"/>
      <c r="CC529" s="82"/>
    </row>
    <row r="530" spans="1:81" ht="15.75" customHeight="1" thickBot="1" x14ac:dyDescent="0.25">
      <c r="A530" s="82"/>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c r="AA530" s="82"/>
      <c r="AB530" s="82"/>
      <c r="AC530" s="82"/>
      <c r="AD530" s="82"/>
      <c r="AE530" s="82"/>
      <c r="AF530" s="82"/>
      <c r="AG530" s="82"/>
      <c r="AH530" s="82"/>
      <c r="AI530" s="82"/>
      <c r="AJ530" s="82"/>
      <c r="AK530" s="82"/>
      <c r="AL530" s="82"/>
      <c r="AM530" s="82"/>
      <c r="AN530" s="82"/>
      <c r="AO530" s="82"/>
      <c r="AP530" s="82"/>
      <c r="AQ530" s="82"/>
      <c r="AR530" s="82"/>
      <c r="AS530" s="82"/>
      <c r="AT530" s="82"/>
      <c r="AU530" s="82"/>
      <c r="AV530" s="82"/>
      <c r="AW530" s="82"/>
      <c r="AX530" s="82"/>
      <c r="AY530" s="82"/>
      <c r="AZ530" s="82"/>
      <c r="BA530" s="82"/>
      <c r="BB530" s="82"/>
      <c r="BC530" s="82"/>
      <c r="BD530" s="82"/>
      <c r="BE530" s="82"/>
      <c r="BF530" s="82"/>
      <c r="BG530" s="82"/>
      <c r="BH530" s="82"/>
      <c r="BI530" s="82"/>
      <c r="BJ530" s="82"/>
      <c r="BK530" s="82"/>
      <c r="BL530" s="82"/>
      <c r="BM530" s="82"/>
      <c r="BN530" s="82"/>
      <c r="BO530" s="82"/>
      <c r="BP530" s="82"/>
      <c r="BQ530" s="82"/>
      <c r="BR530" s="82"/>
      <c r="BS530" s="84"/>
      <c r="BT530" s="84"/>
      <c r="BU530" s="84"/>
      <c r="BV530" s="84"/>
      <c r="BW530" s="84"/>
      <c r="BX530" s="84"/>
      <c r="BY530" s="82"/>
      <c r="BZ530" s="83"/>
      <c r="CA530" s="82"/>
      <c r="CB530" s="82"/>
      <c r="CC530" s="82"/>
    </row>
    <row r="531" spans="1:81" ht="15.75" customHeight="1" thickBot="1" x14ac:dyDescent="0.25">
      <c r="A531" s="82"/>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c r="AA531" s="82"/>
      <c r="AB531" s="82"/>
      <c r="AC531" s="82"/>
      <c r="AD531" s="82"/>
      <c r="AE531" s="82"/>
      <c r="AF531" s="82"/>
      <c r="AG531" s="82"/>
      <c r="AH531" s="82"/>
      <c r="AI531" s="82"/>
      <c r="AJ531" s="82"/>
      <c r="AK531" s="82"/>
      <c r="AL531" s="82"/>
      <c r="AM531" s="82"/>
      <c r="AN531" s="82"/>
      <c r="AO531" s="82"/>
      <c r="AP531" s="82"/>
      <c r="AQ531" s="82"/>
      <c r="AR531" s="82"/>
      <c r="AS531" s="82"/>
      <c r="AT531" s="82"/>
      <c r="AU531" s="82"/>
      <c r="AV531" s="82"/>
      <c r="AW531" s="82"/>
      <c r="AX531" s="82"/>
      <c r="AY531" s="82"/>
      <c r="AZ531" s="82"/>
      <c r="BA531" s="82"/>
      <c r="BB531" s="82"/>
      <c r="BC531" s="82"/>
      <c r="BD531" s="82"/>
      <c r="BE531" s="82"/>
      <c r="BF531" s="82"/>
      <c r="BG531" s="82"/>
      <c r="BH531" s="82"/>
      <c r="BI531" s="82"/>
      <c r="BJ531" s="82"/>
      <c r="BK531" s="82"/>
      <c r="BL531" s="82"/>
      <c r="BM531" s="82"/>
      <c r="BN531" s="82"/>
      <c r="BO531" s="82"/>
      <c r="BP531" s="82"/>
      <c r="BQ531" s="82"/>
      <c r="BR531" s="82"/>
      <c r="BS531" s="84"/>
      <c r="BT531" s="84"/>
      <c r="BU531" s="84"/>
      <c r="BV531" s="84"/>
      <c r="BW531" s="84"/>
      <c r="BX531" s="84"/>
      <c r="BY531" s="82"/>
      <c r="BZ531" s="83"/>
      <c r="CA531" s="82"/>
      <c r="CB531" s="82"/>
      <c r="CC531" s="82"/>
    </row>
    <row r="532" spans="1:81" ht="15.75" customHeight="1" thickBot="1" x14ac:dyDescent="0.25">
      <c r="A532" s="82"/>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c r="AA532" s="82"/>
      <c r="AB532" s="82"/>
      <c r="AC532" s="82"/>
      <c r="AD532" s="82"/>
      <c r="AE532" s="82"/>
      <c r="AF532" s="82"/>
      <c r="AG532" s="82"/>
      <c r="AH532" s="82"/>
      <c r="AI532" s="82"/>
      <c r="AJ532" s="82"/>
      <c r="AK532" s="82"/>
      <c r="AL532" s="82"/>
      <c r="AM532" s="82"/>
      <c r="AN532" s="82"/>
      <c r="AO532" s="82"/>
      <c r="AP532" s="82"/>
      <c r="AQ532" s="82"/>
      <c r="AR532" s="82"/>
      <c r="AS532" s="82"/>
      <c r="AT532" s="82"/>
      <c r="AU532" s="82"/>
      <c r="AV532" s="82"/>
      <c r="AW532" s="82"/>
      <c r="AX532" s="82"/>
      <c r="AY532" s="82"/>
      <c r="AZ532" s="82"/>
      <c r="BA532" s="82"/>
      <c r="BB532" s="82"/>
      <c r="BC532" s="82"/>
      <c r="BD532" s="82"/>
      <c r="BE532" s="82"/>
      <c r="BF532" s="82"/>
      <c r="BG532" s="82"/>
      <c r="BH532" s="82"/>
      <c r="BI532" s="82"/>
      <c r="BJ532" s="82"/>
      <c r="BK532" s="82"/>
      <c r="BL532" s="82"/>
      <c r="BM532" s="82"/>
      <c r="BN532" s="82"/>
      <c r="BO532" s="82"/>
      <c r="BP532" s="82"/>
      <c r="BQ532" s="82"/>
      <c r="BR532" s="82"/>
      <c r="BS532" s="84"/>
      <c r="BT532" s="84"/>
      <c r="BU532" s="84"/>
      <c r="BV532" s="84"/>
      <c r="BW532" s="84"/>
      <c r="BX532" s="84"/>
      <c r="BY532" s="82"/>
      <c r="BZ532" s="83"/>
      <c r="CA532" s="82"/>
      <c r="CB532" s="82"/>
      <c r="CC532" s="82"/>
    </row>
    <row r="533" spans="1:81" ht="15.75" customHeight="1" thickBot="1" x14ac:dyDescent="0.25">
      <c r="A533" s="82"/>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G533" s="82"/>
      <c r="AH533" s="82"/>
      <c r="AI533" s="82"/>
      <c r="AJ533" s="82"/>
      <c r="AK533" s="82"/>
      <c r="AL533" s="82"/>
      <c r="AM533" s="82"/>
      <c r="AN533" s="82"/>
      <c r="AO533" s="82"/>
      <c r="AP533" s="82"/>
      <c r="AQ533" s="82"/>
      <c r="AR533" s="82"/>
      <c r="AS533" s="82"/>
      <c r="AT533" s="82"/>
      <c r="AU533" s="82"/>
      <c r="AV533" s="82"/>
      <c r="AW533" s="82"/>
      <c r="AX533" s="82"/>
      <c r="AY533" s="82"/>
      <c r="AZ533" s="82"/>
      <c r="BA533" s="82"/>
      <c r="BB533" s="82"/>
      <c r="BC533" s="82"/>
      <c r="BD533" s="82"/>
      <c r="BE533" s="82"/>
      <c r="BF533" s="82"/>
      <c r="BG533" s="82"/>
      <c r="BH533" s="82"/>
      <c r="BI533" s="82"/>
      <c r="BJ533" s="82"/>
      <c r="BK533" s="82"/>
      <c r="BL533" s="82"/>
      <c r="BM533" s="82"/>
      <c r="BN533" s="82"/>
      <c r="BO533" s="82"/>
      <c r="BP533" s="82"/>
      <c r="BQ533" s="82"/>
      <c r="BR533" s="82"/>
      <c r="BS533" s="84"/>
      <c r="BT533" s="84"/>
      <c r="BU533" s="84"/>
      <c r="BV533" s="84"/>
      <c r="BW533" s="84"/>
      <c r="BX533" s="84"/>
      <c r="BY533" s="82"/>
      <c r="BZ533" s="83"/>
      <c r="CA533" s="82"/>
      <c r="CB533" s="82"/>
      <c r="CC533" s="82"/>
    </row>
    <row r="534" spans="1:81" ht="15.75" customHeight="1" thickBot="1" x14ac:dyDescent="0.25">
      <c r="A534" s="82"/>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c r="AA534" s="82"/>
      <c r="AB534" s="82"/>
      <c r="AC534" s="82"/>
      <c r="AD534" s="82"/>
      <c r="AE534" s="82"/>
      <c r="AF534" s="82"/>
      <c r="AG534" s="82"/>
      <c r="AH534" s="82"/>
      <c r="AI534" s="82"/>
      <c r="AJ534" s="82"/>
      <c r="AK534" s="82"/>
      <c r="AL534" s="82"/>
      <c r="AM534" s="82"/>
      <c r="AN534" s="82"/>
      <c r="AO534" s="82"/>
      <c r="AP534" s="82"/>
      <c r="AQ534" s="82"/>
      <c r="AR534" s="82"/>
      <c r="AS534" s="82"/>
      <c r="AT534" s="82"/>
      <c r="AU534" s="82"/>
      <c r="AV534" s="82"/>
      <c r="AW534" s="82"/>
      <c r="AX534" s="82"/>
      <c r="AY534" s="82"/>
      <c r="AZ534" s="82"/>
      <c r="BA534" s="82"/>
      <c r="BB534" s="82"/>
      <c r="BC534" s="82"/>
      <c r="BD534" s="82"/>
      <c r="BE534" s="82"/>
      <c r="BF534" s="82"/>
      <c r="BG534" s="82"/>
      <c r="BH534" s="82"/>
      <c r="BI534" s="82"/>
      <c r="BJ534" s="82"/>
      <c r="BK534" s="82"/>
      <c r="BL534" s="82"/>
      <c r="BM534" s="82"/>
      <c r="BN534" s="82"/>
      <c r="BO534" s="82"/>
      <c r="BP534" s="82"/>
      <c r="BQ534" s="82"/>
      <c r="BR534" s="82"/>
      <c r="BS534" s="84"/>
      <c r="BT534" s="84"/>
      <c r="BU534" s="84"/>
      <c r="BV534" s="84"/>
      <c r="BW534" s="84"/>
      <c r="BX534" s="84"/>
      <c r="BY534" s="82"/>
      <c r="BZ534" s="83"/>
      <c r="CA534" s="82"/>
      <c r="CB534" s="82"/>
      <c r="CC534" s="82"/>
    </row>
    <row r="535" spans="1:81" ht="15.75" customHeight="1" thickBot="1" x14ac:dyDescent="0.25">
      <c r="A535" s="82"/>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c r="AA535" s="82"/>
      <c r="AB535" s="82"/>
      <c r="AC535" s="82"/>
      <c r="AD535" s="82"/>
      <c r="AE535" s="82"/>
      <c r="AF535" s="82"/>
      <c r="AG535" s="82"/>
      <c r="AH535" s="82"/>
      <c r="AI535" s="82"/>
      <c r="AJ535" s="82"/>
      <c r="AK535" s="82"/>
      <c r="AL535" s="82"/>
      <c r="AM535" s="82"/>
      <c r="AN535" s="82"/>
      <c r="AO535" s="82"/>
      <c r="AP535" s="82"/>
      <c r="AQ535" s="82"/>
      <c r="AR535" s="82"/>
      <c r="AS535" s="82"/>
      <c r="AT535" s="82"/>
      <c r="AU535" s="82"/>
      <c r="AV535" s="82"/>
      <c r="AW535" s="82"/>
      <c r="AX535" s="82"/>
      <c r="AY535" s="82"/>
      <c r="AZ535" s="82"/>
      <c r="BA535" s="82"/>
      <c r="BB535" s="82"/>
      <c r="BC535" s="82"/>
      <c r="BD535" s="82"/>
      <c r="BE535" s="82"/>
      <c r="BF535" s="82"/>
      <c r="BG535" s="82"/>
      <c r="BH535" s="82"/>
      <c r="BI535" s="82"/>
      <c r="BJ535" s="82"/>
      <c r="BK535" s="82"/>
      <c r="BL535" s="82"/>
      <c r="BM535" s="82"/>
      <c r="BN535" s="82"/>
      <c r="BO535" s="82"/>
      <c r="BP535" s="82"/>
      <c r="BQ535" s="82"/>
      <c r="BR535" s="82"/>
      <c r="BS535" s="84"/>
      <c r="BT535" s="84"/>
      <c r="BU535" s="84"/>
      <c r="BV535" s="84"/>
      <c r="BW535" s="84"/>
      <c r="BX535" s="84"/>
      <c r="BY535" s="82"/>
      <c r="BZ535" s="83"/>
      <c r="CA535" s="82"/>
      <c r="CB535" s="82"/>
      <c r="CC535" s="82"/>
    </row>
    <row r="536" spans="1:81" ht="15.75" customHeight="1" thickBot="1" x14ac:dyDescent="0.25">
      <c r="A536" s="82"/>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c r="AA536" s="82"/>
      <c r="AB536" s="82"/>
      <c r="AC536" s="82"/>
      <c r="AD536" s="82"/>
      <c r="AE536" s="82"/>
      <c r="AF536" s="82"/>
      <c r="AG536" s="82"/>
      <c r="AH536" s="82"/>
      <c r="AI536" s="82"/>
      <c r="AJ536" s="82"/>
      <c r="AK536" s="82"/>
      <c r="AL536" s="82"/>
      <c r="AM536" s="82"/>
      <c r="AN536" s="82"/>
      <c r="AO536" s="82"/>
      <c r="AP536" s="82"/>
      <c r="AQ536" s="82"/>
      <c r="AR536" s="82"/>
      <c r="AS536" s="82"/>
      <c r="AT536" s="82"/>
      <c r="AU536" s="82"/>
      <c r="AV536" s="82"/>
      <c r="AW536" s="82"/>
      <c r="AX536" s="82"/>
      <c r="AY536" s="82"/>
      <c r="AZ536" s="82"/>
      <c r="BA536" s="82"/>
      <c r="BB536" s="82"/>
      <c r="BC536" s="82"/>
      <c r="BD536" s="82"/>
      <c r="BE536" s="82"/>
      <c r="BF536" s="82"/>
      <c r="BG536" s="82"/>
      <c r="BH536" s="82"/>
      <c r="BI536" s="82"/>
      <c r="BJ536" s="82"/>
      <c r="BK536" s="82"/>
      <c r="BL536" s="82"/>
      <c r="BM536" s="82"/>
      <c r="BN536" s="82"/>
      <c r="BO536" s="82"/>
      <c r="BP536" s="82"/>
      <c r="BQ536" s="82"/>
      <c r="BR536" s="82"/>
      <c r="BS536" s="84"/>
      <c r="BT536" s="84"/>
      <c r="BU536" s="84"/>
      <c r="BV536" s="84"/>
      <c r="BW536" s="84"/>
      <c r="BX536" s="84"/>
      <c r="BY536" s="82"/>
      <c r="BZ536" s="83"/>
      <c r="CA536" s="82"/>
      <c r="CB536" s="82"/>
      <c r="CC536" s="82"/>
    </row>
    <row r="537" spans="1:81" ht="15.75" customHeight="1" thickBot="1" x14ac:dyDescent="0.25">
      <c r="A537" s="82"/>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c r="AA537" s="82"/>
      <c r="AB537" s="82"/>
      <c r="AC537" s="82"/>
      <c r="AD537" s="82"/>
      <c r="AE537" s="82"/>
      <c r="AF537" s="82"/>
      <c r="AG537" s="82"/>
      <c r="AH537" s="82"/>
      <c r="AI537" s="82"/>
      <c r="AJ537" s="82"/>
      <c r="AK537" s="82"/>
      <c r="AL537" s="82"/>
      <c r="AM537" s="82"/>
      <c r="AN537" s="82"/>
      <c r="AO537" s="82"/>
      <c r="AP537" s="82"/>
      <c r="AQ537" s="82"/>
      <c r="AR537" s="82"/>
      <c r="AS537" s="82"/>
      <c r="AT537" s="82"/>
      <c r="AU537" s="82"/>
      <c r="AV537" s="82"/>
      <c r="AW537" s="82"/>
      <c r="AX537" s="82"/>
      <c r="AY537" s="82"/>
      <c r="AZ537" s="82"/>
      <c r="BA537" s="82"/>
      <c r="BB537" s="82"/>
      <c r="BC537" s="82"/>
      <c r="BD537" s="82"/>
      <c r="BE537" s="82"/>
      <c r="BF537" s="82"/>
      <c r="BG537" s="82"/>
      <c r="BH537" s="82"/>
      <c r="BI537" s="82"/>
      <c r="BJ537" s="82"/>
      <c r="BK537" s="82"/>
      <c r="BL537" s="82"/>
      <c r="BM537" s="82"/>
      <c r="BN537" s="82"/>
      <c r="BO537" s="82"/>
      <c r="BP537" s="82"/>
      <c r="BQ537" s="82"/>
      <c r="BR537" s="82"/>
      <c r="BS537" s="84"/>
      <c r="BT537" s="84"/>
      <c r="BU537" s="84"/>
      <c r="BV537" s="84"/>
      <c r="BW537" s="84"/>
      <c r="BX537" s="84"/>
      <c r="BY537" s="82"/>
      <c r="BZ537" s="83"/>
      <c r="CA537" s="82"/>
      <c r="CB537" s="82"/>
      <c r="CC537" s="82"/>
    </row>
    <row r="538" spans="1:81" ht="15.75" customHeight="1" thickBot="1" x14ac:dyDescent="0.25">
      <c r="A538" s="82"/>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c r="AA538" s="82"/>
      <c r="AB538" s="82"/>
      <c r="AC538" s="82"/>
      <c r="AD538" s="82"/>
      <c r="AE538" s="82"/>
      <c r="AF538" s="82"/>
      <c r="AG538" s="82"/>
      <c r="AH538" s="82"/>
      <c r="AI538" s="82"/>
      <c r="AJ538" s="82"/>
      <c r="AK538" s="82"/>
      <c r="AL538" s="82"/>
      <c r="AM538" s="82"/>
      <c r="AN538" s="82"/>
      <c r="AO538" s="82"/>
      <c r="AP538" s="82"/>
      <c r="AQ538" s="82"/>
      <c r="AR538" s="82"/>
      <c r="AS538" s="82"/>
      <c r="AT538" s="82"/>
      <c r="AU538" s="82"/>
      <c r="AV538" s="82"/>
      <c r="AW538" s="82"/>
      <c r="AX538" s="82"/>
      <c r="AY538" s="82"/>
      <c r="AZ538" s="82"/>
      <c r="BA538" s="82"/>
      <c r="BB538" s="82"/>
      <c r="BC538" s="82"/>
      <c r="BD538" s="82"/>
      <c r="BE538" s="82"/>
      <c r="BF538" s="82"/>
      <c r="BG538" s="82"/>
      <c r="BH538" s="82"/>
      <c r="BI538" s="82"/>
      <c r="BJ538" s="82"/>
      <c r="BK538" s="82"/>
      <c r="BL538" s="82"/>
      <c r="BM538" s="82"/>
      <c r="BN538" s="82"/>
      <c r="BO538" s="82"/>
      <c r="BP538" s="82"/>
      <c r="BQ538" s="82"/>
      <c r="BR538" s="82"/>
      <c r="BS538" s="84"/>
      <c r="BT538" s="84"/>
      <c r="BU538" s="84"/>
      <c r="BV538" s="84"/>
      <c r="BW538" s="84"/>
      <c r="BX538" s="84"/>
      <c r="BY538" s="82"/>
      <c r="BZ538" s="83"/>
      <c r="CA538" s="82"/>
      <c r="CB538" s="82"/>
      <c r="CC538" s="82"/>
    </row>
    <row r="539" spans="1:81" ht="15.75" customHeight="1" thickBot="1" x14ac:dyDescent="0.25">
      <c r="A539" s="82"/>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G539" s="82"/>
      <c r="AH539" s="82"/>
      <c r="AI539" s="82"/>
      <c r="AJ539" s="82"/>
      <c r="AK539" s="82"/>
      <c r="AL539" s="82"/>
      <c r="AM539" s="82"/>
      <c r="AN539" s="82"/>
      <c r="AO539" s="82"/>
      <c r="AP539" s="82"/>
      <c r="AQ539" s="82"/>
      <c r="AR539" s="82"/>
      <c r="AS539" s="82"/>
      <c r="AT539" s="82"/>
      <c r="AU539" s="82"/>
      <c r="AV539" s="82"/>
      <c r="AW539" s="82"/>
      <c r="AX539" s="82"/>
      <c r="AY539" s="82"/>
      <c r="AZ539" s="82"/>
      <c r="BA539" s="82"/>
      <c r="BB539" s="82"/>
      <c r="BC539" s="82"/>
      <c r="BD539" s="82"/>
      <c r="BE539" s="82"/>
      <c r="BF539" s="82"/>
      <c r="BG539" s="82"/>
      <c r="BH539" s="82"/>
      <c r="BI539" s="82"/>
      <c r="BJ539" s="82"/>
      <c r="BK539" s="82"/>
      <c r="BL539" s="82"/>
      <c r="BM539" s="82"/>
      <c r="BN539" s="82"/>
      <c r="BO539" s="82"/>
      <c r="BP539" s="82"/>
      <c r="BQ539" s="82"/>
      <c r="BR539" s="82"/>
      <c r="BS539" s="84"/>
      <c r="BT539" s="84"/>
      <c r="BU539" s="84"/>
      <c r="BV539" s="84"/>
      <c r="BW539" s="84"/>
      <c r="BX539" s="84"/>
      <c r="BY539" s="82"/>
      <c r="BZ539" s="83"/>
      <c r="CA539" s="82"/>
      <c r="CB539" s="82"/>
      <c r="CC539" s="82"/>
    </row>
    <row r="540" spans="1:81" ht="15.75" customHeight="1" thickBot="1" x14ac:dyDescent="0.25">
      <c r="A540" s="82"/>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c r="AA540" s="82"/>
      <c r="AB540" s="82"/>
      <c r="AC540" s="82"/>
      <c r="AD540" s="82"/>
      <c r="AE540" s="82"/>
      <c r="AF540" s="82"/>
      <c r="AG540" s="82"/>
      <c r="AH540" s="82"/>
      <c r="AI540" s="82"/>
      <c r="AJ540" s="82"/>
      <c r="AK540" s="82"/>
      <c r="AL540" s="82"/>
      <c r="AM540" s="82"/>
      <c r="AN540" s="82"/>
      <c r="AO540" s="82"/>
      <c r="AP540" s="82"/>
      <c r="AQ540" s="82"/>
      <c r="AR540" s="82"/>
      <c r="AS540" s="82"/>
      <c r="AT540" s="82"/>
      <c r="AU540" s="82"/>
      <c r="AV540" s="82"/>
      <c r="AW540" s="82"/>
      <c r="AX540" s="82"/>
      <c r="AY540" s="82"/>
      <c r="AZ540" s="82"/>
      <c r="BA540" s="82"/>
      <c r="BB540" s="82"/>
      <c r="BC540" s="82"/>
      <c r="BD540" s="82"/>
      <c r="BE540" s="82"/>
      <c r="BF540" s="82"/>
      <c r="BG540" s="82"/>
      <c r="BH540" s="82"/>
      <c r="BI540" s="82"/>
      <c r="BJ540" s="82"/>
      <c r="BK540" s="82"/>
      <c r="BL540" s="82"/>
      <c r="BM540" s="82"/>
      <c r="BN540" s="82"/>
      <c r="BO540" s="82"/>
      <c r="BP540" s="82"/>
      <c r="BQ540" s="82"/>
      <c r="BR540" s="82"/>
      <c r="BS540" s="84"/>
      <c r="BT540" s="84"/>
      <c r="BU540" s="84"/>
      <c r="BV540" s="84"/>
      <c r="BW540" s="84"/>
      <c r="BX540" s="84"/>
      <c r="BY540" s="82"/>
      <c r="BZ540" s="83"/>
      <c r="CA540" s="82"/>
      <c r="CB540" s="82"/>
      <c r="CC540" s="82"/>
    </row>
    <row r="541" spans="1:81" ht="15.75" customHeight="1" thickBot="1" x14ac:dyDescent="0.25">
      <c r="A541" s="82"/>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c r="AA541" s="82"/>
      <c r="AB541" s="82"/>
      <c r="AC541" s="82"/>
      <c r="AD541" s="82"/>
      <c r="AE541" s="82"/>
      <c r="AF541" s="82"/>
      <c r="AG541" s="82"/>
      <c r="AH541" s="82"/>
      <c r="AI541" s="82"/>
      <c r="AJ541" s="82"/>
      <c r="AK541" s="82"/>
      <c r="AL541" s="82"/>
      <c r="AM541" s="82"/>
      <c r="AN541" s="82"/>
      <c r="AO541" s="82"/>
      <c r="AP541" s="82"/>
      <c r="AQ541" s="82"/>
      <c r="AR541" s="82"/>
      <c r="AS541" s="82"/>
      <c r="AT541" s="82"/>
      <c r="AU541" s="82"/>
      <c r="AV541" s="82"/>
      <c r="AW541" s="82"/>
      <c r="AX541" s="82"/>
      <c r="AY541" s="82"/>
      <c r="AZ541" s="82"/>
      <c r="BA541" s="82"/>
      <c r="BB541" s="82"/>
      <c r="BC541" s="82"/>
      <c r="BD541" s="82"/>
      <c r="BE541" s="82"/>
      <c r="BF541" s="82"/>
      <c r="BG541" s="82"/>
      <c r="BH541" s="82"/>
      <c r="BI541" s="82"/>
      <c r="BJ541" s="82"/>
      <c r="BK541" s="82"/>
      <c r="BL541" s="82"/>
      <c r="BM541" s="82"/>
      <c r="BN541" s="82"/>
      <c r="BO541" s="82"/>
      <c r="BP541" s="82"/>
      <c r="BQ541" s="82"/>
      <c r="BR541" s="82"/>
      <c r="BS541" s="84"/>
      <c r="BT541" s="84"/>
      <c r="BU541" s="84"/>
      <c r="BV541" s="84"/>
      <c r="BW541" s="84"/>
      <c r="BX541" s="84"/>
      <c r="BY541" s="82"/>
      <c r="BZ541" s="83"/>
      <c r="CA541" s="82"/>
      <c r="CB541" s="82"/>
      <c r="CC541" s="82"/>
    </row>
    <row r="542" spans="1:81" ht="15.75" customHeight="1" thickBot="1" x14ac:dyDescent="0.25">
      <c r="A542" s="82"/>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c r="AA542" s="82"/>
      <c r="AB542" s="82"/>
      <c r="AC542" s="82"/>
      <c r="AD542" s="82"/>
      <c r="AE542" s="82"/>
      <c r="AF542" s="82"/>
      <c r="AG542" s="82"/>
      <c r="AH542" s="82"/>
      <c r="AI542" s="82"/>
      <c r="AJ542" s="82"/>
      <c r="AK542" s="82"/>
      <c r="AL542" s="82"/>
      <c r="AM542" s="82"/>
      <c r="AN542" s="82"/>
      <c r="AO542" s="82"/>
      <c r="AP542" s="82"/>
      <c r="AQ542" s="82"/>
      <c r="AR542" s="82"/>
      <c r="AS542" s="82"/>
      <c r="AT542" s="82"/>
      <c r="AU542" s="82"/>
      <c r="AV542" s="82"/>
      <c r="AW542" s="82"/>
      <c r="AX542" s="82"/>
      <c r="AY542" s="82"/>
      <c r="AZ542" s="82"/>
      <c r="BA542" s="82"/>
      <c r="BB542" s="82"/>
      <c r="BC542" s="82"/>
      <c r="BD542" s="82"/>
      <c r="BE542" s="82"/>
      <c r="BF542" s="82"/>
      <c r="BG542" s="82"/>
      <c r="BH542" s="82"/>
      <c r="BI542" s="82"/>
      <c r="BJ542" s="82"/>
      <c r="BK542" s="82"/>
      <c r="BL542" s="82"/>
      <c r="BM542" s="82"/>
      <c r="BN542" s="82"/>
      <c r="BO542" s="82"/>
      <c r="BP542" s="82"/>
      <c r="BQ542" s="82"/>
      <c r="BR542" s="82"/>
      <c r="BS542" s="84"/>
      <c r="BT542" s="84"/>
      <c r="BU542" s="84"/>
      <c r="BV542" s="84"/>
      <c r="BW542" s="84"/>
      <c r="BX542" s="84"/>
      <c r="BY542" s="82"/>
      <c r="BZ542" s="83"/>
      <c r="CA542" s="82"/>
      <c r="CB542" s="82"/>
      <c r="CC542" s="82"/>
    </row>
    <row r="543" spans="1:81" ht="15.75" customHeight="1" thickBot="1" x14ac:dyDescent="0.25">
      <c r="A543" s="82"/>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c r="AA543" s="82"/>
      <c r="AB543" s="82"/>
      <c r="AC543" s="82"/>
      <c r="AD543" s="82"/>
      <c r="AE543" s="82"/>
      <c r="AF543" s="82"/>
      <c r="AG543" s="82"/>
      <c r="AH543" s="82"/>
      <c r="AI543" s="82"/>
      <c r="AJ543" s="82"/>
      <c r="AK543" s="82"/>
      <c r="AL543" s="82"/>
      <c r="AM543" s="82"/>
      <c r="AN543" s="82"/>
      <c r="AO543" s="82"/>
      <c r="AP543" s="82"/>
      <c r="AQ543" s="82"/>
      <c r="AR543" s="82"/>
      <c r="AS543" s="82"/>
      <c r="AT543" s="82"/>
      <c r="AU543" s="82"/>
      <c r="AV543" s="82"/>
      <c r="AW543" s="82"/>
      <c r="AX543" s="82"/>
      <c r="AY543" s="82"/>
      <c r="AZ543" s="82"/>
      <c r="BA543" s="82"/>
      <c r="BB543" s="82"/>
      <c r="BC543" s="82"/>
      <c r="BD543" s="82"/>
      <c r="BE543" s="82"/>
      <c r="BF543" s="82"/>
      <c r="BG543" s="82"/>
      <c r="BH543" s="82"/>
      <c r="BI543" s="82"/>
      <c r="BJ543" s="82"/>
      <c r="BK543" s="82"/>
      <c r="BL543" s="82"/>
      <c r="BM543" s="82"/>
      <c r="BN543" s="82"/>
      <c r="BO543" s="82"/>
      <c r="BP543" s="82"/>
      <c r="BQ543" s="82"/>
      <c r="BR543" s="82"/>
      <c r="BS543" s="84"/>
      <c r="BT543" s="84"/>
      <c r="BU543" s="84"/>
      <c r="BV543" s="84"/>
      <c r="BW543" s="84"/>
      <c r="BX543" s="84"/>
      <c r="BY543" s="82"/>
      <c r="BZ543" s="83"/>
      <c r="CA543" s="82"/>
      <c r="CB543" s="82"/>
      <c r="CC543" s="82"/>
    </row>
    <row r="544" spans="1:81" ht="15.75" customHeight="1" thickBot="1" x14ac:dyDescent="0.25">
      <c r="A544" s="82"/>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c r="AA544" s="82"/>
      <c r="AB544" s="82"/>
      <c r="AC544" s="82"/>
      <c r="AD544" s="82"/>
      <c r="AE544" s="82"/>
      <c r="AF544" s="82"/>
      <c r="AG544" s="82"/>
      <c r="AH544" s="82"/>
      <c r="AI544" s="82"/>
      <c r="AJ544" s="82"/>
      <c r="AK544" s="82"/>
      <c r="AL544" s="82"/>
      <c r="AM544" s="82"/>
      <c r="AN544" s="82"/>
      <c r="AO544" s="82"/>
      <c r="AP544" s="82"/>
      <c r="AQ544" s="82"/>
      <c r="AR544" s="82"/>
      <c r="AS544" s="82"/>
      <c r="AT544" s="82"/>
      <c r="AU544" s="82"/>
      <c r="AV544" s="82"/>
      <c r="AW544" s="82"/>
      <c r="AX544" s="82"/>
      <c r="AY544" s="82"/>
      <c r="AZ544" s="82"/>
      <c r="BA544" s="82"/>
      <c r="BB544" s="82"/>
      <c r="BC544" s="82"/>
      <c r="BD544" s="82"/>
      <c r="BE544" s="82"/>
      <c r="BF544" s="82"/>
      <c r="BG544" s="82"/>
      <c r="BH544" s="82"/>
      <c r="BI544" s="82"/>
      <c r="BJ544" s="82"/>
      <c r="BK544" s="82"/>
      <c r="BL544" s="82"/>
      <c r="BM544" s="82"/>
      <c r="BN544" s="82"/>
      <c r="BO544" s="82"/>
      <c r="BP544" s="82"/>
      <c r="BQ544" s="82"/>
      <c r="BR544" s="82"/>
      <c r="BS544" s="84"/>
      <c r="BT544" s="84"/>
      <c r="BU544" s="84"/>
      <c r="BV544" s="84"/>
      <c r="BW544" s="84"/>
      <c r="BX544" s="84"/>
      <c r="BY544" s="82"/>
      <c r="BZ544" s="83"/>
      <c r="CA544" s="82"/>
      <c r="CB544" s="82"/>
      <c r="CC544" s="82"/>
    </row>
    <row r="545" spans="1:81" ht="15.75" customHeight="1" thickBot="1" x14ac:dyDescent="0.25">
      <c r="A545" s="82"/>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G545" s="82"/>
      <c r="AH545" s="82"/>
      <c r="AI545" s="82"/>
      <c r="AJ545" s="82"/>
      <c r="AK545" s="82"/>
      <c r="AL545" s="82"/>
      <c r="AM545" s="82"/>
      <c r="AN545" s="82"/>
      <c r="AO545" s="82"/>
      <c r="AP545" s="82"/>
      <c r="AQ545" s="82"/>
      <c r="AR545" s="82"/>
      <c r="AS545" s="82"/>
      <c r="AT545" s="82"/>
      <c r="AU545" s="82"/>
      <c r="AV545" s="82"/>
      <c r="AW545" s="82"/>
      <c r="AX545" s="82"/>
      <c r="AY545" s="82"/>
      <c r="AZ545" s="82"/>
      <c r="BA545" s="82"/>
      <c r="BB545" s="82"/>
      <c r="BC545" s="82"/>
      <c r="BD545" s="82"/>
      <c r="BE545" s="82"/>
      <c r="BF545" s="82"/>
      <c r="BG545" s="82"/>
      <c r="BH545" s="82"/>
      <c r="BI545" s="82"/>
      <c r="BJ545" s="82"/>
      <c r="BK545" s="82"/>
      <c r="BL545" s="82"/>
      <c r="BM545" s="82"/>
      <c r="BN545" s="82"/>
      <c r="BO545" s="82"/>
      <c r="BP545" s="82"/>
      <c r="BQ545" s="82"/>
      <c r="BR545" s="82"/>
      <c r="BS545" s="84"/>
      <c r="BT545" s="84"/>
      <c r="BU545" s="84"/>
      <c r="BV545" s="84"/>
      <c r="BW545" s="84"/>
      <c r="BX545" s="84"/>
      <c r="BY545" s="82"/>
      <c r="BZ545" s="83"/>
      <c r="CA545" s="82"/>
      <c r="CB545" s="82"/>
      <c r="CC545" s="82"/>
    </row>
    <row r="546" spans="1:81" ht="15.75" customHeight="1" thickBot="1" x14ac:dyDescent="0.25">
      <c r="A546" s="82"/>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c r="AA546" s="82"/>
      <c r="AB546" s="82"/>
      <c r="AC546" s="82"/>
      <c r="AD546" s="82"/>
      <c r="AE546" s="82"/>
      <c r="AF546" s="82"/>
      <c r="AG546" s="82"/>
      <c r="AH546" s="82"/>
      <c r="AI546" s="82"/>
      <c r="AJ546" s="82"/>
      <c r="AK546" s="82"/>
      <c r="AL546" s="82"/>
      <c r="AM546" s="82"/>
      <c r="AN546" s="82"/>
      <c r="AO546" s="82"/>
      <c r="AP546" s="82"/>
      <c r="AQ546" s="82"/>
      <c r="AR546" s="82"/>
      <c r="AS546" s="82"/>
      <c r="AT546" s="82"/>
      <c r="AU546" s="82"/>
      <c r="AV546" s="82"/>
      <c r="AW546" s="82"/>
      <c r="AX546" s="82"/>
      <c r="AY546" s="82"/>
      <c r="AZ546" s="82"/>
      <c r="BA546" s="82"/>
      <c r="BB546" s="82"/>
      <c r="BC546" s="82"/>
      <c r="BD546" s="82"/>
      <c r="BE546" s="82"/>
      <c r="BF546" s="82"/>
      <c r="BG546" s="82"/>
      <c r="BH546" s="82"/>
      <c r="BI546" s="82"/>
      <c r="BJ546" s="82"/>
      <c r="BK546" s="82"/>
      <c r="BL546" s="82"/>
      <c r="BM546" s="82"/>
      <c r="BN546" s="82"/>
      <c r="BO546" s="82"/>
      <c r="BP546" s="82"/>
      <c r="BQ546" s="82"/>
      <c r="BR546" s="82"/>
      <c r="BS546" s="84"/>
      <c r="BT546" s="84"/>
      <c r="BU546" s="84"/>
      <c r="BV546" s="84"/>
      <c r="BW546" s="84"/>
      <c r="BX546" s="84"/>
      <c r="BY546" s="82"/>
      <c r="BZ546" s="83"/>
      <c r="CA546" s="82"/>
      <c r="CB546" s="82"/>
      <c r="CC546" s="82"/>
    </row>
    <row r="547" spans="1:81" ht="15.75" customHeight="1" thickBot="1" x14ac:dyDescent="0.25">
      <c r="A547" s="82"/>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c r="AA547" s="82"/>
      <c r="AB547" s="82"/>
      <c r="AC547" s="82"/>
      <c r="AD547" s="82"/>
      <c r="AE547" s="82"/>
      <c r="AF547" s="82"/>
      <c r="AG547" s="82"/>
      <c r="AH547" s="82"/>
      <c r="AI547" s="82"/>
      <c r="AJ547" s="82"/>
      <c r="AK547" s="82"/>
      <c r="AL547" s="82"/>
      <c r="AM547" s="82"/>
      <c r="AN547" s="82"/>
      <c r="AO547" s="82"/>
      <c r="AP547" s="82"/>
      <c r="AQ547" s="82"/>
      <c r="AR547" s="82"/>
      <c r="AS547" s="82"/>
      <c r="AT547" s="82"/>
      <c r="AU547" s="82"/>
      <c r="AV547" s="82"/>
      <c r="AW547" s="82"/>
      <c r="AX547" s="82"/>
      <c r="AY547" s="82"/>
      <c r="AZ547" s="82"/>
      <c r="BA547" s="82"/>
      <c r="BB547" s="82"/>
      <c r="BC547" s="82"/>
      <c r="BD547" s="82"/>
      <c r="BE547" s="82"/>
      <c r="BF547" s="82"/>
      <c r="BG547" s="82"/>
      <c r="BH547" s="82"/>
      <c r="BI547" s="82"/>
      <c r="BJ547" s="82"/>
      <c r="BK547" s="82"/>
      <c r="BL547" s="82"/>
      <c r="BM547" s="82"/>
      <c r="BN547" s="82"/>
      <c r="BO547" s="82"/>
      <c r="BP547" s="82"/>
      <c r="BQ547" s="82"/>
      <c r="BR547" s="82"/>
      <c r="BS547" s="84"/>
      <c r="BT547" s="84"/>
      <c r="BU547" s="84"/>
      <c r="BV547" s="84"/>
      <c r="BW547" s="84"/>
      <c r="BX547" s="84"/>
      <c r="BY547" s="82"/>
      <c r="BZ547" s="83"/>
      <c r="CA547" s="82"/>
      <c r="CB547" s="82"/>
      <c r="CC547" s="82"/>
    </row>
    <row r="548" spans="1:81" ht="15.75" customHeight="1" thickBot="1" x14ac:dyDescent="0.25">
      <c r="A548" s="82"/>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c r="AA548" s="82"/>
      <c r="AB548" s="82"/>
      <c r="AC548" s="82"/>
      <c r="AD548" s="82"/>
      <c r="AE548" s="82"/>
      <c r="AF548" s="82"/>
      <c r="AG548" s="82"/>
      <c r="AH548" s="82"/>
      <c r="AI548" s="82"/>
      <c r="AJ548" s="82"/>
      <c r="AK548" s="82"/>
      <c r="AL548" s="82"/>
      <c r="AM548" s="82"/>
      <c r="AN548" s="82"/>
      <c r="AO548" s="82"/>
      <c r="AP548" s="82"/>
      <c r="AQ548" s="82"/>
      <c r="AR548" s="82"/>
      <c r="AS548" s="82"/>
      <c r="AT548" s="82"/>
      <c r="AU548" s="82"/>
      <c r="AV548" s="82"/>
      <c r="AW548" s="82"/>
      <c r="AX548" s="82"/>
      <c r="AY548" s="82"/>
      <c r="AZ548" s="82"/>
      <c r="BA548" s="82"/>
      <c r="BB548" s="82"/>
      <c r="BC548" s="82"/>
      <c r="BD548" s="82"/>
      <c r="BE548" s="82"/>
      <c r="BF548" s="82"/>
      <c r="BG548" s="82"/>
      <c r="BH548" s="82"/>
      <c r="BI548" s="82"/>
      <c r="BJ548" s="82"/>
      <c r="BK548" s="82"/>
      <c r="BL548" s="82"/>
      <c r="BM548" s="82"/>
      <c r="BN548" s="82"/>
      <c r="BO548" s="82"/>
      <c r="BP548" s="82"/>
      <c r="BQ548" s="82"/>
      <c r="BR548" s="82"/>
      <c r="BS548" s="84"/>
      <c r="BT548" s="84"/>
      <c r="BU548" s="84"/>
      <c r="BV548" s="84"/>
      <c r="BW548" s="84"/>
      <c r="BX548" s="84"/>
      <c r="BY548" s="82"/>
      <c r="BZ548" s="83"/>
      <c r="CA548" s="82"/>
      <c r="CB548" s="82"/>
      <c r="CC548" s="82"/>
    </row>
    <row r="549" spans="1:81" ht="15.75" customHeight="1" thickBot="1" x14ac:dyDescent="0.25">
      <c r="A549" s="82"/>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c r="AJ549" s="82"/>
      <c r="AK549" s="82"/>
      <c r="AL549" s="82"/>
      <c r="AM549" s="82"/>
      <c r="AN549" s="82"/>
      <c r="AO549" s="82"/>
      <c r="AP549" s="82"/>
      <c r="AQ549" s="82"/>
      <c r="AR549" s="82"/>
      <c r="AS549" s="82"/>
      <c r="AT549" s="82"/>
      <c r="AU549" s="82"/>
      <c r="AV549" s="82"/>
      <c r="AW549" s="82"/>
      <c r="AX549" s="82"/>
      <c r="AY549" s="82"/>
      <c r="AZ549" s="82"/>
      <c r="BA549" s="82"/>
      <c r="BB549" s="82"/>
      <c r="BC549" s="82"/>
      <c r="BD549" s="82"/>
      <c r="BE549" s="82"/>
      <c r="BF549" s="82"/>
      <c r="BG549" s="82"/>
      <c r="BH549" s="82"/>
      <c r="BI549" s="82"/>
      <c r="BJ549" s="82"/>
      <c r="BK549" s="82"/>
      <c r="BL549" s="82"/>
      <c r="BM549" s="82"/>
      <c r="BN549" s="82"/>
      <c r="BO549" s="82"/>
      <c r="BP549" s="82"/>
      <c r="BQ549" s="82"/>
      <c r="BR549" s="82"/>
      <c r="BS549" s="84"/>
      <c r="BT549" s="84"/>
      <c r="BU549" s="84"/>
      <c r="BV549" s="84"/>
      <c r="BW549" s="84"/>
      <c r="BX549" s="84"/>
      <c r="BY549" s="82"/>
      <c r="BZ549" s="83"/>
      <c r="CA549" s="82"/>
      <c r="CB549" s="82"/>
      <c r="CC549" s="82"/>
    </row>
    <row r="550" spans="1:81" ht="15.75" customHeight="1" thickBot="1" x14ac:dyDescent="0.25">
      <c r="A550" s="82"/>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c r="AA550" s="82"/>
      <c r="AB550" s="82"/>
      <c r="AC550" s="82"/>
      <c r="AD550" s="82"/>
      <c r="AE550" s="82"/>
      <c r="AF550" s="82"/>
      <c r="AG550" s="82"/>
      <c r="AH550" s="82"/>
      <c r="AI550" s="82"/>
      <c r="AJ550" s="82"/>
      <c r="AK550" s="82"/>
      <c r="AL550" s="82"/>
      <c r="AM550" s="82"/>
      <c r="AN550" s="82"/>
      <c r="AO550" s="82"/>
      <c r="AP550" s="82"/>
      <c r="AQ550" s="82"/>
      <c r="AR550" s="82"/>
      <c r="AS550" s="82"/>
      <c r="AT550" s="82"/>
      <c r="AU550" s="82"/>
      <c r="AV550" s="82"/>
      <c r="AW550" s="82"/>
      <c r="AX550" s="82"/>
      <c r="AY550" s="82"/>
      <c r="AZ550" s="82"/>
      <c r="BA550" s="82"/>
      <c r="BB550" s="82"/>
      <c r="BC550" s="82"/>
      <c r="BD550" s="82"/>
      <c r="BE550" s="82"/>
      <c r="BF550" s="82"/>
      <c r="BG550" s="82"/>
      <c r="BH550" s="82"/>
      <c r="BI550" s="82"/>
      <c r="BJ550" s="82"/>
      <c r="BK550" s="82"/>
      <c r="BL550" s="82"/>
      <c r="BM550" s="82"/>
      <c r="BN550" s="82"/>
      <c r="BO550" s="82"/>
      <c r="BP550" s="82"/>
      <c r="BQ550" s="82"/>
      <c r="BR550" s="82"/>
      <c r="BS550" s="84"/>
      <c r="BT550" s="84"/>
      <c r="BU550" s="84"/>
      <c r="BV550" s="84"/>
      <c r="BW550" s="84"/>
      <c r="BX550" s="84"/>
      <c r="BY550" s="82"/>
      <c r="BZ550" s="83"/>
      <c r="CA550" s="82"/>
      <c r="CB550" s="82"/>
      <c r="CC550" s="82"/>
    </row>
    <row r="551" spans="1:81" ht="15.75" customHeight="1" thickBot="1" x14ac:dyDescent="0.25">
      <c r="A551" s="82"/>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c r="AA551" s="82"/>
      <c r="AB551" s="82"/>
      <c r="AC551" s="82"/>
      <c r="AD551" s="82"/>
      <c r="AE551" s="82"/>
      <c r="AF551" s="82"/>
      <c r="AG551" s="82"/>
      <c r="AH551" s="82"/>
      <c r="AI551" s="82"/>
      <c r="AJ551" s="82"/>
      <c r="AK551" s="82"/>
      <c r="AL551" s="82"/>
      <c r="AM551" s="82"/>
      <c r="AN551" s="82"/>
      <c r="AO551" s="82"/>
      <c r="AP551" s="82"/>
      <c r="AQ551" s="82"/>
      <c r="AR551" s="82"/>
      <c r="AS551" s="82"/>
      <c r="AT551" s="82"/>
      <c r="AU551" s="82"/>
      <c r="AV551" s="82"/>
      <c r="AW551" s="82"/>
      <c r="AX551" s="82"/>
      <c r="AY551" s="82"/>
      <c r="AZ551" s="82"/>
      <c r="BA551" s="82"/>
      <c r="BB551" s="82"/>
      <c r="BC551" s="82"/>
      <c r="BD551" s="82"/>
      <c r="BE551" s="82"/>
      <c r="BF551" s="82"/>
      <c r="BG551" s="82"/>
      <c r="BH551" s="82"/>
      <c r="BI551" s="82"/>
      <c r="BJ551" s="82"/>
      <c r="BK551" s="82"/>
      <c r="BL551" s="82"/>
      <c r="BM551" s="82"/>
      <c r="BN551" s="82"/>
      <c r="BO551" s="82"/>
      <c r="BP551" s="82"/>
      <c r="BQ551" s="82"/>
      <c r="BR551" s="82"/>
      <c r="BS551" s="84"/>
      <c r="BT551" s="84"/>
      <c r="BU551" s="84"/>
      <c r="BV551" s="84"/>
      <c r="BW551" s="84"/>
      <c r="BX551" s="84"/>
      <c r="BY551" s="82"/>
      <c r="BZ551" s="83"/>
      <c r="CA551" s="82"/>
      <c r="CB551" s="82"/>
      <c r="CC551" s="82"/>
    </row>
    <row r="552" spans="1:81" ht="15.75" customHeight="1" thickBot="1" x14ac:dyDescent="0.25">
      <c r="A552" s="82"/>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c r="AJ552" s="82"/>
      <c r="AK552" s="82"/>
      <c r="AL552" s="82"/>
      <c r="AM552" s="82"/>
      <c r="AN552" s="82"/>
      <c r="AO552" s="82"/>
      <c r="AP552" s="82"/>
      <c r="AQ552" s="82"/>
      <c r="AR552" s="82"/>
      <c r="AS552" s="82"/>
      <c r="AT552" s="82"/>
      <c r="AU552" s="82"/>
      <c r="AV552" s="82"/>
      <c r="AW552" s="82"/>
      <c r="AX552" s="82"/>
      <c r="AY552" s="82"/>
      <c r="AZ552" s="82"/>
      <c r="BA552" s="82"/>
      <c r="BB552" s="82"/>
      <c r="BC552" s="82"/>
      <c r="BD552" s="82"/>
      <c r="BE552" s="82"/>
      <c r="BF552" s="82"/>
      <c r="BG552" s="82"/>
      <c r="BH552" s="82"/>
      <c r="BI552" s="82"/>
      <c r="BJ552" s="82"/>
      <c r="BK552" s="82"/>
      <c r="BL552" s="82"/>
      <c r="BM552" s="82"/>
      <c r="BN552" s="82"/>
      <c r="BO552" s="82"/>
      <c r="BP552" s="82"/>
      <c r="BQ552" s="82"/>
      <c r="BR552" s="82"/>
      <c r="BS552" s="84"/>
      <c r="BT552" s="84"/>
      <c r="BU552" s="84"/>
      <c r="BV552" s="84"/>
      <c r="BW552" s="84"/>
      <c r="BX552" s="84"/>
      <c r="BY552" s="82"/>
      <c r="BZ552" s="83"/>
      <c r="CA552" s="82"/>
      <c r="CB552" s="82"/>
      <c r="CC552" s="82"/>
    </row>
    <row r="553" spans="1:81" ht="15.75" customHeight="1" thickBot="1" x14ac:dyDescent="0.25">
      <c r="A553" s="82"/>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c r="AJ553" s="82"/>
      <c r="AK553" s="82"/>
      <c r="AL553" s="82"/>
      <c r="AM553" s="82"/>
      <c r="AN553" s="82"/>
      <c r="AO553" s="82"/>
      <c r="AP553" s="82"/>
      <c r="AQ553" s="82"/>
      <c r="AR553" s="82"/>
      <c r="AS553" s="82"/>
      <c r="AT553" s="82"/>
      <c r="AU553" s="82"/>
      <c r="AV553" s="82"/>
      <c r="AW553" s="82"/>
      <c r="AX553" s="82"/>
      <c r="AY553" s="82"/>
      <c r="AZ553" s="82"/>
      <c r="BA553" s="82"/>
      <c r="BB553" s="82"/>
      <c r="BC553" s="82"/>
      <c r="BD553" s="82"/>
      <c r="BE553" s="82"/>
      <c r="BF553" s="82"/>
      <c r="BG553" s="82"/>
      <c r="BH553" s="82"/>
      <c r="BI553" s="82"/>
      <c r="BJ553" s="82"/>
      <c r="BK553" s="82"/>
      <c r="BL553" s="82"/>
      <c r="BM553" s="82"/>
      <c r="BN553" s="82"/>
      <c r="BO553" s="82"/>
      <c r="BP553" s="82"/>
      <c r="BQ553" s="82"/>
      <c r="BR553" s="82"/>
      <c r="BS553" s="84"/>
      <c r="BT553" s="84"/>
      <c r="BU553" s="84"/>
      <c r="BV553" s="84"/>
      <c r="BW553" s="84"/>
      <c r="BX553" s="84"/>
      <c r="BY553" s="82"/>
      <c r="BZ553" s="83"/>
      <c r="CA553" s="82"/>
      <c r="CB553" s="82"/>
      <c r="CC553" s="82"/>
    </row>
    <row r="554" spans="1:81" ht="15.75" customHeight="1" thickBot="1" x14ac:dyDescent="0.25">
      <c r="A554" s="82"/>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c r="AA554" s="82"/>
      <c r="AB554" s="82"/>
      <c r="AC554" s="82"/>
      <c r="AD554" s="82"/>
      <c r="AE554" s="82"/>
      <c r="AF554" s="82"/>
      <c r="AG554" s="82"/>
      <c r="AH554" s="82"/>
      <c r="AI554" s="82"/>
      <c r="AJ554" s="82"/>
      <c r="AK554" s="82"/>
      <c r="AL554" s="82"/>
      <c r="AM554" s="82"/>
      <c r="AN554" s="82"/>
      <c r="AO554" s="82"/>
      <c r="AP554" s="82"/>
      <c r="AQ554" s="82"/>
      <c r="AR554" s="82"/>
      <c r="AS554" s="82"/>
      <c r="AT554" s="82"/>
      <c r="AU554" s="82"/>
      <c r="AV554" s="82"/>
      <c r="AW554" s="82"/>
      <c r="AX554" s="82"/>
      <c r="AY554" s="82"/>
      <c r="AZ554" s="82"/>
      <c r="BA554" s="82"/>
      <c r="BB554" s="82"/>
      <c r="BC554" s="82"/>
      <c r="BD554" s="82"/>
      <c r="BE554" s="82"/>
      <c r="BF554" s="82"/>
      <c r="BG554" s="82"/>
      <c r="BH554" s="82"/>
      <c r="BI554" s="82"/>
      <c r="BJ554" s="82"/>
      <c r="BK554" s="82"/>
      <c r="BL554" s="82"/>
      <c r="BM554" s="82"/>
      <c r="BN554" s="82"/>
      <c r="BO554" s="82"/>
      <c r="BP554" s="82"/>
      <c r="BQ554" s="82"/>
      <c r="BR554" s="82"/>
      <c r="BS554" s="84"/>
      <c r="BT554" s="84"/>
      <c r="BU554" s="84"/>
      <c r="BV554" s="84"/>
      <c r="BW554" s="84"/>
      <c r="BX554" s="84"/>
      <c r="BY554" s="82"/>
      <c r="BZ554" s="83"/>
      <c r="CA554" s="82"/>
      <c r="CB554" s="82"/>
      <c r="CC554" s="82"/>
    </row>
    <row r="555" spans="1:81" ht="15.75" customHeight="1" thickBot="1" x14ac:dyDescent="0.25">
      <c r="A555" s="82"/>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c r="AG555" s="82"/>
      <c r="AH555" s="82"/>
      <c r="AI555" s="82"/>
      <c r="AJ555" s="82"/>
      <c r="AK555" s="82"/>
      <c r="AL555" s="82"/>
      <c r="AM555" s="82"/>
      <c r="AN555" s="82"/>
      <c r="AO555" s="82"/>
      <c r="AP555" s="82"/>
      <c r="AQ555" s="82"/>
      <c r="AR555" s="82"/>
      <c r="AS555" s="82"/>
      <c r="AT555" s="82"/>
      <c r="AU555" s="82"/>
      <c r="AV555" s="82"/>
      <c r="AW555" s="82"/>
      <c r="AX555" s="82"/>
      <c r="AY555" s="82"/>
      <c r="AZ555" s="82"/>
      <c r="BA555" s="82"/>
      <c r="BB555" s="82"/>
      <c r="BC555" s="82"/>
      <c r="BD555" s="82"/>
      <c r="BE555" s="82"/>
      <c r="BF555" s="82"/>
      <c r="BG555" s="82"/>
      <c r="BH555" s="82"/>
      <c r="BI555" s="82"/>
      <c r="BJ555" s="82"/>
      <c r="BK555" s="82"/>
      <c r="BL555" s="82"/>
      <c r="BM555" s="82"/>
      <c r="BN555" s="82"/>
      <c r="BO555" s="82"/>
      <c r="BP555" s="82"/>
      <c r="BQ555" s="82"/>
      <c r="BR555" s="82"/>
      <c r="BS555" s="84"/>
      <c r="BT555" s="84"/>
      <c r="BU555" s="84"/>
      <c r="BV555" s="84"/>
      <c r="BW555" s="84"/>
      <c r="BX555" s="84"/>
      <c r="BY555" s="82"/>
      <c r="BZ555" s="83"/>
      <c r="CA555" s="82"/>
      <c r="CB555" s="82"/>
      <c r="CC555" s="82"/>
    </row>
    <row r="556" spans="1:81" ht="15.75" customHeight="1" thickBot="1" x14ac:dyDescent="0.25">
      <c r="A556" s="82"/>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c r="AA556" s="82"/>
      <c r="AB556" s="82"/>
      <c r="AC556" s="82"/>
      <c r="AD556" s="82"/>
      <c r="AE556" s="82"/>
      <c r="AF556" s="82"/>
      <c r="AG556" s="82"/>
      <c r="AH556" s="82"/>
      <c r="AI556" s="82"/>
      <c r="AJ556" s="82"/>
      <c r="AK556" s="82"/>
      <c r="AL556" s="82"/>
      <c r="AM556" s="82"/>
      <c r="AN556" s="82"/>
      <c r="AO556" s="82"/>
      <c r="AP556" s="82"/>
      <c r="AQ556" s="82"/>
      <c r="AR556" s="82"/>
      <c r="AS556" s="82"/>
      <c r="AT556" s="82"/>
      <c r="AU556" s="82"/>
      <c r="AV556" s="82"/>
      <c r="AW556" s="82"/>
      <c r="AX556" s="82"/>
      <c r="AY556" s="82"/>
      <c r="AZ556" s="82"/>
      <c r="BA556" s="82"/>
      <c r="BB556" s="82"/>
      <c r="BC556" s="82"/>
      <c r="BD556" s="82"/>
      <c r="BE556" s="82"/>
      <c r="BF556" s="82"/>
      <c r="BG556" s="82"/>
      <c r="BH556" s="82"/>
      <c r="BI556" s="82"/>
      <c r="BJ556" s="82"/>
      <c r="BK556" s="82"/>
      <c r="BL556" s="82"/>
      <c r="BM556" s="82"/>
      <c r="BN556" s="82"/>
      <c r="BO556" s="82"/>
      <c r="BP556" s="82"/>
      <c r="BQ556" s="82"/>
      <c r="BR556" s="82"/>
      <c r="BS556" s="84"/>
      <c r="BT556" s="84"/>
      <c r="BU556" s="84"/>
      <c r="BV556" s="84"/>
      <c r="BW556" s="84"/>
      <c r="BX556" s="84"/>
      <c r="BY556" s="82"/>
      <c r="BZ556" s="83"/>
      <c r="CA556" s="82"/>
      <c r="CB556" s="82"/>
      <c r="CC556" s="82"/>
    </row>
    <row r="557" spans="1:81" ht="15.75" customHeight="1" thickBot="1" x14ac:dyDescent="0.25">
      <c r="A557" s="82"/>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c r="AA557" s="82"/>
      <c r="AB557" s="82"/>
      <c r="AC557" s="82"/>
      <c r="AD557" s="82"/>
      <c r="AE557" s="82"/>
      <c r="AF557" s="82"/>
      <c r="AG557" s="82"/>
      <c r="AH557" s="82"/>
      <c r="AI557" s="82"/>
      <c r="AJ557" s="82"/>
      <c r="AK557" s="82"/>
      <c r="AL557" s="82"/>
      <c r="AM557" s="82"/>
      <c r="AN557" s="82"/>
      <c r="AO557" s="82"/>
      <c r="AP557" s="82"/>
      <c r="AQ557" s="82"/>
      <c r="AR557" s="82"/>
      <c r="AS557" s="82"/>
      <c r="AT557" s="82"/>
      <c r="AU557" s="82"/>
      <c r="AV557" s="82"/>
      <c r="AW557" s="82"/>
      <c r="AX557" s="82"/>
      <c r="AY557" s="82"/>
      <c r="AZ557" s="82"/>
      <c r="BA557" s="82"/>
      <c r="BB557" s="82"/>
      <c r="BC557" s="82"/>
      <c r="BD557" s="82"/>
      <c r="BE557" s="82"/>
      <c r="BF557" s="82"/>
      <c r="BG557" s="82"/>
      <c r="BH557" s="82"/>
      <c r="BI557" s="82"/>
      <c r="BJ557" s="82"/>
      <c r="BK557" s="82"/>
      <c r="BL557" s="82"/>
      <c r="BM557" s="82"/>
      <c r="BN557" s="82"/>
      <c r="BO557" s="82"/>
      <c r="BP557" s="82"/>
      <c r="BQ557" s="82"/>
      <c r="BR557" s="82"/>
      <c r="BS557" s="84"/>
      <c r="BT557" s="84"/>
      <c r="BU557" s="84"/>
      <c r="BV557" s="84"/>
      <c r="BW557" s="84"/>
      <c r="BX557" s="84"/>
      <c r="BY557" s="82"/>
      <c r="BZ557" s="83"/>
      <c r="CA557" s="82"/>
      <c r="CB557" s="82"/>
      <c r="CC557" s="82"/>
    </row>
    <row r="558" spans="1:81" ht="15.75" customHeight="1" thickBot="1" x14ac:dyDescent="0.25">
      <c r="A558" s="82"/>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G558" s="82"/>
      <c r="AH558" s="82"/>
      <c r="AI558" s="82"/>
      <c r="AJ558" s="82"/>
      <c r="AK558" s="82"/>
      <c r="AL558" s="82"/>
      <c r="AM558" s="82"/>
      <c r="AN558" s="82"/>
      <c r="AO558" s="82"/>
      <c r="AP558" s="82"/>
      <c r="AQ558" s="82"/>
      <c r="AR558" s="82"/>
      <c r="AS558" s="82"/>
      <c r="AT558" s="82"/>
      <c r="AU558" s="82"/>
      <c r="AV558" s="82"/>
      <c r="AW558" s="82"/>
      <c r="AX558" s="82"/>
      <c r="AY558" s="82"/>
      <c r="AZ558" s="82"/>
      <c r="BA558" s="82"/>
      <c r="BB558" s="82"/>
      <c r="BC558" s="82"/>
      <c r="BD558" s="82"/>
      <c r="BE558" s="82"/>
      <c r="BF558" s="82"/>
      <c r="BG558" s="82"/>
      <c r="BH558" s="82"/>
      <c r="BI558" s="82"/>
      <c r="BJ558" s="82"/>
      <c r="BK558" s="82"/>
      <c r="BL558" s="82"/>
      <c r="BM558" s="82"/>
      <c r="BN558" s="82"/>
      <c r="BO558" s="82"/>
      <c r="BP558" s="82"/>
      <c r="BQ558" s="82"/>
      <c r="BR558" s="82"/>
      <c r="BS558" s="84"/>
      <c r="BT558" s="84"/>
      <c r="BU558" s="84"/>
      <c r="BV558" s="84"/>
      <c r="BW558" s="84"/>
      <c r="BX558" s="84"/>
      <c r="BY558" s="82"/>
      <c r="BZ558" s="83"/>
      <c r="CA558" s="82"/>
      <c r="CB558" s="82"/>
      <c r="CC558" s="82"/>
    </row>
    <row r="559" spans="1:81" ht="15.75" customHeight="1" thickBot="1" x14ac:dyDescent="0.25">
      <c r="A559" s="82"/>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c r="AA559" s="82"/>
      <c r="AB559" s="82"/>
      <c r="AC559" s="82"/>
      <c r="AD559" s="82"/>
      <c r="AE559" s="82"/>
      <c r="AF559" s="82"/>
      <c r="AG559" s="82"/>
      <c r="AH559" s="82"/>
      <c r="AI559" s="82"/>
      <c r="AJ559" s="82"/>
      <c r="AK559" s="82"/>
      <c r="AL559" s="82"/>
      <c r="AM559" s="82"/>
      <c r="AN559" s="82"/>
      <c r="AO559" s="82"/>
      <c r="AP559" s="82"/>
      <c r="AQ559" s="82"/>
      <c r="AR559" s="82"/>
      <c r="AS559" s="82"/>
      <c r="AT559" s="82"/>
      <c r="AU559" s="82"/>
      <c r="AV559" s="82"/>
      <c r="AW559" s="82"/>
      <c r="AX559" s="82"/>
      <c r="AY559" s="82"/>
      <c r="AZ559" s="82"/>
      <c r="BA559" s="82"/>
      <c r="BB559" s="82"/>
      <c r="BC559" s="82"/>
      <c r="BD559" s="82"/>
      <c r="BE559" s="82"/>
      <c r="BF559" s="82"/>
      <c r="BG559" s="82"/>
      <c r="BH559" s="82"/>
      <c r="BI559" s="82"/>
      <c r="BJ559" s="82"/>
      <c r="BK559" s="82"/>
      <c r="BL559" s="82"/>
      <c r="BM559" s="82"/>
      <c r="BN559" s="82"/>
      <c r="BO559" s="82"/>
      <c r="BP559" s="82"/>
      <c r="BQ559" s="82"/>
      <c r="BR559" s="82"/>
      <c r="BS559" s="84"/>
      <c r="BT559" s="84"/>
      <c r="BU559" s="84"/>
      <c r="BV559" s="84"/>
      <c r="BW559" s="84"/>
      <c r="BX559" s="84"/>
      <c r="BY559" s="82"/>
      <c r="BZ559" s="83"/>
      <c r="CA559" s="82"/>
      <c r="CB559" s="82"/>
      <c r="CC559" s="82"/>
    </row>
    <row r="560" spans="1:81" ht="15.75" customHeight="1" thickBot="1" x14ac:dyDescent="0.25">
      <c r="A560" s="82"/>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c r="AA560" s="82"/>
      <c r="AB560" s="82"/>
      <c r="AC560" s="82"/>
      <c r="AD560" s="82"/>
      <c r="AE560" s="82"/>
      <c r="AF560" s="82"/>
      <c r="AG560" s="82"/>
      <c r="AH560" s="82"/>
      <c r="AI560" s="82"/>
      <c r="AJ560" s="82"/>
      <c r="AK560" s="82"/>
      <c r="AL560" s="82"/>
      <c r="AM560" s="82"/>
      <c r="AN560" s="82"/>
      <c r="AO560" s="82"/>
      <c r="AP560" s="82"/>
      <c r="AQ560" s="82"/>
      <c r="AR560" s="82"/>
      <c r="AS560" s="82"/>
      <c r="AT560" s="82"/>
      <c r="AU560" s="82"/>
      <c r="AV560" s="82"/>
      <c r="AW560" s="82"/>
      <c r="AX560" s="82"/>
      <c r="AY560" s="82"/>
      <c r="AZ560" s="82"/>
      <c r="BA560" s="82"/>
      <c r="BB560" s="82"/>
      <c r="BC560" s="82"/>
      <c r="BD560" s="82"/>
      <c r="BE560" s="82"/>
      <c r="BF560" s="82"/>
      <c r="BG560" s="82"/>
      <c r="BH560" s="82"/>
      <c r="BI560" s="82"/>
      <c r="BJ560" s="82"/>
      <c r="BK560" s="82"/>
      <c r="BL560" s="82"/>
      <c r="BM560" s="82"/>
      <c r="BN560" s="82"/>
      <c r="BO560" s="82"/>
      <c r="BP560" s="82"/>
      <c r="BQ560" s="82"/>
      <c r="BR560" s="82"/>
      <c r="BS560" s="84"/>
      <c r="BT560" s="84"/>
      <c r="BU560" s="84"/>
      <c r="BV560" s="84"/>
      <c r="BW560" s="84"/>
      <c r="BX560" s="84"/>
      <c r="BY560" s="82"/>
      <c r="BZ560" s="83"/>
      <c r="CA560" s="82"/>
      <c r="CB560" s="82"/>
      <c r="CC560" s="82"/>
    </row>
    <row r="561" spans="1:81" ht="15.75" customHeight="1" thickBot="1" x14ac:dyDescent="0.25">
      <c r="A561" s="82"/>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c r="AA561" s="82"/>
      <c r="AB561" s="82"/>
      <c r="AC561" s="82"/>
      <c r="AD561" s="82"/>
      <c r="AE561" s="82"/>
      <c r="AF561" s="82"/>
      <c r="AG561" s="82"/>
      <c r="AH561" s="82"/>
      <c r="AI561" s="82"/>
      <c r="AJ561" s="82"/>
      <c r="AK561" s="82"/>
      <c r="AL561" s="82"/>
      <c r="AM561" s="82"/>
      <c r="AN561" s="82"/>
      <c r="AO561" s="82"/>
      <c r="AP561" s="82"/>
      <c r="AQ561" s="82"/>
      <c r="AR561" s="82"/>
      <c r="AS561" s="82"/>
      <c r="AT561" s="82"/>
      <c r="AU561" s="82"/>
      <c r="AV561" s="82"/>
      <c r="AW561" s="82"/>
      <c r="AX561" s="82"/>
      <c r="AY561" s="82"/>
      <c r="AZ561" s="82"/>
      <c r="BA561" s="82"/>
      <c r="BB561" s="82"/>
      <c r="BC561" s="82"/>
      <c r="BD561" s="82"/>
      <c r="BE561" s="82"/>
      <c r="BF561" s="82"/>
      <c r="BG561" s="82"/>
      <c r="BH561" s="82"/>
      <c r="BI561" s="82"/>
      <c r="BJ561" s="82"/>
      <c r="BK561" s="82"/>
      <c r="BL561" s="82"/>
      <c r="BM561" s="82"/>
      <c r="BN561" s="82"/>
      <c r="BO561" s="82"/>
      <c r="BP561" s="82"/>
      <c r="BQ561" s="82"/>
      <c r="BR561" s="82"/>
      <c r="BS561" s="84"/>
      <c r="BT561" s="84"/>
      <c r="BU561" s="84"/>
      <c r="BV561" s="84"/>
      <c r="BW561" s="84"/>
      <c r="BX561" s="84"/>
      <c r="BY561" s="82"/>
      <c r="BZ561" s="83"/>
      <c r="CA561" s="82"/>
      <c r="CB561" s="82"/>
      <c r="CC561" s="82"/>
    </row>
    <row r="562" spans="1:81" ht="15.75" customHeight="1" thickBot="1" x14ac:dyDescent="0.25">
      <c r="A562" s="82"/>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c r="AA562" s="82"/>
      <c r="AB562" s="82"/>
      <c r="AC562" s="82"/>
      <c r="AD562" s="82"/>
      <c r="AE562" s="82"/>
      <c r="AF562" s="82"/>
      <c r="AG562" s="82"/>
      <c r="AH562" s="82"/>
      <c r="AI562" s="82"/>
      <c r="AJ562" s="82"/>
      <c r="AK562" s="82"/>
      <c r="AL562" s="82"/>
      <c r="AM562" s="82"/>
      <c r="AN562" s="82"/>
      <c r="AO562" s="82"/>
      <c r="AP562" s="82"/>
      <c r="AQ562" s="82"/>
      <c r="AR562" s="82"/>
      <c r="AS562" s="82"/>
      <c r="AT562" s="82"/>
      <c r="AU562" s="82"/>
      <c r="AV562" s="82"/>
      <c r="AW562" s="82"/>
      <c r="AX562" s="82"/>
      <c r="AY562" s="82"/>
      <c r="AZ562" s="82"/>
      <c r="BA562" s="82"/>
      <c r="BB562" s="82"/>
      <c r="BC562" s="82"/>
      <c r="BD562" s="82"/>
      <c r="BE562" s="82"/>
      <c r="BF562" s="82"/>
      <c r="BG562" s="82"/>
      <c r="BH562" s="82"/>
      <c r="BI562" s="82"/>
      <c r="BJ562" s="82"/>
      <c r="BK562" s="82"/>
      <c r="BL562" s="82"/>
      <c r="BM562" s="82"/>
      <c r="BN562" s="82"/>
      <c r="BO562" s="82"/>
      <c r="BP562" s="82"/>
      <c r="BQ562" s="82"/>
      <c r="BR562" s="82"/>
      <c r="BS562" s="84"/>
      <c r="BT562" s="84"/>
      <c r="BU562" s="84"/>
      <c r="BV562" s="84"/>
      <c r="BW562" s="84"/>
      <c r="BX562" s="84"/>
      <c r="BY562" s="82"/>
      <c r="BZ562" s="83"/>
      <c r="CA562" s="82"/>
      <c r="CB562" s="82"/>
      <c r="CC562" s="82"/>
    </row>
    <row r="563" spans="1:81" ht="15.75" customHeight="1" thickBot="1" x14ac:dyDescent="0.25">
      <c r="A563" s="82"/>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c r="AA563" s="82"/>
      <c r="AB563" s="82"/>
      <c r="AC563" s="82"/>
      <c r="AD563" s="82"/>
      <c r="AE563" s="82"/>
      <c r="AF563" s="82"/>
      <c r="AG563" s="82"/>
      <c r="AH563" s="82"/>
      <c r="AI563" s="82"/>
      <c r="AJ563" s="82"/>
      <c r="AK563" s="82"/>
      <c r="AL563" s="82"/>
      <c r="AM563" s="82"/>
      <c r="AN563" s="82"/>
      <c r="AO563" s="82"/>
      <c r="AP563" s="82"/>
      <c r="AQ563" s="82"/>
      <c r="AR563" s="82"/>
      <c r="AS563" s="82"/>
      <c r="AT563" s="82"/>
      <c r="AU563" s="82"/>
      <c r="AV563" s="82"/>
      <c r="AW563" s="82"/>
      <c r="AX563" s="82"/>
      <c r="AY563" s="82"/>
      <c r="AZ563" s="82"/>
      <c r="BA563" s="82"/>
      <c r="BB563" s="82"/>
      <c r="BC563" s="82"/>
      <c r="BD563" s="82"/>
      <c r="BE563" s="82"/>
      <c r="BF563" s="82"/>
      <c r="BG563" s="82"/>
      <c r="BH563" s="82"/>
      <c r="BI563" s="82"/>
      <c r="BJ563" s="82"/>
      <c r="BK563" s="82"/>
      <c r="BL563" s="82"/>
      <c r="BM563" s="82"/>
      <c r="BN563" s="82"/>
      <c r="BO563" s="82"/>
      <c r="BP563" s="82"/>
      <c r="BQ563" s="82"/>
      <c r="BR563" s="82"/>
      <c r="BS563" s="84"/>
      <c r="BT563" s="84"/>
      <c r="BU563" s="84"/>
      <c r="BV563" s="84"/>
      <c r="BW563" s="84"/>
      <c r="BX563" s="84"/>
      <c r="BY563" s="82"/>
      <c r="BZ563" s="83"/>
      <c r="CA563" s="82"/>
      <c r="CB563" s="82"/>
      <c r="CC563" s="82"/>
    </row>
    <row r="564" spans="1:81" ht="15.75" customHeight="1" thickBot="1" x14ac:dyDescent="0.25">
      <c r="A564" s="82"/>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G564" s="82"/>
      <c r="AH564" s="82"/>
      <c r="AI564" s="82"/>
      <c r="AJ564" s="82"/>
      <c r="AK564" s="82"/>
      <c r="AL564" s="82"/>
      <c r="AM564" s="82"/>
      <c r="AN564" s="82"/>
      <c r="AO564" s="82"/>
      <c r="AP564" s="82"/>
      <c r="AQ564" s="82"/>
      <c r="AR564" s="82"/>
      <c r="AS564" s="82"/>
      <c r="AT564" s="82"/>
      <c r="AU564" s="82"/>
      <c r="AV564" s="82"/>
      <c r="AW564" s="82"/>
      <c r="AX564" s="82"/>
      <c r="AY564" s="82"/>
      <c r="AZ564" s="82"/>
      <c r="BA564" s="82"/>
      <c r="BB564" s="82"/>
      <c r="BC564" s="82"/>
      <c r="BD564" s="82"/>
      <c r="BE564" s="82"/>
      <c r="BF564" s="82"/>
      <c r="BG564" s="82"/>
      <c r="BH564" s="82"/>
      <c r="BI564" s="82"/>
      <c r="BJ564" s="82"/>
      <c r="BK564" s="82"/>
      <c r="BL564" s="82"/>
      <c r="BM564" s="82"/>
      <c r="BN564" s="82"/>
      <c r="BO564" s="82"/>
      <c r="BP564" s="82"/>
      <c r="BQ564" s="82"/>
      <c r="BR564" s="82"/>
      <c r="BS564" s="84"/>
      <c r="BT564" s="84"/>
      <c r="BU564" s="84"/>
      <c r="BV564" s="84"/>
      <c r="BW564" s="84"/>
      <c r="BX564" s="84"/>
      <c r="BY564" s="82"/>
      <c r="BZ564" s="83"/>
      <c r="CA564" s="82"/>
      <c r="CB564" s="82"/>
      <c r="CC564" s="82"/>
    </row>
    <row r="565" spans="1:81" ht="15.75" customHeight="1" thickBot="1" x14ac:dyDescent="0.25">
      <c r="A565" s="82"/>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c r="AA565" s="82"/>
      <c r="AB565" s="82"/>
      <c r="AC565" s="82"/>
      <c r="AD565" s="82"/>
      <c r="AE565" s="82"/>
      <c r="AF565" s="82"/>
      <c r="AG565" s="82"/>
      <c r="AH565" s="82"/>
      <c r="AI565" s="82"/>
      <c r="AJ565" s="82"/>
      <c r="AK565" s="82"/>
      <c r="AL565" s="82"/>
      <c r="AM565" s="82"/>
      <c r="AN565" s="82"/>
      <c r="AO565" s="82"/>
      <c r="AP565" s="82"/>
      <c r="AQ565" s="82"/>
      <c r="AR565" s="82"/>
      <c r="AS565" s="82"/>
      <c r="AT565" s="82"/>
      <c r="AU565" s="82"/>
      <c r="AV565" s="82"/>
      <c r="AW565" s="82"/>
      <c r="AX565" s="82"/>
      <c r="AY565" s="82"/>
      <c r="AZ565" s="82"/>
      <c r="BA565" s="82"/>
      <c r="BB565" s="82"/>
      <c r="BC565" s="82"/>
      <c r="BD565" s="82"/>
      <c r="BE565" s="82"/>
      <c r="BF565" s="82"/>
      <c r="BG565" s="82"/>
      <c r="BH565" s="82"/>
      <c r="BI565" s="82"/>
      <c r="BJ565" s="82"/>
      <c r="BK565" s="82"/>
      <c r="BL565" s="82"/>
      <c r="BM565" s="82"/>
      <c r="BN565" s="82"/>
      <c r="BO565" s="82"/>
      <c r="BP565" s="82"/>
      <c r="BQ565" s="82"/>
      <c r="BR565" s="82"/>
      <c r="BS565" s="84"/>
      <c r="BT565" s="84"/>
      <c r="BU565" s="84"/>
      <c r="BV565" s="84"/>
      <c r="BW565" s="84"/>
      <c r="BX565" s="84"/>
      <c r="BY565" s="82"/>
      <c r="BZ565" s="83"/>
      <c r="CA565" s="82"/>
      <c r="CB565" s="82"/>
      <c r="CC565" s="82"/>
    </row>
    <row r="566" spans="1:81" ht="15.75" customHeight="1" thickBot="1" x14ac:dyDescent="0.25">
      <c r="A566" s="82"/>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c r="AG566" s="82"/>
      <c r="AH566" s="82"/>
      <c r="AI566" s="82"/>
      <c r="AJ566" s="82"/>
      <c r="AK566" s="82"/>
      <c r="AL566" s="82"/>
      <c r="AM566" s="82"/>
      <c r="AN566" s="82"/>
      <c r="AO566" s="82"/>
      <c r="AP566" s="82"/>
      <c r="AQ566" s="82"/>
      <c r="AR566" s="82"/>
      <c r="AS566" s="82"/>
      <c r="AT566" s="82"/>
      <c r="AU566" s="82"/>
      <c r="AV566" s="82"/>
      <c r="AW566" s="82"/>
      <c r="AX566" s="82"/>
      <c r="AY566" s="82"/>
      <c r="AZ566" s="82"/>
      <c r="BA566" s="82"/>
      <c r="BB566" s="82"/>
      <c r="BC566" s="82"/>
      <c r="BD566" s="82"/>
      <c r="BE566" s="82"/>
      <c r="BF566" s="82"/>
      <c r="BG566" s="82"/>
      <c r="BH566" s="82"/>
      <c r="BI566" s="82"/>
      <c r="BJ566" s="82"/>
      <c r="BK566" s="82"/>
      <c r="BL566" s="82"/>
      <c r="BM566" s="82"/>
      <c r="BN566" s="82"/>
      <c r="BO566" s="82"/>
      <c r="BP566" s="82"/>
      <c r="BQ566" s="82"/>
      <c r="BR566" s="82"/>
      <c r="BS566" s="84"/>
      <c r="BT566" s="84"/>
      <c r="BU566" s="84"/>
      <c r="BV566" s="84"/>
      <c r="BW566" s="84"/>
      <c r="BX566" s="84"/>
      <c r="BY566" s="82"/>
      <c r="BZ566" s="83"/>
      <c r="CA566" s="82"/>
      <c r="CB566" s="82"/>
      <c r="CC566" s="82"/>
    </row>
    <row r="567" spans="1:81" ht="15.75" customHeight="1" thickBot="1" x14ac:dyDescent="0.25">
      <c r="A567" s="82"/>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c r="AG567" s="82"/>
      <c r="AH567" s="82"/>
      <c r="AI567" s="82"/>
      <c r="AJ567" s="82"/>
      <c r="AK567" s="82"/>
      <c r="AL567" s="82"/>
      <c r="AM567" s="82"/>
      <c r="AN567" s="82"/>
      <c r="AO567" s="82"/>
      <c r="AP567" s="82"/>
      <c r="AQ567" s="82"/>
      <c r="AR567" s="82"/>
      <c r="AS567" s="82"/>
      <c r="AT567" s="82"/>
      <c r="AU567" s="82"/>
      <c r="AV567" s="82"/>
      <c r="AW567" s="82"/>
      <c r="AX567" s="82"/>
      <c r="AY567" s="82"/>
      <c r="AZ567" s="82"/>
      <c r="BA567" s="82"/>
      <c r="BB567" s="82"/>
      <c r="BC567" s="82"/>
      <c r="BD567" s="82"/>
      <c r="BE567" s="82"/>
      <c r="BF567" s="82"/>
      <c r="BG567" s="82"/>
      <c r="BH567" s="82"/>
      <c r="BI567" s="82"/>
      <c r="BJ567" s="82"/>
      <c r="BK567" s="82"/>
      <c r="BL567" s="82"/>
      <c r="BM567" s="82"/>
      <c r="BN567" s="82"/>
      <c r="BO567" s="82"/>
      <c r="BP567" s="82"/>
      <c r="BQ567" s="82"/>
      <c r="BR567" s="82"/>
      <c r="BS567" s="84"/>
      <c r="BT567" s="84"/>
      <c r="BU567" s="84"/>
      <c r="BV567" s="84"/>
      <c r="BW567" s="84"/>
      <c r="BX567" s="84"/>
      <c r="BY567" s="82"/>
      <c r="BZ567" s="83"/>
      <c r="CA567" s="82"/>
      <c r="CB567" s="82"/>
      <c r="CC567" s="82"/>
    </row>
    <row r="568" spans="1:81" ht="15.75" customHeight="1" thickBot="1" x14ac:dyDescent="0.25">
      <c r="A568" s="82"/>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c r="AA568" s="82"/>
      <c r="AB568" s="82"/>
      <c r="AC568" s="82"/>
      <c r="AD568" s="82"/>
      <c r="AE568" s="82"/>
      <c r="AF568" s="82"/>
      <c r="AG568" s="82"/>
      <c r="AH568" s="82"/>
      <c r="AI568" s="82"/>
      <c r="AJ568" s="82"/>
      <c r="AK568" s="82"/>
      <c r="AL568" s="82"/>
      <c r="AM568" s="82"/>
      <c r="AN568" s="82"/>
      <c r="AO568" s="82"/>
      <c r="AP568" s="82"/>
      <c r="AQ568" s="82"/>
      <c r="AR568" s="82"/>
      <c r="AS568" s="82"/>
      <c r="AT568" s="82"/>
      <c r="AU568" s="82"/>
      <c r="AV568" s="82"/>
      <c r="AW568" s="82"/>
      <c r="AX568" s="82"/>
      <c r="AY568" s="82"/>
      <c r="AZ568" s="82"/>
      <c r="BA568" s="82"/>
      <c r="BB568" s="82"/>
      <c r="BC568" s="82"/>
      <c r="BD568" s="82"/>
      <c r="BE568" s="82"/>
      <c r="BF568" s="82"/>
      <c r="BG568" s="82"/>
      <c r="BH568" s="82"/>
      <c r="BI568" s="82"/>
      <c r="BJ568" s="82"/>
      <c r="BK568" s="82"/>
      <c r="BL568" s="82"/>
      <c r="BM568" s="82"/>
      <c r="BN568" s="82"/>
      <c r="BO568" s="82"/>
      <c r="BP568" s="82"/>
      <c r="BQ568" s="82"/>
      <c r="BR568" s="82"/>
      <c r="BS568" s="84"/>
      <c r="BT568" s="84"/>
      <c r="BU568" s="84"/>
      <c r="BV568" s="84"/>
      <c r="BW568" s="84"/>
      <c r="BX568" s="84"/>
      <c r="BY568" s="82"/>
      <c r="BZ568" s="83"/>
      <c r="CA568" s="82"/>
      <c r="CB568" s="82"/>
      <c r="CC568" s="82"/>
    </row>
    <row r="569" spans="1:81" ht="15.75" customHeight="1" thickBot="1" x14ac:dyDescent="0.25">
      <c r="A569" s="82"/>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c r="AA569" s="82"/>
      <c r="AB569" s="82"/>
      <c r="AC569" s="82"/>
      <c r="AD569" s="82"/>
      <c r="AE569" s="82"/>
      <c r="AF569" s="82"/>
      <c r="AG569" s="82"/>
      <c r="AH569" s="82"/>
      <c r="AI569" s="82"/>
      <c r="AJ569" s="82"/>
      <c r="AK569" s="82"/>
      <c r="AL569" s="82"/>
      <c r="AM569" s="82"/>
      <c r="AN569" s="82"/>
      <c r="AO569" s="82"/>
      <c r="AP569" s="82"/>
      <c r="AQ569" s="82"/>
      <c r="AR569" s="82"/>
      <c r="AS569" s="82"/>
      <c r="AT569" s="82"/>
      <c r="AU569" s="82"/>
      <c r="AV569" s="82"/>
      <c r="AW569" s="82"/>
      <c r="AX569" s="82"/>
      <c r="AY569" s="82"/>
      <c r="AZ569" s="82"/>
      <c r="BA569" s="82"/>
      <c r="BB569" s="82"/>
      <c r="BC569" s="82"/>
      <c r="BD569" s="82"/>
      <c r="BE569" s="82"/>
      <c r="BF569" s="82"/>
      <c r="BG569" s="82"/>
      <c r="BH569" s="82"/>
      <c r="BI569" s="82"/>
      <c r="BJ569" s="82"/>
      <c r="BK569" s="82"/>
      <c r="BL569" s="82"/>
      <c r="BM569" s="82"/>
      <c r="BN569" s="82"/>
      <c r="BO569" s="82"/>
      <c r="BP569" s="82"/>
      <c r="BQ569" s="82"/>
      <c r="BR569" s="82"/>
      <c r="BS569" s="84"/>
      <c r="BT569" s="84"/>
      <c r="BU569" s="84"/>
      <c r="BV569" s="84"/>
      <c r="BW569" s="84"/>
      <c r="BX569" s="84"/>
      <c r="BY569" s="82"/>
      <c r="BZ569" s="83"/>
      <c r="CA569" s="82"/>
      <c r="CB569" s="82"/>
      <c r="CC569" s="82"/>
    </row>
    <row r="570" spans="1:81" ht="15.75" customHeight="1" thickBot="1" x14ac:dyDescent="0.25">
      <c r="A570" s="82"/>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G570" s="82"/>
      <c r="AH570" s="82"/>
      <c r="AI570" s="82"/>
      <c r="AJ570" s="82"/>
      <c r="AK570" s="82"/>
      <c r="AL570" s="82"/>
      <c r="AM570" s="82"/>
      <c r="AN570" s="82"/>
      <c r="AO570" s="82"/>
      <c r="AP570" s="82"/>
      <c r="AQ570" s="82"/>
      <c r="AR570" s="82"/>
      <c r="AS570" s="82"/>
      <c r="AT570" s="82"/>
      <c r="AU570" s="82"/>
      <c r="AV570" s="82"/>
      <c r="AW570" s="82"/>
      <c r="AX570" s="82"/>
      <c r="AY570" s="82"/>
      <c r="AZ570" s="82"/>
      <c r="BA570" s="82"/>
      <c r="BB570" s="82"/>
      <c r="BC570" s="82"/>
      <c r="BD570" s="82"/>
      <c r="BE570" s="82"/>
      <c r="BF570" s="82"/>
      <c r="BG570" s="82"/>
      <c r="BH570" s="82"/>
      <c r="BI570" s="82"/>
      <c r="BJ570" s="82"/>
      <c r="BK570" s="82"/>
      <c r="BL570" s="82"/>
      <c r="BM570" s="82"/>
      <c r="BN570" s="82"/>
      <c r="BO570" s="82"/>
      <c r="BP570" s="82"/>
      <c r="BQ570" s="82"/>
      <c r="BR570" s="82"/>
      <c r="BS570" s="84"/>
      <c r="BT570" s="84"/>
      <c r="BU570" s="84"/>
      <c r="BV570" s="84"/>
      <c r="BW570" s="84"/>
      <c r="BX570" s="84"/>
      <c r="BY570" s="82"/>
      <c r="BZ570" s="83"/>
      <c r="CA570" s="82"/>
      <c r="CB570" s="82"/>
      <c r="CC570" s="82"/>
    </row>
    <row r="571" spans="1:81" ht="15.75" customHeight="1" thickBot="1" x14ac:dyDescent="0.25">
      <c r="A571" s="82"/>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c r="AG571" s="82"/>
      <c r="AH571" s="82"/>
      <c r="AI571" s="82"/>
      <c r="AJ571" s="82"/>
      <c r="AK571" s="82"/>
      <c r="AL571" s="82"/>
      <c r="AM571" s="82"/>
      <c r="AN571" s="82"/>
      <c r="AO571" s="82"/>
      <c r="AP571" s="82"/>
      <c r="AQ571" s="82"/>
      <c r="AR571" s="82"/>
      <c r="AS571" s="82"/>
      <c r="AT571" s="82"/>
      <c r="AU571" s="82"/>
      <c r="AV571" s="82"/>
      <c r="AW571" s="82"/>
      <c r="AX571" s="82"/>
      <c r="AY571" s="82"/>
      <c r="AZ571" s="82"/>
      <c r="BA571" s="82"/>
      <c r="BB571" s="82"/>
      <c r="BC571" s="82"/>
      <c r="BD571" s="82"/>
      <c r="BE571" s="82"/>
      <c r="BF571" s="82"/>
      <c r="BG571" s="82"/>
      <c r="BH571" s="82"/>
      <c r="BI571" s="82"/>
      <c r="BJ571" s="82"/>
      <c r="BK571" s="82"/>
      <c r="BL571" s="82"/>
      <c r="BM571" s="82"/>
      <c r="BN571" s="82"/>
      <c r="BO571" s="82"/>
      <c r="BP571" s="82"/>
      <c r="BQ571" s="82"/>
      <c r="BR571" s="82"/>
      <c r="BS571" s="84"/>
      <c r="BT571" s="84"/>
      <c r="BU571" s="84"/>
      <c r="BV571" s="84"/>
      <c r="BW571" s="84"/>
      <c r="BX571" s="84"/>
      <c r="BY571" s="82"/>
      <c r="BZ571" s="83"/>
      <c r="CA571" s="82"/>
      <c r="CB571" s="82"/>
      <c r="CC571" s="82"/>
    </row>
    <row r="572" spans="1:81" ht="15.75" customHeight="1" thickBot="1" x14ac:dyDescent="0.25">
      <c r="A572" s="82"/>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c r="AA572" s="82"/>
      <c r="AB572" s="82"/>
      <c r="AC572" s="82"/>
      <c r="AD572" s="82"/>
      <c r="AE572" s="82"/>
      <c r="AF572" s="82"/>
      <c r="AG572" s="82"/>
      <c r="AH572" s="82"/>
      <c r="AI572" s="82"/>
      <c r="AJ572" s="82"/>
      <c r="AK572" s="82"/>
      <c r="AL572" s="82"/>
      <c r="AM572" s="82"/>
      <c r="AN572" s="82"/>
      <c r="AO572" s="82"/>
      <c r="AP572" s="82"/>
      <c r="AQ572" s="82"/>
      <c r="AR572" s="82"/>
      <c r="AS572" s="82"/>
      <c r="AT572" s="82"/>
      <c r="AU572" s="82"/>
      <c r="AV572" s="82"/>
      <c r="AW572" s="82"/>
      <c r="AX572" s="82"/>
      <c r="AY572" s="82"/>
      <c r="AZ572" s="82"/>
      <c r="BA572" s="82"/>
      <c r="BB572" s="82"/>
      <c r="BC572" s="82"/>
      <c r="BD572" s="82"/>
      <c r="BE572" s="82"/>
      <c r="BF572" s="82"/>
      <c r="BG572" s="82"/>
      <c r="BH572" s="82"/>
      <c r="BI572" s="82"/>
      <c r="BJ572" s="82"/>
      <c r="BK572" s="82"/>
      <c r="BL572" s="82"/>
      <c r="BM572" s="82"/>
      <c r="BN572" s="82"/>
      <c r="BO572" s="82"/>
      <c r="BP572" s="82"/>
      <c r="BQ572" s="82"/>
      <c r="BR572" s="82"/>
      <c r="BS572" s="84"/>
      <c r="BT572" s="84"/>
      <c r="BU572" s="84"/>
      <c r="BV572" s="84"/>
      <c r="BW572" s="84"/>
      <c r="BX572" s="84"/>
      <c r="BY572" s="82"/>
      <c r="BZ572" s="83"/>
      <c r="CA572" s="82"/>
      <c r="CB572" s="82"/>
      <c r="CC572" s="82"/>
    </row>
    <row r="573" spans="1:81" ht="15.75" customHeight="1" thickBot="1" x14ac:dyDescent="0.25">
      <c r="A573" s="82"/>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c r="AA573" s="82"/>
      <c r="AB573" s="82"/>
      <c r="AC573" s="82"/>
      <c r="AD573" s="82"/>
      <c r="AE573" s="82"/>
      <c r="AF573" s="82"/>
      <c r="AG573" s="82"/>
      <c r="AH573" s="82"/>
      <c r="AI573" s="82"/>
      <c r="AJ573" s="82"/>
      <c r="AK573" s="82"/>
      <c r="AL573" s="82"/>
      <c r="AM573" s="82"/>
      <c r="AN573" s="82"/>
      <c r="AO573" s="82"/>
      <c r="AP573" s="82"/>
      <c r="AQ573" s="82"/>
      <c r="AR573" s="82"/>
      <c r="AS573" s="82"/>
      <c r="AT573" s="82"/>
      <c r="AU573" s="82"/>
      <c r="AV573" s="82"/>
      <c r="AW573" s="82"/>
      <c r="AX573" s="82"/>
      <c r="AY573" s="82"/>
      <c r="AZ573" s="82"/>
      <c r="BA573" s="82"/>
      <c r="BB573" s="82"/>
      <c r="BC573" s="82"/>
      <c r="BD573" s="82"/>
      <c r="BE573" s="82"/>
      <c r="BF573" s="82"/>
      <c r="BG573" s="82"/>
      <c r="BH573" s="82"/>
      <c r="BI573" s="82"/>
      <c r="BJ573" s="82"/>
      <c r="BK573" s="82"/>
      <c r="BL573" s="82"/>
      <c r="BM573" s="82"/>
      <c r="BN573" s="82"/>
      <c r="BO573" s="82"/>
      <c r="BP573" s="82"/>
      <c r="BQ573" s="82"/>
      <c r="BR573" s="82"/>
      <c r="BS573" s="84"/>
      <c r="BT573" s="84"/>
      <c r="BU573" s="84"/>
      <c r="BV573" s="84"/>
      <c r="BW573" s="84"/>
      <c r="BX573" s="84"/>
      <c r="BY573" s="82"/>
      <c r="BZ573" s="83"/>
      <c r="CA573" s="82"/>
      <c r="CB573" s="82"/>
      <c r="CC573" s="82"/>
    </row>
    <row r="574" spans="1:81" ht="15.75" customHeight="1" thickBot="1" x14ac:dyDescent="0.25">
      <c r="A574" s="82"/>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c r="AA574" s="82"/>
      <c r="AB574" s="82"/>
      <c r="AC574" s="82"/>
      <c r="AD574" s="82"/>
      <c r="AE574" s="82"/>
      <c r="AF574" s="82"/>
      <c r="AG574" s="82"/>
      <c r="AH574" s="82"/>
      <c r="AI574" s="82"/>
      <c r="AJ574" s="82"/>
      <c r="AK574" s="82"/>
      <c r="AL574" s="82"/>
      <c r="AM574" s="82"/>
      <c r="AN574" s="82"/>
      <c r="AO574" s="82"/>
      <c r="AP574" s="82"/>
      <c r="AQ574" s="82"/>
      <c r="AR574" s="82"/>
      <c r="AS574" s="82"/>
      <c r="AT574" s="82"/>
      <c r="AU574" s="82"/>
      <c r="AV574" s="82"/>
      <c r="AW574" s="82"/>
      <c r="AX574" s="82"/>
      <c r="AY574" s="82"/>
      <c r="AZ574" s="82"/>
      <c r="BA574" s="82"/>
      <c r="BB574" s="82"/>
      <c r="BC574" s="82"/>
      <c r="BD574" s="82"/>
      <c r="BE574" s="82"/>
      <c r="BF574" s="82"/>
      <c r="BG574" s="82"/>
      <c r="BH574" s="82"/>
      <c r="BI574" s="82"/>
      <c r="BJ574" s="82"/>
      <c r="BK574" s="82"/>
      <c r="BL574" s="82"/>
      <c r="BM574" s="82"/>
      <c r="BN574" s="82"/>
      <c r="BO574" s="82"/>
      <c r="BP574" s="82"/>
      <c r="BQ574" s="82"/>
      <c r="BR574" s="82"/>
      <c r="BS574" s="84"/>
      <c r="BT574" s="84"/>
      <c r="BU574" s="84"/>
      <c r="BV574" s="84"/>
      <c r="BW574" s="84"/>
      <c r="BX574" s="84"/>
      <c r="BY574" s="82"/>
      <c r="BZ574" s="83"/>
      <c r="CA574" s="82"/>
      <c r="CB574" s="82"/>
      <c r="CC574" s="82"/>
    </row>
    <row r="575" spans="1:81" ht="15.75" customHeight="1" thickBot="1" x14ac:dyDescent="0.25">
      <c r="A575" s="82"/>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c r="AA575" s="82"/>
      <c r="AB575" s="82"/>
      <c r="AC575" s="82"/>
      <c r="AD575" s="82"/>
      <c r="AE575" s="82"/>
      <c r="AF575" s="82"/>
      <c r="AG575" s="82"/>
      <c r="AH575" s="82"/>
      <c r="AI575" s="82"/>
      <c r="AJ575" s="82"/>
      <c r="AK575" s="82"/>
      <c r="AL575" s="82"/>
      <c r="AM575" s="82"/>
      <c r="AN575" s="82"/>
      <c r="AO575" s="82"/>
      <c r="AP575" s="82"/>
      <c r="AQ575" s="82"/>
      <c r="AR575" s="82"/>
      <c r="AS575" s="82"/>
      <c r="AT575" s="82"/>
      <c r="AU575" s="82"/>
      <c r="AV575" s="82"/>
      <c r="AW575" s="82"/>
      <c r="AX575" s="82"/>
      <c r="AY575" s="82"/>
      <c r="AZ575" s="82"/>
      <c r="BA575" s="82"/>
      <c r="BB575" s="82"/>
      <c r="BC575" s="82"/>
      <c r="BD575" s="82"/>
      <c r="BE575" s="82"/>
      <c r="BF575" s="82"/>
      <c r="BG575" s="82"/>
      <c r="BH575" s="82"/>
      <c r="BI575" s="82"/>
      <c r="BJ575" s="82"/>
      <c r="BK575" s="82"/>
      <c r="BL575" s="82"/>
      <c r="BM575" s="82"/>
      <c r="BN575" s="82"/>
      <c r="BO575" s="82"/>
      <c r="BP575" s="82"/>
      <c r="BQ575" s="82"/>
      <c r="BR575" s="82"/>
      <c r="BS575" s="84"/>
      <c r="BT575" s="84"/>
      <c r="BU575" s="84"/>
      <c r="BV575" s="84"/>
      <c r="BW575" s="84"/>
      <c r="BX575" s="84"/>
      <c r="BY575" s="82"/>
      <c r="BZ575" s="83"/>
      <c r="CA575" s="82"/>
      <c r="CB575" s="82"/>
      <c r="CC575" s="82"/>
    </row>
    <row r="576" spans="1:81" ht="15.75" customHeight="1" thickBot="1" x14ac:dyDescent="0.25">
      <c r="A576" s="82"/>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G576" s="82"/>
      <c r="AH576" s="82"/>
      <c r="AI576" s="82"/>
      <c r="AJ576" s="82"/>
      <c r="AK576" s="82"/>
      <c r="AL576" s="82"/>
      <c r="AM576" s="82"/>
      <c r="AN576" s="82"/>
      <c r="AO576" s="82"/>
      <c r="AP576" s="82"/>
      <c r="AQ576" s="82"/>
      <c r="AR576" s="82"/>
      <c r="AS576" s="82"/>
      <c r="AT576" s="82"/>
      <c r="AU576" s="82"/>
      <c r="AV576" s="82"/>
      <c r="AW576" s="82"/>
      <c r="AX576" s="82"/>
      <c r="AY576" s="82"/>
      <c r="AZ576" s="82"/>
      <c r="BA576" s="82"/>
      <c r="BB576" s="82"/>
      <c r="BC576" s="82"/>
      <c r="BD576" s="82"/>
      <c r="BE576" s="82"/>
      <c r="BF576" s="82"/>
      <c r="BG576" s="82"/>
      <c r="BH576" s="82"/>
      <c r="BI576" s="82"/>
      <c r="BJ576" s="82"/>
      <c r="BK576" s="82"/>
      <c r="BL576" s="82"/>
      <c r="BM576" s="82"/>
      <c r="BN576" s="82"/>
      <c r="BO576" s="82"/>
      <c r="BP576" s="82"/>
      <c r="BQ576" s="82"/>
      <c r="BR576" s="82"/>
      <c r="BS576" s="84"/>
      <c r="BT576" s="84"/>
      <c r="BU576" s="84"/>
      <c r="BV576" s="84"/>
      <c r="BW576" s="84"/>
      <c r="BX576" s="84"/>
      <c r="BY576" s="82"/>
      <c r="BZ576" s="83"/>
      <c r="CA576" s="82"/>
      <c r="CB576" s="82"/>
      <c r="CC576" s="82"/>
    </row>
    <row r="577" spans="1:81" ht="15.75" customHeight="1" thickBot="1" x14ac:dyDescent="0.25">
      <c r="A577" s="82"/>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c r="AA577" s="82"/>
      <c r="AB577" s="82"/>
      <c r="AC577" s="82"/>
      <c r="AD577" s="82"/>
      <c r="AE577" s="82"/>
      <c r="AF577" s="82"/>
      <c r="AG577" s="82"/>
      <c r="AH577" s="82"/>
      <c r="AI577" s="82"/>
      <c r="AJ577" s="82"/>
      <c r="AK577" s="82"/>
      <c r="AL577" s="82"/>
      <c r="AM577" s="82"/>
      <c r="AN577" s="82"/>
      <c r="AO577" s="82"/>
      <c r="AP577" s="82"/>
      <c r="AQ577" s="82"/>
      <c r="AR577" s="82"/>
      <c r="AS577" s="82"/>
      <c r="AT577" s="82"/>
      <c r="AU577" s="82"/>
      <c r="AV577" s="82"/>
      <c r="AW577" s="82"/>
      <c r="AX577" s="82"/>
      <c r="AY577" s="82"/>
      <c r="AZ577" s="82"/>
      <c r="BA577" s="82"/>
      <c r="BB577" s="82"/>
      <c r="BC577" s="82"/>
      <c r="BD577" s="82"/>
      <c r="BE577" s="82"/>
      <c r="BF577" s="82"/>
      <c r="BG577" s="82"/>
      <c r="BH577" s="82"/>
      <c r="BI577" s="82"/>
      <c r="BJ577" s="82"/>
      <c r="BK577" s="82"/>
      <c r="BL577" s="82"/>
      <c r="BM577" s="82"/>
      <c r="BN577" s="82"/>
      <c r="BO577" s="82"/>
      <c r="BP577" s="82"/>
      <c r="BQ577" s="82"/>
      <c r="BR577" s="82"/>
      <c r="BS577" s="84"/>
      <c r="BT577" s="84"/>
      <c r="BU577" s="84"/>
      <c r="BV577" s="84"/>
      <c r="BW577" s="84"/>
      <c r="BX577" s="84"/>
      <c r="BY577" s="82"/>
      <c r="BZ577" s="83"/>
      <c r="CA577" s="82"/>
      <c r="CB577" s="82"/>
      <c r="CC577" s="82"/>
    </row>
    <row r="578" spans="1:81" ht="15.75" customHeight="1" thickBot="1" x14ac:dyDescent="0.25">
      <c r="A578" s="82"/>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c r="AA578" s="82"/>
      <c r="AB578" s="82"/>
      <c r="AC578" s="82"/>
      <c r="AD578" s="82"/>
      <c r="AE578" s="82"/>
      <c r="AF578" s="82"/>
      <c r="AG578" s="82"/>
      <c r="AH578" s="82"/>
      <c r="AI578" s="82"/>
      <c r="AJ578" s="82"/>
      <c r="AK578" s="82"/>
      <c r="AL578" s="82"/>
      <c r="AM578" s="82"/>
      <c r="AN578" s="82"/>
      <c r="AO578" s="82"/>
      <c r="AP578" s="82"/>
      <c r="AQ578" s="82"/>
      <c r="AR578" s="82"/>
      <c r="AS578" s="82"/>
      <c r="AT578" s="82"/>
      <c r="AU578" s="82"/>
      <c r="AV578" s="82"/>
      <c r="AW578" s="82"/>
      <c r="AX578" s="82"/>
      <c r="AY578" s="82"/>
      <c r="AZ578" s="82"/>
      <c r="BA578" s="82"/>
      <c r="BB578" s="82"/>
      <c r="BC578" s="82"/>
      <c r="BD578" s="82"/>
      <c r="BE578" s="82"/>
      <c r="BF578" s="82"/>
      <c r="BG578" s="82"/>
      <c r="BH578" s="82"/>
      <c r="BI578" s="82"/>
      <c r="BJ578" s="82"/>
      <c r="BK578" s="82"/>
      <c r="BL578" s="82"/>
      <c r="BM578" s="82"/>
      <c r="BN578" s="82"/>
      <c r="BO578" s="82"/>
      <c r="BP578" s="82"/>
      <c r="BQ578" s="82"/>
      <c r="BR578" s="82"/>
      <c r="BS578" s="84"/>
      <c r="BT578" s="84"/>
      <c r="BU578" s="84"/>
      <c r="BV578" s="84"/>
      <c r="BW578" s="84"/>
      <c r="BX578" s="84"/>
      <c r="BY578" s="82"/>
      <c r="BZ578" s="83"/>
      <c r="CA578" s="82"/>
      <c r="CB578" s="82"/>
      <c r="CC578" s="82"/>
    </row>
    <row r="579" spans="1:81" ht="15.75" customHeight="1" thickBot="1" x14ac:dyDescent="0.25">
      <c r="A579" s="82"/>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c r="AA579" s="82"/>
      <c r="AB579" s="82"/>
      <c r="AC579" s="82"/>
      <c r="AD579" s="82"/>
      <c r="AE579" s="82"/>
      <c r="AF579" s="82"/>
      <c r="AG579" s="82"/>
      <c r="AH579" s="82"/>
      <c r="AI579" s="82"/>
      <c r="AJ579" s="82"/>
      <c r="AK579" s="82"/>
      <c r="AL579" s="82"/>
      <c r="AM579" s="82"/>
      <c r="AN579" s="82"/>
      <c r="AO579" s="82"/>
      <c r="AP579" s="82"/>
      <c r="AQ579" s="82"/>
      <c r="AR579" s="82"/>
      <c r="AS579" s="82"/>
      <c r="AT579" s="82"/>
      <c r="AU579" s="82"/>
      <c r="AV579" s="82"/>
      <c r="AW579" s="82"/>
      <c r="AX579" s="82"/>
      <c r="AY579" s="82"/>
      <c r="AZ579" s="82"/>
      <c r="BA579" s="82"/>
      <c r="BB579" s="82"/>
      <c r="BC579" s="82"/>
      <c r="BD579" s="82"/>
      <c r="BE579" s="82"/>
      <c r="BF579" s="82"/>
      <c r="BG579" s="82"/>
      <c r="BH579" s="82"/>
      <c r="BI579" s="82"/>
      <c r="BJ579" s="82"/>
      <c r="BK579" s="82"/>
      <c r="BL579" s="82"/>
      <c r="BM579" s="82"/>
      <c r="BN579" s="82"/>
      <c r="BO579" s="82"/>
      <c r="BP579" s="82"/>
      <c r="BQ579" s="82"/>
      <c r="BR579" s="82"/>
      <c r="BS579" s="84"/>
      <c r="BT579" s="84"/>
      <c r="BU579" s="84"/>
      <c r="BV579" s="84"/>
      <c r="BW579" s="84"/>
      <c r="BX579" s="84"/>
      <c r="BY579" s="82"/>
      <c r="BZ579" s="83"/>
      <c r="CA579" s="82"/>
      <c r="CB579" s="82"/>
      <c r="CC579" s="82"/>
    </row>
    <row r="580" spans="1:81" ht="15.75" customHeight="1" thickBot="1" x14ac:dyDescent="0.25">
      <c r="A580" s="82"/>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c r="AA580" s="82"/>
      <c r="AB580" s="82"/>
      <c r="AC580" s="82"/>
      <c r="AD580" s="82"/>
      <c r="AE580" s="82"/>
      <c r="AF580" s="82"/>
      <c r="AG580" s="82"/>
      <c r="AH580" s="82"/>
      <c r="AI580" s="82"/>
      <c r="AJ580" s="82"/>
      <c r="AK580" s="82"/>
      <c r="AL580" s="82"/>
      <c r="AM580" s="82"/>
      <c r="AN580" s="82"/>
      <c r="AO580" s="82"/>
      <c r="AP580" s="82"/>
      <c r="AQ580" s="82"/>
      <c r="AR580" s="82"/>
      <c r="AS580" s="82"/>
      <c r="AT580" s="82"/>
      <c r="AU580" s="82"/>
      <c r="AV580" s="82"/>
      <c r="AW580" s="82"/>
      <c r="AX580" s="82"/>
      <c r="AY580" s="82"/>
      <c r="AZ580" s="82"/>
      <c r="BA580" s="82"/>
      <c r="BB580" s="82"/>
      <c r="BC580" s="82"/>
      <c r="BD580" s="82"/>
      <c r="BE580" s="82"/>
      <c r="BF580" s="82"/>
      <c r="BG580" s="82"/>
      <c r="BH580" s="82"/>
      <c r="BI580" s="82"/>
      <c r="BJ580" s="82"/>
      <c r="BK580" s="82"/>
      <c r="BL580" s="82"/>
      <c r="BM580" s="82"/>
      <c r="BN580" s="82"/>
      <c r="BO580" s="82"/>
      <c r="BP580" s="82"/>
      <c r="BQ580" s="82"/>
      <c r="BR580" s="82"/>
      <c r="BS580" s="84"/>
      <c r="BT580" s="84"/>
      <c r="BU580" s="84"/>
      <c r="BV580" s="84"/>
      <c r="BW580" s="84"/>
      <c r="BX580" s="84"/>
      <c r="BY580" s="82"/>
      <c r="BZ580" s="83"/>
      <c r="CA580" s="82"/>
      <c r="CB580" s="82"/>
      <c r="CC580" s="82"/>
    </row>
    <row r="581" spans="1:81" ht="15.75" customHeight="1" thickBot="1" x14ac:dyDescent="0.25">
      <c r="A581" s="82"/>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c r="AG581" s="82"/>
      <c r="AH581" s="82"/>
      <c r="AI581" s="82"/>
      <c r="AJ581" s="82"/>
      <c r="AK581" s="82"/>
      <c r="AL581" s="82"/>
      <c r="AM581" s="82"/>
      <c r="AN581" s="82"/>
      <c r="AO581" s="82"/>
      <c r="AP581" s="82"/>
      <c r="AQ581" s="82"/>
      <c r="AR581" s="82"/>
      <c r="AS581" s="82"/>
      <c r="AT581" s="82"/>
      <c r="AU581" s="82"/>
      <c r="AV581" s="82"/>
      <c r="AW581" s="82"/>
      <c r="AX581" s="82"/>
      <c r="AY581" s="82"/>
      <c r="AZ581" s="82"/>
      <c r="BA581" s="82"/>
      <c r="BB581" s="82"/>
      <c r="BC581" s="82"/>
      <c r="BD581" s="82"/>
      <c r="BE581" s="82"/>
      <c r="BF581" s="82"/>
      <c r="BG581" s="82"/>
      <c r="BH581" s="82"/>
      <c r="BI581" s="82"/>
      <c r="BJ581" s="82"/>
      <c r="BK581" s="82"/>
      <c r="BL581" s="82"/>
      <c r="BM581" s="82"/>
      <c r="BN581" s="82"/>
      <c r="BO581" s="82"/>
      <c r="BP581" s="82"/>
      <c r="BQ581" s="82"/>
      <c r="BR581" s="82"/>
      <c r="BS581" s="84"/>
      <c r="BT581" s="84"/>
      <c r="BU581" s="84"/>
      <c r="BV581" s="84"/>
      <c r="BW581" s="84"/>
      <c r="BX581" s="84"/>
      <c r="BY581" s="82"/>
      <c r="BZ581" s="83"/>
      <c r="CA581" s="82"/>
      <c r="CB581" s="82"/>
      <c r="CC581" s="82"/>
    </row>
    <row r="582" spans="1:81" ht="15.75" customHeight="1" thickBot="1" x14ac:dyDescent="0.25">
      <c r="A582" s="82"/>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G582" s="82"/>
      <c r="AH582" s="82"/>
      <c r="AI582" s="82"/>
      <c r="AJ582" s="82"/>
      <c r="AK582" s="82"/>
      <c r="AL582" s="82"/>
      <c r="AM582" s="82"/>
      <c r="AN582" s="82"/>
      <c r="AO582" s="82"/>
      <c r="AP582" s="82"/>
      <c r="AQ582" s="82"/>
      <c r="AR582" s="82"/>
      <c r="AS582" s="82"/>
      <c r="AT582" s="82"/>
      <c r="AU582" s="82"/>
      <c r="AV582" s="82"/>
      <c r="AW582" s="82"/>
      <c r="AX582" s="82"/>
      <c r="AY582" s="82"/>
      <c r="AZ582" s="82"/>
      <c r="BA582" s="82"/>
      <c r="BB582" s="82"/>
      <c r="BC582" s="82"/>
      <c r="BD582" s="82"/>
      <c r="BE582" s="82"/>
      <c r="BF582" s="82"/>
      <c r="BG582" s="82"/>
      <c r="BH582" s="82"/>
      <c r="BI582" s="82"/>
      <c r="BJ582" s="82"/>
      <c r="BK582" s="82"/>
      <c r="BL582" s="82"/>
      <c r="BM582" s="82"/>
      <c r="BN582" s="82"/>
      <c r="BO582" s="82"/>
      <c r="BP582" s="82"/>
      <c r="BQ582" s="82"/>
      <c r="BR582" s="82"/>
      <c r="BS582" s="84"/>
      <c r="BT582" s="84"/>
      <c r="BU582" s="84"/>
      <c r="BV582" s="84"/>
      <c r="BW582" s="84"/>
      <c r="BX582" s="84"/>
      <c r="BY582" s="82"/>
      <c r="BZ582" s="83"/>
      <c r="CA582" s="82"/>
      <c r="CB582" s="82"/>
      <c r="CC582" s="82"/>
    </row>
    <row r="583" spans="1:81" ht="15.75" customHeight="1" thickBot="1" x14ac:dyDescent="0.25">
      <c r="A583" s="82"/>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c r="AA583" s="82"/>
      <c r="AB583" s="82"/>
      <c r="AC583" s="82"/>
      <c r="AD583" s="82"/>
      <c r="AE583" s="82"/>
      <c r="AF583" s="82"/>
      <c r="AG583" s="82"/>
      <c r="AH583" s="82"/>
      <c r="AI583" s="82"/>
      <c r="AJ583" s="82"/>
      <c r="AK583" s="82"/>
      <c r="AL583" s="82"/>
      <c r="AM583" s="82"/>
      <c r="AN583" s="82"/>
      <c r="AO583" s="82"/>
      <c r="AP583" s="82"/>
      <c r="AQ583" s="82"/>
      <c r="AR583" s="82"/>
      <c r="AS583" s="82"/>
      <c r="AT583" s="82"/>
      <c r="AU583" s="82"/>
      <c r="AV583" s="82"/>
      <c r="AW583" s="82"/>
      <c r="AX583" s="82"/>
      <c r="AY583" s="82"/>
      <c r="AZ583" s="82"/>
      <c r="BA583" s="82"/>
      <c r="BB583" s="82"/>
      <c r="BC583" s="82"/>
      <c r="BD583" s="82"/>
      <c r="BE583" s="82"/>
      <c r="BF583" s="82"/>
      <c r="BG583" s="82"/>
      <c r="BH583" s="82"/>
      <c r="BI583" s="82"/>
      <c r="BJ583" s="82"/>
      <c r="BK583" s="82"/>
      <c r="BL583" s="82"/>
      <c r="BM583" s="82"/>
      <c r="BN583" s="82"/>
      <c r="BO583" s="82"/>
      <c r="BP583" s="82"/>
      <c r="BQ583" s="82"/>
      <c r="BR583" s="82"/>
      <c r="BS583" s="84"/>
      <c r="BT583" s="84"/>
      <c r="BU583" s="84"/>
      <c r="BV583" s="84"/>
      <c r="BW583" s="84"/>
      <c r="BX583" s="84"/>
      <c r="BY583" s="82"/>
      <c r="BZ583" s="83"/>
      <c r="CA583" s="82"/>
      <c r="CB583" s="82"/>
      <c r="CC583" s="82"/>
    </row>
    <row r="584" spans="1:81" ht="15.75" customHeight="1" thickBot="1" x14ac:dyDescent="0.25">
      <c r="A584" s="82"/>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c r="AA584" s="82"/>
      <c r="AB584" s="82"/>
      <c r="AC584" s="82"/>
      <c r="AD584" s="82"/>
      <c r="AE584" s="82"/>
      <c r="AF584" s="82"/>
      <c r="AG584" s="82"/>
      <c r="AH584" s="82"/>
      <c r="AI584" s="82"/>
      <c r="AJ584" s="82"/>
      <c r="AK584" s="82"/>
      <c r="AL584" s="82"/>
      <c r="AM584" s="82"/>
      <c r="AN584" s="82"/>
      <c r="AO584" s="82"/>
      <c r="AP584" s="82"/>
      <c r="AQ584" s="82"/>
      <c r="AR584" s="82"/>
      <c r="AS584" s="82"/>
      <c r="AT584" s="82"/>
      <c r="AU584" s="82"/>
      <c r="AV584" s="82"/>
      <c r="AW584" s="82"/>
      <c r="AX584" s="82"/>
      <c r="AY584" s="82"/>
      <c r="AZ584" s="82"/>
      <c r="BA584" s="82"/>
      <c r="BB584" s="82"/>
      <c r="BC584" s="82"/>
      <c r="BD584" s="82"/>
      <c r="BE584" s="82"/>
      <c r="BF584" s="82"/>
      <c r="BG584" s="82"/>
      <c r="BH584" s="82"/>
      <c r="BI584" s="82"/>
      <c r="BJ584" s="82"/>
      <c r="BK584" s="82"/>
      <c r="BL584" s="82"/>
      <c r="BM584" s="82"/>
      <c r="BN584" s="82"/>
      <c r="BO584" s="82"/>
      <c r="BP584" s="82"/>
      <c r="BQ584" s="82"/>
      <c r="BR584" s="82"/>
      <c r="BS584" s="84"/>
      <c r="BT584" s="84"/>
      <c r="BU584" s="84"/>
      <c r="BV584" s="84"/>
      <c r="BW584" s="84"/>
      <c r="BX584" s="84"/>
      <c r="BY584" s="82"/>
      <c r="BZ584" s="83"/>
      <c r="CA584" s="82"/>
      <c r="CB584" s="82"/>
      <c r="CC584" s="82"/>
    </row>
    <row r="585" spans="1:81" ht="15.75" customHeight="1" thickBot="1" x14ac:dyDescent="0.25">
      <c r="A585" s="82"/>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c r="AA585" s="82"/>
      <c r="AB585" s="82"/>
      <c r="AC585" s="82"/>
      <c r="AD585" s="82"/>
      <c r="AE585" s="82"/>
      <c r="AF585" s="82"/>
      <c r="AG585" s="82"/>
      <c r="AH585" s="82"/>
      <c r="AI585" s="82"/>
      <c r="AJ585" s="82"/>
      <c r="AK585" s="82"/>
      <c r="AL585" s="82"/>
      <c r="AM585" s="82"/>
      <c r="AN585" s="82"/>
      <c r="AO585" s="82"/>
      <c r="AP585" s="82"/>
      <c r="AQ585" s="82"/>
      <c r="AR585" s="82"/>
      <c r="AS585" s="82"/>
      <c r="AT585" s="82"/>
      <c r="AU585" s="82"/>
      <c r="AV585" s="82"/>
      <c r="AW585" s="82"/>
      <c r="AX585" s="82"/>
      <c r="AY585" s="82"/>
      <c r="AZ585" s="82"/>
      <c r="BA585" s="82"/>
      <c r="BB585" s="82"/>
      <c r="BC585" s="82"/>
      <c r="BD585" s="82"/>
      <c r="BE585" s="82"/>
      <c r="BF585" s="82"/>
      <c r="BG585" s="82"/>
      <c r="BH585" s="82"/>
      <c r="BI585" s="82"/>
      <c r="BJ585" s="82"/>
      <c r="BK585" s="82"/>
      <c r="BL585" s="82"/>
      <c r="BM585" s="82"/>
      <c r="BN585" s="82"/>
      <c r="BO585" s="82"/>
      <c r="BP585" s="82"/>
      <c r="BQ585" s="82"/>
      <c r="BR585" s="82"/>
      <c r="BS585" s="84"/>
      <c r="BT585" s="84"/>
      <c r="BU585" s="84"/>
      <c r="BV585" s="84"/>
      <c r="BW585" s="84"/>
      <c r="BX585" s="84"/>
      <c r="BY585" s="82"/>
      <c r="BZ585" s="83"/>
      <c r="CA585" s="82"/>
      <c r="CB585" s="82"/>
      <c r="CC585" s="82"/>
    </row>
    <row r="586" spans="1:81" ht="15.75" customHeight="1" thickBot="1" x14ac:dyDescent="0.25">
      <c r="A586" s="82"/>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c r="AA586" s="82"/>
      <c r="AB586" s="82"/>
      <c r="AC586" s="82"/>
      <c r="AD586" s="82"/>
      <c r="AE586" s="82"/>
      <c r="AF586" s="82"/>
      <c r="AG586" s="82"/>
      <c r="AH586" s="82"/>
      <c r="AI586" s="82"/>
      <c r="AJ586" s="82"/>
      <c r="AK586" s="82"/>
      <c r="AL586" s="82"/>
      <c r="AM586" s="82"/>
      <c r="AN586" s="82"/>
      <c r="AO586" s="82"/>
      <c r="AP586" s="82"/>
      <c r="AQ586" s="82"/>
      <c r="AR586" s="82"/>
      <c r="AS586" s="82"/>
      <c r="AT586" s="82"/>
      <c r="AU586" s="82"/>
      <c r="AV586" s="82"/>
      <c r="AW586" s="82"/>
      <c r="AX586" s="82"/>
      <c r="AY586" s="82"/>
      <c r="AZ586" s="82"/>
      <c r="BA586" s="82"/>
      <c r="BB586" s="82"/>
      <c r="BC586" s="82"/>
      <c r="BD586" s="82"/>
      <c r="BE586" s="82"/>
      <c r="BF586" s="82"/>
      <c r="BG586" s="82"/>
      <c r="BH586" s="82"/>
      <c r="BI586" s="82"/>
      <c r="BJ586" s="82"/>
      <c r="BK586" s="82"/>
      <c r="BL586" s="82"/>
      <c r="BM586" s="82"/>
      <c r="BN586" s="82"/>
      <c r="BO586" s="82"/>
      <c r="BP586" s="82"/>
      <c r="BQ586" s="82"/>
      <c r="BR586" s="82"/>
      <c r="BS586" s="84"/>
      <c r="BT586" s="84"/>
      <c r="BU586" s="84"/>
      <c r="BV586" s="84"/>
      <c r="BW586" s="84"/>
      <c r="BX586" s="84"/>
      <c r="BY586" s="82"/>
      <c r="BZ586" s="83"/>
      <c r="CA586" s="82"/>
      <c r="CB586" s="82"/>
      <c r="CC586" s="82"/>
    </row>
    <row r="587" spans="1:81" ht="15.75" customHeight="1" thickBot="1" x14ac:dyDescent="0.25">
      <c r="A587" s="82"/>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c r="AA587" s="82"/>
      <c r="AB587" s="82"/>
      <c r="AC587" s="82"/>
      <c r="AD587" s="82"/>
      <c r="AE587" s="82"/>
      <c r="AF587" s="82"/>
      <c r="AG587" s="82"/>
      <c r="AH587" s="82"/>
      <c r="AI587" s="82"/>
      <c r="AJ587" s="82"/>
      <c r="AK587" s="82"/>
      <c r="AL587" s="82"/>
      <c r="AM587" s="82"/>
      <c r="AN587" s="82"/>
      <c r="AO587" s="82"/>
      <c r="AP587" s="82"/>
      <c r="AQ587" s="82"/>
      <c r="AR587" s="82"/>
      <c r="AS587" s="82"/>
      <c r="AT587" s="82"/>
      <c r="AU587" s="82"/>
      <c r="AV587" s="82"/>
      <c r="AW587" s="82"/>
      <c r="AX587" s="82"/>
      <c r="AY587" s="82"/>
      <c r="AZ587" s="82"/>
      <c r="BA587" s="82"/>
      <c r="BB587" s="82"/>
      <c r="BC587" s="82"/>
      <c r="BD587" s="82"/>
      <c r="BE587" s="82"/>
      <c r="BF587" s="82"/>
      <c r="BG587" s="82"/>
      <c r="BH587" s="82"/>
      <c r="BI587" s="82"/>
      <c r="BJ587" s="82"/>
      <c r="BK587" s="82"/>
      <c r="BL587" s="82"/>
      <c r="BM587" s="82"/>
      <c r="BN587" s="82"/>
      <c r="BO587" s="82"/>
      <c r="BP587" s="82"/>
      <c r="BQ587" s="82"/>
      <c r="BR587" s="82"/>
      <c r="BS587" s="84"/>
      <c r="BT587" s="84"/>
      <c r="BU587" s="84"/>
      <c r="BV587" s="84"/>
      <c r="BW587" s="84"/>
      <c r="BX587" s="84"/>
      <c r="BY587" s="82"/>
      <c r="BZ587" s="83"/>
      <c r="CA587" s="82"/>
      <c r="CB587" s="82"/>
      <c r="CC587" s="82"/>
    </row>
    <row r="588" spans="1:81" ht="15.75" customHeight="1" thickBot="1" x14ac:dyDescent="0.25">
      <c r="A588" s="82"/>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G588" s="82"/>
      <c r="AH588" s="82"/>
      <c r="AI588" s="82"/>
      <c r="AJ588" s="82"/>
      <c r="AK588" s="82"/>
      <c r="AL588" s="82"/>
      <c r="AM588" s="82"/>
      <c r="AN588" s="82"/>
      <c r="AO588" s="82"/>
      <c r="AP588" s="82"/>
      <c r="AQ588" s="82"/>
      <c r="AR588" s="82"/>
      <c r="AS588" s="82"/>
      <c r="AT588" s="82"/>
      <c r="AU588" s="82"/>
      <c r="AV588" s="82"/>
      <c r="AW588" s="82"/>
      <c r="AX588" s="82"/>
      <c r="AY588" s="82"/>
      <c r="AZ588" s="82"/>
      <c r="BA588" s="82"/>
      <c r="BB588" s="82"/>
      <c r="BC588" s="82"/>
      <c r="BD588" s="82"/>
      <c r="BE588" s="82"/>
      <c r="BF588" s="82"/>
      <c r="BG588" s="82"/>
      <c r="BH588" s="82"/>
      <c r="BI588" s="82"/>
      <c r="BJ588" s="82"/>
      <c r="BK588" s="82"/>
      <c r="BL588" s="82"/>
      <c r="BM588" s="82"/>
      <c r="BN588" s="82"/>
      <c r="BO588" s="82"/>
      <c r="BP588" s="82"/>
      <c r="BQ588" s="82"/>
      <c r="BR588" s="82"/>
      <c r="BS588" s="84"/>
      <c r="BT588" s="84"/>
      <c r="BU588" s="84"/>
      <c r="BV588" s="84"/>
      <c r="BW588" s="84"/>
      <c r="BX588" s="84"/>
      <c r="BY588" s="82"/>
      <c r="BZ588" s="83"/>
      <c r="CA588" s="82"/>
      <c r="CB588" s="82"/>
      <c r="CC588" s="82"/>
    </row>
    <row r="589" spans="1:81" ht="15.75" customHeight="1" thickBot="1" x14ac:dyDescent="0.25">
      <c r="A589" s="82"/>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c r="AA589" s="82"/>
      <c r="AB589" s="82"/>
      <c r="AC589" s="82"/>
      <c r="AD589" s="82"/>
      <c r="AE589" s="82"/>
      <c r="AF589" s="82"/>
      <c r="AG589" s="82"/>
      <c r="AH589" s="82"/>
      <c r="AI589" s="82"/>
      <c r="AJ589" s="82"/>
      <c r="AK589" s="82"/>
      <c r="AL589" s="82"/>
      <c r="AM589" s="82"/>
      <c r="AN589" s="82"/>
      <c r="AO589" s="82"/>
      <c r="AP589" s="82"/>
      <c r="AQ589" s="82"/>
      <c r="AR589" s="82"/>
      <c r="AS589" s="82"/>
      <c r="AT589" s="82"/>
      <c r="AU589" s="82"/>
      <c r="AV589" s="82"/>
      <c r="AW589" s="82"/>
      <c r="AX589" s="82"/>
      <c r="AY589" s="82"/>
      <c r="AZ589" s="82"/>
      <c r="BA589" s="82"/>
      <c r="BB589" s="82"/>
      <c r="BC589" s="82"/>
      <c r="BD589" s="82"/>
      <c r="BE589" s="82"/>
      <c r="BF589" s="82"/>
      <c r="BG589" s="82"/>
      <c r="BH589" s="82"/>
      <c r="BI589" s="82"/>
      <c r="BJ589" s="82"/>
      <c r="BK589" s="82"/>
      <c r="BL589" s="82"/>
      <c r="BM589" s="82"/>
      <c r="BN589" s="82"/>
      <c r="BO589" s="82"/>
      <c r="BP589" s="82"/>
      <c r="BQ589" s="82"/>
      <c r="BR589" s="82"/>
      <c r="BS589" s="84"/>
      <c r="BT589" s="84"/>
      <c r="BU589" s="84"/>
      <c r="BV589" s="84"/>
      <c r="BW589" s="84"/>
      <c r="BX589" s="84"/>
      <c r="BY589" s="82"/>
      <c r="BZ589" s="83"/>
      <c r="CA589" s="82"/>
      <c r="CB589" s="82"/>
      <c r="CC589" s="82"/>
    </row>
    <row r="590" spans="1:81" ht="15.75" customHeight="1" thickBot="1" x14ac:dyDescent="0.25">
      <c r="A590" s="82"/>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c r="AA590" s="82"/>
      <c r="AB590" s="82"/>
      <c r="AC590" s="82"/>
      <c r="AD590" s="82"/>
      <c r="AE590" s="82"/>
      <c r="AF590" s="82"/>
      <c r="AG590" s="82"/>
      <c r="AH590" s="82"/>
      <c r="AI590" s="82"/>
      <c r="AJ590" s="82"/>
      <c r="AK590" s="82"/>
      <c r="AL590" s="82"/>
      <c r="AM590" s="82"/>
      <c r="AN590" s="82"/>
      <c r="AO590" s="82"/>
      <c r="AP590" s="82"/>
      <c r="AQ590" s="82"/>
      <c r="AR590" s="82"/>
      <c r="AS590" s="82"/>
      <c r="AT590" s="82"/>
      <c r="AU590" s="82"/>
      <c r="AV590" s="82"/>
      <c r="AW590" s="82"/>
      <c r="AX590" s="82"/>
      <c r="AY590" s="82"/>
      <c r="AZ590" s="82"/>
      <c r="BA590" s="82"/>
      <c r="BB590" s="82"/>
      <c r="BC590" s="82"/>
      <c r="BD590" s="82"/>
      <c r="BE590" s="82"/>
      <c r="BF590" s="82"/>
      <c r="BG590" s="82"/>
      <c r="BH590" s="82"/>
      <c r="BI590" s="82"/>
      <c r="BJ590" s="82"/>
      <c r="BK590" s="82"/>
      <c r="BL590" s="82"/>
      <c r="BM590" s="82"/>
      <c r="BN590" s="82"/>
      <c r="BO590" s="82"/>
      <c r="BP590" s="82"/>
      <c r="BQ590" s="82"/>
      <c r="BR590" s="82"/>
      <c r="BS590" s="84"/>
      <c r="BT590" s="84"/>
      <c r="BU590" s="84"/>
      <c r="BV590" s="84"/>
      <c r="BW590" s="84"/>
      <c r="BX590" s="84"/>
      <c r="BY590" s="82"/>
      <c r="BZ590" s="83"/>
      <c r="CA590" s="82"/>
      <c r="CB590" s="82"/>
      <c r="CC590" s="82"/>
    </row>
    <row r="591" spans="1:81" ht="15.75" customHeight="1" thickBot="1" x14ac:dyDescent="0.25">
      <c r="A591" s="82"/>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c r="AA591" s="82"/>
      <c r="AB591" s="82"/>
      <c r="AC591" s="82"/>
      <c r="AD591" s="82"/>
      <c r="AE591" s="82"/>
      <c r="AF591" s="82"/>
      <c r="AG591" s="82"/>
      <c r="AH591" s="82"/>
      <c r="AI591" s="82"/>
      <c r="AJ591" s="82"/>
      <c r="AK591" s="82"/>
      <c r="AL591" s="82"/>
      <c r="AM591" s="82"/>
      <c r="AN591" s="82"/>
      <c r="AO591" s="82"/>
      <c r="AP591" s="82"/>
      <c r="AQ591" s="82"/>
      <c r="AR591" s="82"/>
      <c r="AS591" s="82"/>
      <c r="AT591" s="82"/>
      <c r="AU591" s="82"/>
      <c r="AV591" s="82"/>
      <c r="AW591" s="82"/>
      <c r="AX591" s="82"/>
      <c r="AY591" s="82"/>
      <c r="AZ591" s="82"/>
      <c r="BA591" s="82"/>
      <c r="BB591" s="82"/>
      <c r="BC591" s="82"/>
      <c r="BD591" s="82"/>
      <c r="BE591" s="82"/>
      <c r="BF591" s="82"/>
      <c r="BG591" s="82"/>
      <c r="BH591" s="82"/>
      <c r="BI591" s="82"/>
      <c r="BJ591" s="82"/>
      <c r="BK591" s="82"/>
      <c r="BL591" s="82"/>
      <c r="BM591" s="82"/>
      <c r="BN591" s="82"/>
      <c r="BO591" s="82"/>
      <c r="BP591" s="82"/>
      <c r="BQ591" s="82"/>
      <c r="BR591" s="82"/>
      <c r="BS591" s="84"/>
      <c r="BT591" s="84"/>
      <c r="BU591" s="84"/>
      <c r="BV591" s="84"/>
      <c r="BW591" s="84"/>
      <c r="BX591" s="84"/>
      <c r="BY591" s="82"/>
      <c r="BZ591" s="83"/>
      <c r="CA591" s="82"/>
      <c r="CB591" s="82"/>
      <c r="CC591" s="82"/>
    </row>
    <row r="592" spans="1:81" ht="15.75" customHeight="1" thickBot="1" x14ac:dyDescent="0.25">
      <c r="A592" s="82"/>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c r="AA592" s="82"/>
      <c r="AB592" s="82"/>
      <c r="AC592" s="82"/>
      <c r="AD592" s="82"/>
      <c r="AE592" s="82"/>
      <c r="AF592" s="82"/>
      <c r="AG592" s="82"/>
      <c r="AH592" s="82"/>
      <c r="AI592" s="82"/>
      <c r="AJ592" s="82"/>
      <c r="AK592" s="82"/>
      <c r="AL592" s="82"/>
      <c r="AM592" s="82"/>
      <c r="AN592" s="82"/>
      <c r="AO592" s="82"/>
      <c r="AP592" s="82"/>
      <c r="AQ592" s="82"/>
      <c r="AR592" s="82"/>
      <c r="AS592" s="82"/>
      <c r="AT592" s="82"/>
      <c r="AU592" s="82"/>
      <c r="AV592" s="82"/>
      <c r="AW592" s="82"/>
      <c r="AX592" s="82"/>
      <c r="AY592" s="82"/>
      <c r="AZ592" s="82"/>
      <c r="BA592" s="82"/>
      <c r="BB592" s="82"/>
      <c r="BC592" s="82"/>
      <c r="BD592" s="82"/>
      <c r="BE592" s="82"/>
      <c r="BF592" s="82"/>
      <c r="BG592" s="82"/>
      <c r="BH592" s="82"/>
      <c r="BI592" s="82"/>
      <c r="BJ592" s="82"/>
      <c r="BK592" s="82"/>
      <c r="BL592" s="82"/>
      <c r="BM592" s="82"/>
      <c r="BN592" s="82"/>
      <c r="BO592" s="82"/>
      <c r="BP592" s="82"/>
      <c r="BQ592" s="82"/>
      <c r="BR592" s="82"/>
      <c r="BS592" s="84"/>
      <c r="BT592" s="84"/>
      <c r="BU592" s="84"/>
      <c r="BV592" s="84"/>
      <c r="BW592" s="84"/>
      <c r="BX592" s="84"/>
      <c r="BY592" s="82"/>
      <c r="BZ592" s="83"/>
      <c r="CA592" s="82"/>
      <c r="CB592" s="82"/>
      <c r="CC592" s="82"/>
    </row>
    <row r="593" spans="1:81" ht="15.75" customHeight="1" thickBot="1" x14ac:dyDescent="0.25">
      <c r="A593" s="82"/>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c r="AA593" s="82"/>
      <c r="AB593" s="82"/>
      <c r="AC593" s="82"/>
      <c r="AD593" s="82"/>
      <c r="AE593" s="82"/>
      <c r="AF593" s="82"/>
      <c r="AG593" s="82"/>
      <c r="AH593" s="82"/>
      <c r="AI593" s="82"/>
      <c r="AJ593" s="82"/>
      <c r="AK593" s="82"/>
      <c r="AL593" s="82"/>
      <c r="AM593" s="82"/>
      <c r="AN593" s="82"/>
      <c r="AO593" s="82"/>
      <c r="AP593" s="82"/>
      <c r="AQ593" s="82"/>
      <c r="AR593" s="82"/>
      <c r="AS593" s="82"/>
      <c r="AT593" s="82"/>
      <c r="AU593" s="82"/>
      <c r="AV593" s="82"/>
      <c r="AW593" s="82"/>
      <c r="AX593" s="82"/>
      <c r="AY593" s="82"/>
      <c r="AZ593" s="82"/>
      <c r="BA593" s="82"/>
      <c r="BB593" s="82"/>
      <c r="BC593" s="82"/>
      <c r="BD593" s="82"/>
      <c r="BE593" s="82"/>
      <c r="BF593" s="82"/>
      <c r="BG593" s="82"/>
      <c r="BH593" s="82"/>
      <c r="BI593" s="82"/>
      <c r="BJ593" s="82"/>
      <c r="BK593" s="82"/>
      <c r="BL593" s="82"/>
      <c r="BM593" s="82"/>
      <c r="BN593" s="82"/>
      <c r="BO593" s="82"/>
      <c r="BP593" s="82"/>
      <c r="BQ593" s="82"/>
      <c r="BR593" s="82"/>
      <c r="BS593" s="84"/>
      <c r="BT593" s="84"/>
      <c r="BU593" s="84"/>
      <c r="BV593" s="84"/>
      <c r="BW593" s="84"/>
      <c r="BX593" s="84"/>
      <c r="BY593" s="82"/>
      <c r="BZ593" s="83"/>
      <c r="CA593" s="82"/>
      <c r="CB593" s="82"/>
      <c r="CC593" s="82"/>
    </row>
    <row r="594" spans="1:81" ht="15.75" customHeight="1" thickBot="1" x14ac:dyDescent="0.25">
      <c r="A594" s="82"/>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G594" s="82"/>
      <c r="AH594" s="82"/>
      <c r="AI594" s="82"/>
      <c r="AJ594" s="82"/>
      <c r="AK594" s="82"/>
      <c r="AL594" s="82"/>
      <c r="AM594" s="82"/>
      <c r="AN594" s="82"/>
      <c r="AO594" s="82"/>
      <c r="AP594" s="82"/>
      <c r="AQ594" s="82"/>
      <c r="AR594" s="82"/>
      <c r="AS594" s="82"/>
      <c r="AT594" s="82"/>
      <c r="AU594" s="82"/>
      <c r="AV594" s="82"/>
      <c r="AW594" s="82"/>
      <c r="AX594" s="82"/>
      <c r="AY594" s="82"/>
      <c r="AZ594" s="82"/>
      <c r="BA594" s="82"/>
      <c r="BB594" s="82"/>
      <c r="BC594" s="82"/>
      <c r="BD594" s="82"/>
      <c r="BE594" s="82"/>
      <c r="BF594" s="82"/>
      <c r="BG594" s="82"/>
      <c r="BH594" s="82"/>
      <c r="BI594" s="82"/>
      <c r="BJ594" s="82"/>
      <c r="BK594" s="82"/>
      <c r="BL594" s="82"/>
      <c r="BM594" s="82"/>
      <c r="BN594" s="82"/>
      <c r="BO594" s="82"/>
      <c r="BP594" s="82"/>
      <c r="BQ594" s="82"/>
      <c r="BR594" s="82"/>
      <c r="BS594" s="84"/>
      <c r="BT594" s="84"/>
      <c r="BU594" s="84"/>
      <c r="BV594" s="84"/>
      <c r="BW594" s="84"/>
      <c r="BX594" s="84"/>
      <c r="BY594" s="82"/>
      <c r="BZ594" s="83"/>
      <c r="CA594" s="82"/>
      <c r="CB594" s="82"/>
      <c r="CC594" s="82"/>
    </row>
    <row r="595" spans="1:81" ht="15.75" customHeight="1" thickBot="1" x14ac:dyDescent="0.25">
      <c r="A595" s="82"/>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c r="AA595" s="82"/>
      <c r="AB595" s="82"/>
      <c r="AC595" s="82"/>
      <c r="AD595" s="82"/>
      <c r="AE595" s="82"/>
      <c r="AF595" s="82"/>
      <c r="AG595" s="82"/>
      <c r="AH595" s="82"/>
      <c r="AI595" s="82"/>
      <c r="AJ595" s="82"/>
      <c r="AK595" s="82"/>
      <c r="AL595" s="82"/>
      <c r="AM595" s="82"/>
      <c r="AN595" s="82"/>
      <c r="AO595" s="82"/>
      <c r="AP595" s="82"/>
      <c r="AQ595" s="82"/>
      <c r="AR595" s="82"/>
      <c r="AS595" s="82"/>
      <c r="AT595" s="82"/>
      <c r="AU595" s="82"/>
      <c r="AV595" s="82"/>
      <c r="AW595" s="82"/>
      <c r="AX595" s="82"/>
      <c r="AY595" s="82"/>
      <c r="AZ595" s="82"/>
      <c r="BA595" s="82"/>
      <c r="BB595" s="82"/>
      <c r="BC595" s="82"/>
      <c r="BD595" s="82"/>
      <c r="BE595" s="82"/>
      <c r="BF595" s="82"/>
      <c r="BG595" s="82"/>
      <c r="BH595" s="82"/>
      <c r="BI595" s="82"/>
      <c r="BJ595" s="82"/>
      <c r="BK595" s="82"/>
      <c r="BL595" s="82"/>
      <c r="BM595" s="82"/>
      <c r="BN595" s="82"/>
      <c r="BO595" s="82"/>
      <c r="BP595" s="82"/>
      <c r="BQ595" s="82"/>
      <c r="BR595" s="82"/>
      <c r="BS595" s="84"/>
      <c r="BT595" s="84"/>
      <c r="BU595" s="84"/>
      <c r="BV595" s="84"/>
      <c r="BW595" s="84"/>
      <c r="BX595" s="84"/>
      <c r="BY595" s="82"/>
      <c r="BZ595" s="83"/>
      <c r="CA595" s="82"/>
      <c r="CB595" s="82"/>
      <c r="CC595" s="82"/>
    </row>
    <row r="596" spans="1:81" ht="15.75" customHeight="1" thickBot="1" x14ac:dyDescent="0.25">
      <c r="A596" s="82"/>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c r="AA596" s="82"/>
      <c r="AB596" s="82"/>
      <c r="AC596" s="82"/>
      <c r="AD596" s="82"/>
      <c r="AE596" s="82"/>
      <c r="AF596" s="82"/>
      <c r="AG596" s="82"/>
      <c r="AH596" s="82"/>
      <c r="AI596" s="82"/>
      <c r="AJ596" s="82"/>
      <c r="AK596" s="82"/>
      <c r="AL596" s="82"/>
      <c r="AM596" s="82"/>
      <c r="AN596" s="82"/>
      <c r="AO596" s="82"/>
      <c r="AP596" s="82"/>
      <c r="AQ596" s="82"/>
      <c r="AR596" s="82"/>
      <c r="AS596" s="82"/>
      <c r="AT596" s="82"/>
      <c r="AU596" s="82"/>
      <c r="AV596" s="82"/>
      <c r="AW596" s="82"/>
      <c r="AX596" s="82"/>
      <c r="AY596" s="82"/>
      <c r="AZ596" s="82"/>
      <c r="BA596" s="82"/>
      <c r="BB596" s="82"/>
      <c r="BC596" s="82"/>
      <c r="BD596" s="82"/>
      <c r="BE596" s="82"/>
      <c r="BF596" s="82"/>
      <c r="BG596" s="82"/>
      <c r="BH596" s="82"/>
      <c r="BI596" s="82"/>
      <c r="BJ596" s="82"/>
      <c r="BK596" s="82"/>
      <c r="BL596" s="82"/>
      <c r="BM596" s="82"/>
      <c r="BN596" s="82"/>
      <c r="BO596" s="82"/>
      <c r="BP596" s="82"/>
      <c r="BQ596" s="82"/>
      <c r="BR596" s="82"/>
      <c r="BS596" s="84"/>
      <c r="BT596" s="84"/>
      <c r="BU596" s="84"/>
      <c r="BV596" s="84"/>
      <c r="BW596" s="84"/>
      <c r="BX596" s="84"/>
      <c r="BY596" s="82"/>
      <c r="BZ596" s="83"/>
      <c r="CA596" s="82"/>
      <c r="CB596" s="82"/>
      <c r="CC596" s="82"/>
    </row>
    <row r="597" spans="1:81" ht="15.75" customHeight="1" thickBot="1" x14ac:dyDescent="0.25">
      <c r="A597" s="82"/>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c r="AA597" s="82"/>
      <c r="AB597" s="82"/>
      <c r="AC597" s="82"/>
      <c r="AD597" s="82"/>
      <c r="AE597" s="82"/>
      <c r="AF597" s="82"/>
      <c r="AG597" s="82"/>
      <c r="AH597" s="82"/>
      <c r="AI597" s="82"/>
      <c r="AJ597" s="82"/>
      <c r="AK597" s="82"/>
      <c r="AL597" s="82"/>
      <c r="AM597" s="82"/>
      <c r="AN597" s="82"/>
      <c r="AO597" s="82"/>
      <c r="AP597" s="82"/>
      <c r="AQ597" s="82"/>
      <c r="AR597" s="82"/>
      <c r="AS597" s="82"/>
      <c r="AT597" s="82"/>
      <c r="AU597" s="82"/>
      <c r="AV597" s="82"/>
      <c r="AW597" s="82"/>
      <c r="AX597" s="82"/>
      <c r="AY597" s="82"/>
      <c r="AZ597" s="82"/>
      <c r="BA597" s="82"/>
      <c r="BB597" s="82"/>
      <c r="BC597" s="82"/>
      <c r="BD597" s="82"/>
      <c r="BE597" s="82"/>
      <c r="BF597" s="82"/>
      <c r="BG597" s="82"/>
      <c r="BH597" s="82"/>
      <c r="BI597" s="82"/>
      <c r="BJ597" s="82"/>
      <c r="BK597" s="82"/>
      <c r="BL597" s="82"/>
      <c r="BM597" s="82"/>
      <c r="BN597" s="82"/>
      <c r="BO597" s="82"/>
      <c r="BP597" s="82"/>
      <c r="BQ597" s="82"/>
      <c r="BR597" s="82"/>
      <c r="BS597" s="84"/>
      <c r="BT597" s="84"/>
      <c r="BU597" s="84"/>
      <c r="BV597" s="84"/>
      <c r="BW597" s="84"/>
      <c r="BX597" s="84"/>
      <c r="BY597" s="82"/>
      <c r="BZ597" s="83"/>
      <c r="CA597" s="82"/>
      <c r="CB597" s="82"/>
      <c r="CC597" s="82"/>
    </row>
    <row r="598" spans="1:81" ht="15.75" customHeight="1" thickBot="1" x14ac:dyDescent="0.25">
      <c r="A598" s="82"/>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c r="AA598" s="82"/>
      <c r="AB598" s="82"/>
      <c r="AC598" s="82"/>
      <c r="AD598" s="82"/>
      <c r="AE598" s="82"/>
      <c r="AF598" s="82"/>
      <c r="AG598" s="82"/>
      <c r="AH598" s="82"/>
      <c r="AI598" s="82"/>
      <c r="AJ598" s="82"/>
      <c r="AK598" s="82"/>
      <c r="AL598" s="82"/>
      <c r="AM598" s="82"/>
      <c r="AN598" s="82"/>
      <c r="AO598" s="82"/>
      <c r="AP598" s="82"/>
      <c r="AQ598" s="82"/>
      <c r="AR598" s="82"/>
      <c r="AS598" s="82"/>
      <c r="AT598" s="82"/>
      <c r="AU598" s="82"/>
      <c r="AV598" s="82"/>
      <c r="AW598" s="82"/>
      <c r="AX598" s="82"/>
      <c r="AY598" s="82"/>
      <c r="AZ598" s="82"/>
      <c r="BA598" s="82"/>
      <c r="BB598" s="82"/>
      <c r="BC598" s="82"/>
      <c r="BD598" s="82"/>
      <c r="BE598" s="82"/>
      <c r="BF598" s="82"/>
      <c r="BG598" s="82"/>
      <c r="BH598" s="82"/>
      <c r="BI598" s="82"/>
      <c r="BJ598" s="82"/>
      <c r="BK598" s="82"/>
      <c r="BL598" s="82"/>
      <c r="BM598" s="82"/>
      <c r="BN598" s="82"/>
      <c r="BO598" s="82"/>
      <c r="BP598" s="82"/>
      <c r="BQ598" s="82"/>
      <c r="BR598" s="82"/>
      <c r="BS598" s="84"/>
      <c r="BT598" s="84"/>
      <c r="BU598" s="84"/>
      <c r="BV598" s="84"/>
      <c r="BW598" s="84"/>
      <c r="BX598" s="84"/>
      <c r="BY598" s="82"/>
      <c r="BZ598" s="83"/>
      <c r="CA598" s="82"/>
      <c r="CB598" s="82"/>
      <c r="CC598" s="82"/>
    </row>
    <row r="599" spans="1:81" ht="15.75" customHeight="1" thickBot="1" x14ac:dyDescent="0.25">
      <c r="A599" s="82"/>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c r="AA599" s="82"/>
      <c r="AB599" s="82"/>
      <c r="AC599" s="82"/>
      <c r="AD599" s="82"/>
      <c r="AE599" s="82"/>
      <c r="AF599" s="82"/>
      <c r="AG599" s="82"/>
      <c r="AH599" s="82"/>
      <c r="AI599" s="82"/>
      <c r="AJ599" s="82"/>
      <c r="AK599" s="82"/>
      <c r="AL599" s="82"/>
      <c r="AM599" s="82"/>
      <c r="AN599" s="82"/>
      <c r="AO599" s="82"/>
      <c r="AP599" s="82"/>
      <c r="AQ599" s="82"/>
      <c r="AR599" s="82"/>
      <c r="AS599" s="82"/>
      <c r="AT599" s="82"/>
      <c r="AU599" s="82"/>
      <c r="AV599" s="82"/>
      <c r="AW599" s="82"/>
      <c r="AX599" s="82"/>
      <c r="AY599" s="82"/>
      <c r="AZ599" s="82"/>
      <c r="BA599" s="82"/>
      <c r="BB599" s="82"/>
      <c r="BC599" s="82"/>
      <c r="BD599" s="82"/>
      <c r="BE599" s="82"/>
      <c r="BF599" s="82"/>
      <c r="BG599" s="82"/>
      <c r="BH599" s="82"/>
      <c r="BI599" s="82"/>
      <c r="BJ599" s="82"/>
      <c r="BK599" s="82"/>
      <c r="BL599" s="82"/>
      <c r="BM599" s="82"/>
      <c r="BN599" s="82"/>
      <c r="BO599" s="82"/>
      <c r="BP599" s="82"/>
      <c r="BQ599" s="82"/>
      <c r="BR599" s="82"/>
      <c r="BS599" s="84"/>
      <c r="BT599" s="84"/>
      <c r="BU599" s="84"/>
      <c r="BV599" s="84"/>
      <c r="BW599" s="84"/>
      <c r="BX599" s="84"/>
      <c r="BY599" s="82"/>
      <c r="BZ599" s="83"/>
      <c r="CA599" s="82"/>
      <c r="CB599" s="82"/>
      <c r="CC599" s="82"/>
    </row>
    <row r="600" spans="1:81" ht="15.75" customHeight="1" thickBot="1" x14ac:dyDescent="0.25">
      <c r="A600" s="82"/>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c r="AA600" s="82"/>
      <c r="AB600" s="82"/>
      <c r="AC600" s="82"/>
      <c r="AD600" s="82"/>
      <c r="AE600" s="82"/>
      <c r="AF600" s="82"/>
      <c r="AG600" s="82"/>
      <c r="AH600" s="82"/>
      <c r="AI600" s="82"/>
      <c r="AJ600" s="82"/>
      <c r="AK600" s="82"/>
      <c r="AL600" s="82"/>
      <c r="AM600" s="82"/>
      <c r="AN600" s="82"/>
      <c r="AO600" s="82"/>
      <c r="AP600" s="82"/>
      <c r="AQ600" s="82"/>
      <c r="AR600" s="82"/>
      <c r="AS600" s="82"/>
      <c r="AT600" s="82"/>
      <c r="AU600" s="82"/>
      <c r="AV600" s="82"/>
      <c r="AW600" s="82"/>
      <c r="AX600" s="82"/>
      <c r="AY600" s="82"/>
      <c r="AZ600" s="82"/>
      <c r="BA600" s="82"/>
      <c r="BB600" s="82"/>
      <c r="BC600" s="82"/>
      <c r="BD600" s="82"/>
      <c r="BE600" s="82"/>
      <c r="BF600" s="82"/>
      <c r="BG600" s="82"/>
      <c r="BH600" s="82"/>
      <c r="BI600" s="82"/>
      <c r="BJ600" s="82"/>
      <c r="BK600" s="82"/>
      <c r="BL600" s="82"/>
      <c r="BM600" s="82"/>
      <c r="BN600" s="82"/>
      <c r="BO600" s="82"/>
      <c r="BP600" s="82"/>
      <c r="BQ600" s="82"/>
      <c r="BR600" s="82"/>
      <c r="BS600" s="84"/>
      <c r="BT600" s="84"/>
      <c r="BU600" s="84"/>
      <c r="BV600" s="84"/>
      <c r="BW600" s="84"/>
      <c r="BX600" s="84"/>
      <c r="BY600" s="82"/>
      <c r="BZ600" s="83"/>
      <c r="CA600" s="82"/>
      <c r="CB600" s="82"/>
      <c r="CC600" s="82"/>
    </row>
    <row r="601" spans="1:81" ht="15.75" customHeight="1" thickBot="1" x14ac:dyDescent="0.25">
      <c r="A601" s="82"/>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c r="AJ601" s="82"/>
      <c r="AK601" s="82"/>
      <c r="AL601" s="82"/>
      <c r="AM601" s="82"/>
      <c r="AN601" s="82"/>
      <c r="AO601" s="82"/>
      <c r="AP601" s="82"/>
      <c r="AQ601" s="82"/>
      <c r="AR601" s="82"/>
      <c r="AS601" s="82"/>
      <c r="AT601" s="82"/>
      <c r="AU601" s="82"/>
      <c r="AV601" s="82"/>
      <c r="AW601" s="82"/>
      <c r="AX601" s="82"/>
      <c r="AY601" s="82"/>
      <c r="AZ601" s="82"/>
      <c r="BA601" s="82"/>
      <c r="BB601" s="82"/>
      <c r="BC601" s="82"/>
      <c r="BD601" s="82"/>
      <c r="BE601" s="82"/>
      <c r="BF601" s="82"/>
      <c r="BG601" s="82"/>
      <c r="BH601" s="82"/>
      <c r="BI601" s="82"/>
      <c r="BJ601" s="82"/>
      <c r="BK601" s="82"/>
      <c r="BL601" s="82"/>
      <c r="BM601" s="82"/>
      <c r="BN601" s="82"/>
      <c r="BO601" s="82"/>
      <c r="BP601" s="82"/>
      <c r="BQ601" s="82"/>
      <c r="BR601" s="82"/>
      <c r="BS601" s="84"/>
      <c r="BT601" s="84"/>
      <c r="BU601" s="84"/>
      <c r="BV601" s="84"/>
      <c r="BW601" s="84"/>
      <c r="BX601" s="84"/>
      <c r="BY601" s="82"/>
      <c r="BZ601" s="83"/>
      <c r="CA601" s="82"/>
      <c r="CB601" s="82"/>
      <c r="CC601" s="82"/>
    </row>
    <row r="602" spans="1:81" ht="15.75" customHeight="1" thickBot="1" x14ac:dyDescent="0.25">
      <c r="A602" s="82"/>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c r="AJ602" s="82"/>
      <c r="AK602" s="82"/>
      <c r="AL602" s="82"/>
      <c r="AM602" s="82"/>
      <c r="AN602" s="82"/>
      <c r="AO602" s="82"/>
      <c r="AP602" s="82"/>
      <c r="AQ602" s="82"/>
      <c r="AR602" s="82"/>
      <c r="AS602" s="82"/>
      <c r="AT602" s="82"/>
      <c r="AU602" s="82"/>
      <c r="AV602" s="82"/>
      <c r="AW602" s="82"/>
      <c r="AX602" s="82"/>
      <c r="AY602" s="82"/>
      <c r="AZ602" s="82"/>
      <c r="BA602" s="82"/>
      <c r="BB602" s="82"/>
      <c r="BC602" s="82"/>
      <c r="BD602" s="82"/>
      <c r="BE602" s="82"/>
      <c r="BF602" s="82"/>
      <c r="BG602" s="82"/>
      <c r="BH602" s="82"/>
      <c r="BI602" s="82"/>
      <c r="BJ602" s="82"/>
      <c r="BK602" s="82"/>
      <c r="BL602" s="82"/>
      <c r="BM602" s="82"/>
      <c r="BN602" s="82"/>
      <c r="BO602" s="82"/>
      <c r="BP602" s="82"/>
      <c r="BQ602" s="82"/>
      <c r="BR602" s="82"/>
      <c r="BS602" s="84"/>
      <c r="BT602" s="84"/>
      <c r="BU602" s="84"/>
      <c r="BV602" s="84"/>
      <c r="BW602" s="84"/>
      <c r="BX602" s="84"/>
      <c r="BY602" s="82"/>
      <c r="BZ602" s="83"/>
      <c r="CA602" s="82"/>
      <c r="CB602" s="82"/>
      <c r="CC602" s="82"/>
    </row>
    <row r="603" spans="1:81" ht="15.75" customHeight="1" thickBot="1" x14ac:dyDescent="0.25">
      <c r="A603" s="82"/>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c r="AA603" s="82"/>
      <c r="AB603" s="82"/>
      <c r="AC603" s="82"/>
      <c r="AD603" s="82"/>
      <c r="AE603" s="82"/>
      <c r="AF603" s="82"/>
      <c r="AG603" s="82"/>
      <c r="AH603" s="82"/>
      <c r="AI603" s="82"/>
      <c r="AJ603" s="82"/>
      <c r="AK603" s="82"/>
      <c r="AL603" s="82"/>
      <c r="AM603" s="82"/>
      <c r="AN603" s="82"/>
      <c r="AO603" s="82"/>
      <c r="AP603" s="82"/>
      <c r="AQ603" s="82"/>
      <c r="AR603" s="82"/>
      <c r="AS603" s="82"/>
      <c r="AT603" s="82"/>
      <c r="AU603" s="82"/>
      <c r="AV603" s="82"/>
      <c r="AW603" s="82"/>
      <c r="AX603" s="82"/>
      <c r="AY603" s="82"/>
      <c r="AZ603" s="82"/>
      <c r="BA603" s="82"/>
      <c r="BB603" s="82"/>
      <c r="BC603" s="82"/>
      <c r="BD603" s="82"/>
      <c r="BE603" s="82"/>
      <c r="BF603" s="82"/>
      <c r="BG603" s="82"/>
      <c r="BH603" s="82"/>
      <c r="BI603" s="82"/>
      <c r="BJ603" s="82"/>
      <c r="BK603" s="82"/>
      <c r="BL603" s="82"/>
      <c r="BM603" s="82"/>
      <c r="BN603" s="82"/>
      <c r="BO603" s="82"/>
      <c r="BP603" s="82"/>
      <c r="BQ603" s="82"/>
      <c r="BR603" s="82"/>
      <c r="BS603" s="84"/>
      <c r="BT603" s="84"/>
      <c r="BU603" s="84"/>
      <c r="BV603" s="84"/>
      <c r="BW603" s="84"/>
      <c r="BX603" s="84"/>
      <c r="BY603" s="82"/>
      <c r="BZ603" s="83"/>
      <c r="CA603" s="82"/>
      <c r="CB603" s="82"/>
      <c r="CC603" s="82"/>
    </row>
    <row r="604" spans="1:81" ht="15.75" customHeight="1" thickBot="1" x14ac:dyDescent="0.25">
      <c r="A604" s="82"/>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c r="AA604" s="82"/>
      <c r="AB604" s="82"/>
      <c r="AC604" s="82"/>
      <c r="AD604" s="82"/>
      <c r="AE604" s="82"/>
      <c r="AF604" s="82"/>
      <c r="AG604" s="82"/>
      <c r="AH604" s="82"/>
      <c r="AI604" s="82"/>
      <c r="AJ604" s="82"/>
      <c r="AK604" s="82"/>
      <c r="AL604" s="82"/>
      <c r="AM604" s="82"/>
      <c r="AN604" s="82"/>
      <c r="AO604" s="82"/>
      <c r="AP604" s="82"/>
      <c r="AQ604" s="82"/>
      <c r="AR604" s="82"/>
      <c r="AS604" s="82"/>
      <c r="AT604" s="82"/>
      <c r="AU604" s="82"/>
      <c r="AV604" s="82"/>
      <c r="AW604" s="82"/>
      <c r="AX604" s="82"/>
      <c r="AY604" s="82"/>
      <c r="AZ604" s="82"/>
      <c r="BA604" s="82"/>
      <c r="BB604" s="82"/>
      <c r="BC604" s="82"/>
      <c r="BD604" s="82"/>
      <c r="BE604" s="82"/>
      <c r="BF604" s="82"/>
      <c r="BG604" s="82"/>
      <c r="BH604" s="82"/>
      <c r="BI604" s="82"/>
      <c r="BJ604" s="82"/>
      <c r="BK604" s="82"/>
      <c r="BL604" s="82"/>
      <c r="BM604" s="82"/>
      <c r="BN604" s="82"/>
      <c r="BO604" s="82"/>
      <c r="BP604" s="82"/>
      <c r="BQ604" s="82"/>
      <c r="BR604" s="82"/>
      <c r="BS604" s="84"/>
      <c r="BT604" s="84"/>
      <c r="BU604" s="84"/>
      <c r="BV604" s="84"/>
      <c r="BW604" s="84"/>
      <c r="BX604" s="84"/>
      <c r="BY604" s="82"/>
      <c r="BZ604" s="83"/>
      <c r="CA604" s="82"/>
      <c r="CB604" s="82"/>
      <c r="CC604" s="82"/>
    </row>
    <row r="605" spans="1:81" ht="15.75" customHeight="1" thickBot="1" x14ac:dyDescent="0.25">
      <c r="A605" s="82"/>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c r="AA605" s="82"/>
      <c r="AB605" s="82"/>
      <c r="AC605" s="82"/>
      <c r="AD605" s="82"/>
      <c r="AE605" s="82"/>
      <c r="AF605" s="82"/>
      <c r="AG605" s="82"/>
      <c r="AH605" s="82"/>
      <c r="AI605" s="82"/>
      <c r="AJ605" s="82"/>
      <c r="AK605" s="82"/>
      <c r="AL605" s="82"/>
      <c r="AM605" s="82"/>
      <c r="AN605" s="82"/>
      <c r="AO605" s="82"/>
      <c r="AP605" s="82"/>
      <c r="AQ605" s="82"/>
      <c r="AR605" s="82"/>
      <c r="AS605" s="82"/>
      <c r="AT605" s="82"/>
      <c r="AU605" s="82"/>
      <c r="AV605" s="82"/>
      <c r="AW605" s="82"/>
      <c r="AX605" s="82"/>
      <c r="AY605" s="82"/>
      <c r="AZ605" s="82"/>
      <c r="BA605" s="82"/>
      <c r="BB605" s="82"/>
      <c r="BC605" s="82"/>
      <c r="BD605" s="82"/>
      <c r="BE605" s="82"/>
      <c r="BF605" s="82"/>
      <c r="BG605" s="82"/>
      <c r="BH605" s="82"/>
      <c r="BI605" s="82"/>
      <c r="BJ605" s="82"/>
      <c r="BK605" s="82"/>
      <c r="BL605" s="82"/>
      <c r="BM605" s="82"/>
      <c r="BN605" s="82"/>
      <c r="BO605" s="82"/>
      <c r="BP605" s="82"/>
      <c r="BQ605" s="82"/>
      <c r="BR605" s="82"/>
      <c r="BS605" s="84"/>
      <c r="BT605" s="84"/>
      <c r="BU605" s="84"/>
      <c r="BV605" s="84"/>
      <c r="BW605" s="84"/>
      <c r="BX605" s="84"/>
      <c r="BY605" s="82"/>
      <c r="BZ605" s="83"/>
      <c r="CA605" s="82"/>
      <c r="CB605" s="82"/>
      <c r="CC605" s="82"/>
    </row>
    <row r="606" spans="1:81" ht="15.75" customHeight="1" thickBot="1" x14ac:dyDescent="0.25">
      <c r="A606" s="82"/>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c r="AA606" s="82"/>
      <c r="AB606" s="82"/>
      <c r="AC606" s="82"/>
      <c r="AD606" s="82"/>
      <c r="AE606" s="82"/>
      <c r="AF606" s="82"/>
      <c r="AG606" s="82"/>
      <c r="AH606" s="82"/>
      <c r="AI606" s="82"/>
      <c r="AJ606" s="82"/>
      <c r="AK606" s="82"/>
      <c r="AL606" s="82"/>
      <c r="AM606" s="82"/>
      <c r="AN606" s="82"/>
      <c r="AO606" s="82"/>
      <c r="AP606" s="82"/>
      <c r="AQ606" s="82"/>
      <c r="AR606" s="82"/>
      <c r="AS606" s="82"/>
      <c r="AT606" s="82"/>
      <c r="AU606" s="82"/>
      <c r="AV606" s="82"/>
      <c r="AW606" s="82"/>
      <c r="AX606" s="82"/>
      <c r="AY606" s="82"/>
      <c r="AZ606" s="82"/>
      <c r="BA606" s="82"/>
      <c r="BB606" s="82"/>
      <c r="BC606" s="82"/>
      <c r="BD606" s="82"/>
      <c r="BE606" s="82"/>
      <c r="BF606" s="82"/>
      <c r="BG606" s="82"/>
      <c r="BH606" s="82"/>
      <c r="BI606" s="82"/>
      <c r="BJ606" s="82"/>
      <c r="BK606" s="82"/>
      <c r="BL606" s="82"/>
      <c r="BM606" s="82"/>
      <c r="BN606" s="82"/>
      <c r="BO606" s="82"/>
      <c r="BP606" s="82"/>
      <c r="BQ606" s="82"/>
      <c r="BR606" s="82"/>
      <c r="BS606" s="84"/>
      <c r="BT606" s="84"/>
      <c r="BU606" s="84"/>
      <c r="BV606" s="84"/>
      <c r="BW606" s="84"/>
      <c r="BX606" s="84"/>
      <c r="BY606" s="82"/>
      <c r="BZ606" s="83"/>
      <c r="CA606" s="82"/>
      <c r="CB606" s="82"/>
      <c r="CC606" s="82"/>
    </row>
    <row r="607" spans="1:81" ht="15.75" customHeight="1" thickBot="1" x14ac:dyDescent="0.25">
      <c r="A607" s="82"/>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G607" s="82"/>
      <c r="AH607" s="82"/>
      <c r="AI607" s="82"/>
      <c r="AJ607" s="82"/>
      <c r="AK607" s="82"/>
      <c r="AL607" s="82"/>
      <c r="AM607" s="82"/>
      <c r="AN607" s="82"/>
      <c r="AO607" s="82"/>
      <c r="AP607" s="82"/>
      <c r="AQ607" s="82"/>
      <c r="AR607" s="82"/>
      <c r="AS607" s="82"/>
      <c r="AT607" s="82"/>
      <c r="AU607" s="82"/>
      <c r="AV607" s="82"/>
      <c r="AW607" s="82"/>
      <c r="AX607" s="82"/>
      <c r="AY607" s="82"/>
      <c r="AZ607" s="82"/>
      <c r="BA607" s="82"/>
      <c r="BB607" s="82"/>
      <c r="BC607" s="82"/>
      <c r="BD607" s="82"/>
      <c r="BE607" s="82"/>
      <c r="BF607" s="82"/>
      <c r="BG607" s="82"/>
      <c r="BH607" s="82"/>
      <c r="BI607" s="82"/>
      <c r="BJ607" s="82"/>
      <c r="BK607" s="82"/>
      <c r="BL607" s="82"/>
      <c r="BM607" s="82"/>
      <c r="BN607" s="82"/>
      <c r="BO607" s="82"/>
      <c r="BP607" s="82"/>
      <c r="BQ607" s="82"/>
      <c r="BR607" s="82"/>
      <c r="BS607" s="84"/>
      <c r="BT607" s="84"/>
      <c r="BU607" s="84"/>
      <c r="BV607" s="84"/>
      <c r="BW607" s="84"/>
      <c r="BX607" s="84"/>
      <c r="BY607" s="82"/>
      <c r="BZ607" s="83"/>
      <c r="CA607" s="82"/>
      <c r="CB607" s="82"/>
      <c r="CC607" s="82"/>
    </row>
    <row r="608" spans="1:81" ht="15.75" customHeight="1" thickBot="1" x14ac:dyDescent="0.25">
      <c r="A608" s="82"/>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c r="AA608" s="82"/>
      <c r="AB608" s="82"/>
      <c r="AC608" s="82"/>
      <c r="AD608" s="82"/>
      <c r="AE608" s="82"/>
      <c r="AF608" s="82"/>
      <c r="AG608" s="82"/>
      <c r="AH608" s="82"/>
      <c r="AI608" s="82"/>
      <c r="AJ608" s="82"/>
      <c r="AK608" s="82"/>
      <c r="AL608" s="82"/>
      <c r="AM608" s="82"/>
      <c r="AN608" s="82"/>
      <c r="AO608" s="82"/>
      <c r="AP608" s="82"/>
      <c r="AQ608" s="82"/>
      <c r="AR608" s="82"/>
      <c r="AS608" s="82"/>
      <c r="AT608" s="82"/>
      <c r="AU608" s="82"/>
      <c r="AV608" s="82"/>
      <c r="AW608" s="82"/>
      <c r="AX608" s="82"/>
      <c r="AY608" s="82"/>
      <c r="AZ608" s="82"/>
      <c r="BA608" s="82"/>
      <c r="BB608" s="82"/>
      <c r="BC608" s="82"/>
      <c r="BD608" s="82"/>
      <c r="BE608" s="82"/>
      <c r="BF608" s="82"/>
      <c r="BG608" s="82"/>
      <c r="BH608" s="82"/>
      <c r="BI608" s="82"/>
      <c r="BJ608" s="82"/>
      <c r="BK608" s="82"/>
      <c r="BL608" s="82"/>
      <c r="BM608" s="82"/>
      <c r="BN608" s="82"/>
      <c r="BO608" s="82"/>
      <c r="BP608" s="82"/>
      <c r="BQ608" s="82"/>
      <c r="BR608" s="82"/>
      <c r="BS608" s="84"/>
      <c r="BT608" s="84"/>
      <c r="BU608" s="84"/>
      <c r="BV608" s="84"/>
      <c r="BW608" s="84"/>
      <c r="BX608" s="84"/>
      <c r="BY608" s="82"/>
      <c r="BZ608" s="83"/>
      <c r="CA608" s="82"/>
      <c r="CB608" s="82"/>
      <c r="CC608" s="82"/>
    </row>
    <row r="609" spans="1:81" ht="15.75" customHeight="1" thickBot="1" x14ac:dyDescent="0.25">
      <c r="A609" s="82"/>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c r="AA609" s="82"/>
      <c r="AB609" s="82"/>
      <c r="AC609" s="82"/>
      <c r="AD609" s="82"/>
      <c r="AE609" s="82"/>
      <c r="AF609" s="82"/>
      <c r="AG609" s="82"/>
      <c r="AH609" s="82"/>
      <c r="AI609" s="82"/>
      <c r="AJ609" s="82"/>
      <c r="AK609" s="82"/>
      <c r="AL609" s="82"/>
      <c r="AM609" s="82"/>
      <c r="AN609" s="82"/>
      <c r="AO609" s="82"/>
      <c r="AP609" s="82"/>
      <c r="AQ609" s="82"/>
      <c r="AR609" s="82"/>
      <c r="AS609" s="82"/>
      <c r="AT609" s="82"/>
      <c r="AU609" s="82"/>
      <c r="AV609" s="82"/>
      <c r="AW609" s="82"/>
      <c r="AX609" s="82"/>
      <c r="AY609" s="82"/>
      <c r="AZ609" s="82"/>
      <c r="BA609" s="82"/>
      <c r="BB609" s="82"/>
      <c r="BC609" s="82"/>
      <c r="BD609" s="82"/>
      <c r="BE609" s="82"/>
      <c r="BF609" s="82"/>
      <c r="BG609" s="82"/>
      <c r="BH609" s="82"/>
      <c r="BI609" s="82"/>
      <c r="BJ609" s="82"/>
      <c r="BK609" s="82"/>
      <c r="BL609" s="82"/>
      <c r="BM609" s="82"/>
      <c r="BN609" s="82"/>
      <c r="BO609" s="82"/>
      <c r="BP609" s="82"/>
      <c r="BQ609" s="82"/>
      <c r="BR609" s="82"/>
      <c r="BS609" s="84"/>
      <c r="BT609" s="84"/>
      <c r="BU609" s="84"/>
      <c r="BV609" s="84"/>
      <c r="BW609" s="84"/>
      <c r="BX609" s="84"/>
      <c r="BY609" s="82"/>
      <c r="BZ609" s="83"/>
      <c r="CA609" s="82"/>
      <c r="CB609" s="82"/>
      <c r="CC609" s="82"/>
    </row>
    <row r="610" spans="1:81" ht="15.75" customHeight="1" thickBot="1" x14ac:dyDescent="0.25">
      <c r="A610" s="82"/>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c r="AA610" s="82"/>
      <c r="AB610" s="82"/>
      <c r="AC610" s="82"/>
      <c r="AD610" s="82"/>
      <c r="AE610" s="82"/>
      <c r="AF610" s="82"/>
      <c r="AG610" s="82"/>
      <c r="AH610" s="82"/>
      <c r="AI610" s="82"/>
      <c r="AJ610" s="82"/>
      <c r="AK610" s="82"/>
      <c r="AL610" s="82"/>
      <c r="AM610" s="82"/>
      <c r="AN610" s="82"/>
      <c r="AO610" s="82"/>
      <c r="AP610" s="82"/>
      <c r="AQ610" s="82"/>
      <c r="AR610" s="82"/>
      <c r="AS610" s="82"/>
      <c r="AT610" s="82"/>
      <c r="AU610" s="82"/>
      <c r="AV610" s="82"/>
      <c r="AW610" s="82"/>
      <c r="AX610" s="82"/>
      <c r="AY610" s="82"/>
      <c r="AZ610" s="82"/>
      <c r="BA610" s="82"/>
      <c r="BB610" s="82"/>
      <c r="BC610" s="82"/>
      <c r="BD610" s="82"/>
      <c r="BE610" s="82"/>
      <c r="BF610" s="82"/>
      <c r="BG610" s="82"/>
      <c r="BH610" s="82"/>
      <c r="BI610" s="82"/>
      <c r="BJ610" s="82"/>
      <c r="BK610" s="82"/>
      <c r="BL610" s="82"/>
      <c r="BM610" s="82"/>
      <c r="BN610" s="82"/>
      <c r="BO610" s="82"/>
      <c r="BP610" s="82"/>
      <c r="BQ610" s="82"/>
      <c r="BR610" s="82"/>
      <c r="BS610" s="84"/>
      <c r="BT610" s="84"/>
      <c r="BU610" s="84"/>
      <c r="BV610" s="84"/>
      <c r="BW610" s="84"/>
      <c r="BX610" s="84"/>
      <c r="BY610" s="82"/>
      <c r="BZ610" s="83"/>
      <c r="CA610" s="82"/>
      <c r="CB610" s="82"/>
      <c r="CC610" s="82"/>
    </row>
    <row r="611" spans="1:81" ht="15.75" customHeight="1" thickBot="1" x14ac:dyDescent="0.25">
      <c r="A611" s="82"/>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c r="AA611" s="82"/>
      <c r="AB611" s="82"/>
      <c r="AC611" s="82"/>
      <c r="AD611" s="82"/>
      <c r="AE611" s="82"/>
      <c r="AF611" s="82"/>
      <c r="AG611" s="82"/>
      <c r="AH611" s="82"/>
      <c r="AI611" s="82"/>
      <c r="AJ611" s="82"/>
      <c r="AK611" s="82"/>
      <c r="AL611" s="82"/>
      <c r="AM611" s="82"/>
      <c r="AN611" s="82"/>
      <c r="AO611" s="82"/>
      <c r="AP611" s="82"/>
      <c r="AQ611" s="82"/>
      <c r="AR611" s="82"/>
      <c r="AS611" s="82"/>
      <c r="AT611" s="82"/>
      <c r="AU611" s="82"/>
      <c r="AV611" s="82"/>
      <c r="AW611" s="82"/>
      <c r="AX611" s="82"/>
      <c r="AY611" s="82"/>
      <c r="AZ611" s="82"/>
      <c r="BA611" s="82"/>
      <c r="BB611" s="82"/>
      <c r="BC611" s="82"/>
      <c r="BD611" s="82"/>
      <c r="BE611" s="82"/>
      <c r="BF611" s="82"/>
      <c r="BG611" s="82"/>
      <c r="BH611" s="82"/>
      <c r="BI611" s="82"/>
      <c r="BJ611" s="82"/>
      <c r="BK611" s="82"/>
      <c r="BL611" s="82"/>
      <c r="BM611" s="82"/>
      <c r="BN611" s="82"/>
      <c r="BO611" s="82"/>
      <c r="BP611" s="82"/>
      <c r="BQ611" s="82"/>
      <c r="BR611" s="82"/>
      <c r="BS611" s="84"/>
      <c r="BT611" s="84"/>
      <c r="BU611" s="84"/>
      <c r="BV611" s="84"/>
      <c r="BW611" s="84"/>
      <c r="BX611" s="84"/>
      <c r="BY611" s="82"/>
      <c r="BZ611" s="83"/>
      <c r="CA611" s="82"/>
      <c r="CB611" s="82"/>
      <c r="CC611" s="82"/>
    </row>
    <row r="612" spans="1:81" ht="15.75" customHeight="1" thickBot="1" x14ac:dyDescent="0.25">
      <c r="A612" s="82"/>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c r="AA612" s="82"/>
      <c r="AB612" s="82"/>
      <c r="AC612" s="82"/>
      <c r="AD612" s="82"/>
      <c r="AE612" s="82"/>
      <c r="AF612" s="82"/>
      <c r="AG612" s="82"/>
      <c r="AH612" s="82"/>
      <c r="AI612" s="82"/>
      <c r="AJ612" s="82"/>
      <c r="AK612" s="82"/>
      <c r="AL612" s="82"/>
      <c r="AM612" s="82"/>
      <c r="AN612" s="82"/>
      <c r="AO612" s="82"/>
      <c r="AP612" s="82"/>
      <c r="AQ612" s="82"/>
      <c r="AR612" s="82"/>
      <c r="AS612" s="82"/>
      <c r="AT612" s="82"/>
      <c r="AU612" s="82"/>
      <c r="AV612" s="82"/>
      <c r="AW612" s="82"/>
      <c r="AX612" s="82"/>
      <c r="AY612" s="82"/>
      <c r="AZ612" s="82"/>
      <c r="BA612" s="82"/>
      <c r="BB612" s="82"/>
      <c r="BC612" s="82"/>
      <c r="BD612" s="82"/>
      <c r="BE612" s="82"/>
      <c r="BF612" s="82"/>
      <c r="BG612" s="82"/>
      <c r="BH612" s="82"/>
      <c r="BI612" s="82"/>
      <c r="BJ612" s="82"/>
      <c r="BK612" s="82"/>
      <c r="BL612" s="82"/>
      <c r="BM612" s="82"/>
      <c r="BN612" s="82"/>
      <c r="BO612" s="82"/>
      <c r="BP612" s="82"/>
      <c r="BQ612" s="82"/>
      <c r="BR612" s="82"/>
      <c r="BS612" s="84"/>
      <c r="BT612" s="84"/>
      <c r="BU612" s="84"/>
      <c r="BV612" s="84"/>
      <c r="BW612" s="84"/>
      <c r="BX612" s="84"/>
      <c r="BY612" s="82"/>
      <c r="BZ612" s="83"/>
      <c r="CA612" s="82"/>
      <c r="CB612" s="82"/>
      <c r="CC612" s="82"/>
    </row>
    <row r="613" spans="1:81" ht="15.75" customHeight="1" thickBot="1" x14ac:dyDescent="0.25">
      <c r="A613" s="82"/>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G613" s="82"/>
      <c r="AH613" s="82"/>
      <c r="AI613" s="82"/>
      <c r="AJ613" s="82"/>
      <c r="AK613" s="82"/>
      <c r="AL613" s="82"/>
      <c r="AM613" s="82"/>
      <c r="AN613" s="82"/>
      <c r="AO613" s="82"/>
      <c r="AP613" s="82"/>
      <c r="AQ613" s="82"/>
      <c r="AR613" s="82"/>
      <c r="AS613" s="82"/>
      <c r="AT613" s="82"/>
      <c r="AU613" s="82"/>
      <c r="AV613" s="82"/>
      <c r="AW613" s="82"/>
      <c r="AX613" s="82"/>
      <c r="AY613" s="82"/>
      <c r="AZ613" s="82"/>
      <c r="BA613" s="82"/>
      <c r="BB613" s="82"/>
      <c r="BC613" s="82"/>
      <c r="BD613" s="82"/>
      <c r="BE613" s="82"/>
      <c r="BF613" s="82"/>
      <c r="BG613" s="82"/>
      <c r="BH613" s="82"/>
      <c r="BI613" s="82"/>
      <c r="BJ613" s="82"/>
      <c r="BK613" s="82"/>
      <c r="BL613" s="82"/>
      <c r="BM613" s="82"/>
      <c r="BN613" s="82"/>
      <c r="BO613" s="82"/>
      <c r="BP613" s="82"/>
      <c r="BQ613" s="82"/>
      <c r="BR613" s="82"/>
      <c r="BS613" s="84"/>
      <c r="BT613" s="84"/>
      <c r="BU613" s="84"/>
      <c r="BV613" s="84"/>
      <c r="BW613" s="84"/>
      <c r="BX613" s="84"/>
      <c r="BY613" s="82"/>
      <c r="BZ613" s="83"/>
      <c r="CA613" s="82"/>
      <c r="CB613" s="82"/>
      <c r="CC613" s="82"/>
    </row>
    <row r="614" spans="1:81" ht="15.75" customHeight="1" thickBot="1" x14ac:dyDescent="0.25">
      <c r="A614" s="82"/>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c r="AA614" s="82"/>
      <c r="AB614" s="82"/>
      <c r="AC614" s="82"/>
      <c r="AD614" s="82"/>
      <c r="AE614" s="82"/>
      <c r="AF614" s="82"/>
      <c r="AG614" s="82"/>
      <c r="AH614" s="82"/>
      <c r="AI614" s="82"/>
      <c r="AJ614" s="82"/>
      <c r="AK614" s="82"/>
      <c r="AL614" s="82"/>
      <c r="AM614" s="82"/>
      <c r="AN614" s="82"/>
      <c r="AO614" s="82"/>
      <c r="AP614" s="82"/>
      <c r="AQ614" s="82"/>
      <c r="AR614" s="82"/>
      <c r="AS614" s="82"/>
      <c r="AT614" s="82"/>
      <c r="AU614" s="82"/>
      <c r="AV614" s="82"/>
      <c r="AW614" s="82"/>
      <c r="AX614" s="82"/>
      <c r="AY614" s="82"/>
      <c r="AZ614" s="82"/>
      <c r="BA614" s="82"/>
      <c r="BB614" s="82"/>
      <c r="BC614" s="82"/>
      <c r="BD614" s="82"/>
      <c r="BE614" s="82"/>
      <c r="BF614" s="82"/>
      <c r="BG614" s="82"/>
      <c r="BH614" s="82"/>
      <c r="BI614" s="82"/>
      <c r="BJ614" s="82"/>
      <c r="BK614" s="82"/>
      <c r="BL614" s="82"/>
      <c r="BM614" s="82"/>
      <c r="BN614" s="82"/>
      <c r="BO614" s="82"/>
      <c r="BP614" s="82"/>
      <c r="BQ614" s="82"/>
      <c r="BR614" s="82"/>
      <c r="BS614" s="84"/>
      <c r="BT614" s="84"/>
      <c r="BU614" s="84"/>
      <c r="BV614" s="84"/>
      <c r="BW614" s="84"/>
      <c r="BX614" s="84"/>
      <c r="BY614" s="82"/>
      <c r="BZ614" s="83"/>
      <c r="CA614" s="82"/>
      <c r="CB614" s="82"/>
      <c r="CC614" s="82"/>
    </row>
    <row r="615" spans="1:81" ht="15.75" customHeight="1" thickBot="1" x14ac:dyDescent="0.25">
      <c r="A615" s="82"/>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c r="AA615" s="82"/>
      <c r="AB615" s="82"/>
      <c r="AC615" s="82"/>
      <c r="AD615" s="82"/>
      <c r="AE615" s="82"/>
      <c r="AF615" s="82"/>
      <c r="AG615" s="82"/>
      <c r="AH615" s="82"/>
      <c r="AI615" s="82"/>
      <c r="AJ615" s="82"/>
      <c r="AK615" s="82"/>
      <c r="AL615" s="82"/>
      <c r="AM615" s="82"/>
      <c r="AN615" s="82"/>
      <c r="AO615" s="82"/>
      <c r="AP615" s="82"/>
      <c r="AQ615" s="82"/>
      <c r="AR615" s="82"/>
      <c r="AS615" s="82"/>
      <c r="AT615" s="82"/>
      <c r="AU615" s="82"/>
      <c r="AV615" s="82"/>
      <c r="AW615" s="82"/>
      <c r="AX615" s="82"/>
      <c r="AY615" s="82"/>
      <c r="AZ615" s="82"/>
      <c r="BA615" s="82"/>
      <c r="BB615" s="82"/>
      <c r="BC615" s="82"/>
      <c r="BD615" s="82"/>
      <c r="BE615" s="82"/>
      <c r="BF615" s="82"/>
      <c r="BG615" s="82"/>
      <c r="BH615" s="82"/>
      <c r="BI615" s="82"/>
      <c r="BJ615" s="82"/>
      <c r="BK615" s="82"/>
      <c r="BL615" s="82"/>
      <c r="BM615" s="82"/>
      <c r="BN615" s="82"/>
      <c r="BO615" s="82"/>
      <c r="BP615" s="82"/>
      <c r="BQ615" s="82"/>
      <c r="BR615" s="82"/>
      <c r="BS615" s="84"/>
      <c r="BT615" s="84"/>
      <c r="BU615" s="84"/>
      <c r="BV615" s="84"/>
      <c r="BW615" s="84"/>
      <c r="BX615" s="84"/>
      <c r="BY615" s="82"/>
      <c r="BZ615" s="83"/>
      <c r="CA615" s="82"/>
      <c r="CB615" s="82"/>
      <c r="CC615" s="82"/>
    </row>
    <row r="616" spans="1:81" ht="15.75" customHeight="1" thickBot="1" x14ac:dyDescent="0.25">
      <c r="A616" s="82"/>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c r="AA616" s="82"/>
      <c r="AB616" s="82"/>
      <c r="AC616" s="82"/>
      <c r="AD616" s="82"/>
      <c r="AE616" s="82"/>
      <c r="AF616" s="82"/>
      <c r="AG616" s="82"/>
      <c r="AH616" s="82"/>
      <c r="AI616" s="82"/>
      <c r="AJ616" s="82"/>
      <c r="AK616" s="82"/>
      <c r="AL616" s="82"/>
      <c r="AM616" s="82"/>
      <c r="AN616" s="82"/>
      <c r="AO616" s="82"/>
      <c r="AP616" s="82"/>
      <c r="AQ616" s="82"/>
      <c r="AR616" s="82"/>
      <c r="AS616" s="82"/>
      <c r="AT616" s="82"/>
      <c r="AU616" s="82"/>
      <c r="AV616" s="82"/>
      <c r="AW616" s="82"/>
      <c r="AX616" s="82"/>
      <c r="AY616" s="82"/>
      <c r="AZ616" s="82"/>
      <c r="BA616" s="82"/>
      <c r="BB616" s="82"/>
      <c r="BC616" s="82"/>
      <c r="BD616" s="82"/>
      <c r="BE616" s="82"/>
      <c r="BF616" s="82"/>
      <c r="BG616" s="82"/>
      <c r="BH616" s="82"/>
      <c r="BI616" s="82"/>
      <c r="BJ616" s="82"/>
      <c r="BK616" s="82"/>
      <c r="BL616" s="82"/>
      <c r="BM616" s="82"/>
      <c r="BN616" s="82"/>
      <c r="BO616" s="82"/>
      <c r="BP616" s="82"/>
      <c r="BQ616" s="82"/>
      <c r="BR616" s="82"/>
      <c r="BS616" s="84"/>
      <c r="BT616" s="84"/>
      <c r="BU616" s="84"/>
      <c r="BV616" s="84"/>
      <c r="BW616" s="84"/>
      <c r="BX616" s="84"/>
      <c r="BY616" s="82"/>
      <c r="BZ616" s="83"/>
      <c r="CA616" s="82"/>
      <c r="CB616" s="82"/>
      <c r="CC616" s="82"/>
    </row>
    <row r="617" spans="1:81" ht="15.75" customHeight="1" thickBot="1" x14ac:dyDescent="0.25">
      <c r="A617" s="82"/>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c r="AA617" s="82"/>
      <c r="AB617" s="82"/>
      <c r="AC617" s="82"/>
      <c r="AD617" s="82"/>
      <c r="AE617" s="82"/>
      <c r="AF617" s="82"/>
      <c r="AG617" s="82"/>
      <c r="AH617" s="82"/>
      <c r="AI617" s="82"/>
      <c r="AJ617" s="82"/>
      <c r="AK617" s="82"/>
      <c r="AL617" s="82"/>
      <c r="AM617" s="82"/>
      <c r="AN617" s="82"/>
      <c r="AO617" s="82"/>
      <c r="AP617" s="82"/>
      <c r="AQ617" s="82"/>
      <c r="AR617" s="82"/>
      <c r="AS617" s="82"/>
      <c r="AT617" s="82"/>
      <c r="AU617" s="82"/>
      <c r="AV617" s="82"/>
      <c r="AW617" s="82"/>
      <c r="AX617" s="82"/>
      <c r="AY617" s="82"/>
      <c r="AZ617" s="82"/>
      <c r="BA617" s="82"/>
      <c r="BB617" s="82"/>
      <c r="BC617" s="82"/>
      <c r="BD617" s="82"/>
      <c r="BE617" s="82"/>
      <c r="BF617" s="82"/>
      <c r="BG617" s="82"/>
      <c r="BH617" s="82"/>
      <c r="BI617" s="82"/>
      <c r="BJ617" s="82"/>
      <c r="BK617" s="82"/>
      <c r="BL617" s="82"/>
      <c r="BM617" s="82"/>
      <c r="BN617" s="82"/>
      <c r="BO617" s="82"/>
      <c r="BP617" s="82"/>
      <c r="BQ617" s="82"/>
      <c r="BR617" s="82"/>
      <c r="BS617" s="84"/>
      <c r="BT617" s="84"/>
      <c r="BU617" s="84"/>
      <c r="BV617" s="84"/>
      <c r="BW617" s="84"/>
      <c r="BX617" s="84"/>
      <c r="BY617" s="82"/>
      <c r="BZ617" s="83"/>
      <c r="CA617" s="82"/>
      <c r="CB617" s="82"/>
      <c r="CC617" s="82"/>
    </row>
    <row r="618" spans="1:81" ht="15.75" customHeight="1" thickBot="1" x14ac:dyDescent="0.25">
      <c r="A618" s="82"/>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c r="AA618" s="82"/>
      <c r="AB618" s="82"/>
      <c r="AC618" s="82"/>
      <c r="AD618" s="82"/>
      <c r="AE618" s="82"/>
      <c r="AF618" s="82"/>
      <c r="AG618" s="82"/>
      <c r="AH618" s="82"/>
      <c r="AI618" s="82"/>
      <c r="AJ618" s="82"/>
      <c r="AK618" s="82"/>
      <c r="AL618" s="82"/>
      <c r="AM618" s="82"/>
      <c r="AN618" s="82"/>
      <c r="AO618" s="82"/>
      <c r="AP618" s="82"/>
      <c r="AQ618" s="82"/>
      <c r="AR618" s="82"/>
      <c r="AS618" s="82"/>
      <c r="AT618" s="82"/>
      <c r="AU618" s="82"/>
      <c r="AV618" s="82"/>
      <c r="AW618" s="82"/>
      <c r="AX618" s="82"/>
      <c r="AY618" s="82"/>
      <c r="AZ618" s="82"/>
      <c r="BA618" s="82"/>
      <c r="BB618" s="82"/>
      <c r="BC618" s="82"/>
      <c r="BD618" s="82"/>
      <c r="BE618" s="82"/>
      <c r="BF618" s="82"/>
      <c r="BG618" s="82"/>
      <c r="BH618" s="82"/>
      <c r="BI618" s="82"/>
      <c r="BJ618" s="82"/>
      <c r="BK618" s="82"/>
      <c r="BL618" s="82"/>
      <c r="BM618" s="82"/>
      <c r="BN618" s="82"/>
      <c r="BO618" s="82"/>
      <c r="BP618" s="82"/>
      <c r="BQ618" s="82"/>
      <c r="BR618" s="82"/>
      <c r="BS618" s="84"/>
      <c r="BT618" s="84"/>
      <c r="BU618" s="84"/>
      <c r="BV618" s="84"/>
      <c r="BW618" s="84"/>
      <c r="BX618" s="84"/>
      <c r="BY618" s="82"/>
      <c r="BZ618" s="83"/>
      <c r="CA618" s="82"/>
      <c r="CB618" s="82"/>
      <c r="CC618" s="82"/>
    </row>
    <row r="619" spans="1:81" ht="15.75" customHeight="1" thickBot="1" x14ac:dyDescent="0.25">
      <c r="A619" s="82"/>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G619" s="82"/>
      <c r="AH619" s="82"/>
      <c r="AI619" s="82"/>
      <c r="AJ619" s="82"/>
      <c r="AK619" s="82"/>
      <c r="AL619" s="82"/>
      <c r="AM619" s="82"/>
      <c r="AN619" s="82"/>
      <c r="AO619" s="82"/>
      <c r="AP619" s="82"/>
      <c r="AQ619" s="82"/>
      <c r="AR619" s="82"/>
      <c r="AS619" s="82"/>
      <c r="AT619" s="82"/>
      <c r="AU619" s="82"/>
      <c r="AV619" s="82"/>
      <c r="AW619" s="82"/>
      <c r="AX619" s="82"/>
      <c r="AY619" s="82"/>
      <c r="AZ619" s="82"/>
      <c r="BA619" s="82"/>
      <c r="BB619" s="82"/>
      <c r="BC619" s="82"/>
      <c r="BD619" s="82"/>
      <c r="BE619" s="82"/>
      <c r="BF619" s="82"/>
      <c r="BG619" s="82"/>
      <c r="BH619" s="82"/>
      <c r="BI619" s="82"/>
      <c r="BJ619" s="82"/>
      <c r="BK619" s="82"/>
      <c r="BL619" s="82"/>
      <c r="BM619" s="82"/>
      <c r="BN619" s="82"/>
      <c r="BO619" s="82"/>
      <c r="BP619" s="82"/>
      <c r="BQ619" s="82"/>
      <c r="BR619" s="82"/>
      <c r="BS619" s="84"/>
      <c r="BT619" s="84"/>
      <c r="BU619" s="84"/>
      <c r="BV619" s="84"/>
      <c r="BW619" s="84"/>
      <c r="BX619" s="84"/>
      <c r="BY619" s="82"/>
      <c r="BZ619" s="83"/>
      <c r="CA619" s="82"/>
      <c r="CB619" s="82"/>
      <c r="CC619" s="82"/>
    </row>
    <row r="620" spans="1:81" ht="15.75" customHeight="1" thickBot="1" x14ac:dyDescent="0.25">
      <c r="A620" s="82"/>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c r="AA620" s="82"/>
      <c r="AB620" s="82"/>
      <c r="AC620" s="82"/>
      <c r="AD620" s="82"/>
      <c r="AE620" s="82"/>
      <c r="AF620" s="82"/>
      <c r="AG620" s="82"/>
      <c r="AH620" s="82"/>
      <c r="AI620" s="82"/>
      <c r="AJ620" s="82"/>
      <c r="AK620" s="82"/>
      <c r="AL620" s="82"/>
      <c r="AM620" s="82"/>
      <c r="AN620" s="82"/>
      <c r="AO620" s="82"/>
      <c r="AP620" s="82"/>
      <c r="AQ620" s="82"/>
      <c r="AR620" s="82"/>
      <c r="AS620" s="82"/>
      <c r="AT620" s="82"/>
      <c r="AU620" s="82"/>
      <c r="AV620" s="82"/>
      <c r="AW620" s="82"/>
      <c r="AX620" s="82"/>
      <c r="AY620" s="82"/>
      <c r="AZ620" s="82"/>
      <c r="BA620" s="82"/>
      <c r="BB620" s="82"/>
      <c r="BC620" s="82"/>
      <c r="BD620" s="82"/>
      <c r="BE620" s="82"/>
      <c r="BF620" s="82"/>
      <c r="BG620" s="82"/>
      <c r="BH620" s="82"/>
      <c r="BI620" s="82"/>
      <c r="BJ620" s="82"/>
      <c r="BK620" s="82"/>
      <c r="BL620" s="82"/>
      <c r="BM620" s="82"/>
      <c r="BN620" s="82"/>
      <c r="BO620" s="82"/>
      <c r="BP620" s="82"/>
      <c r="BQ620" s="82"/>
      <c r="BR620" s="82"/>
      <c r="BS620" s="84"/>
      <c r="BT620" s="84"/>
      <c r="BU620" s="84"/>
      <c r="BV620" s="84"/>
      <c r="BW620" s="84"/>
      <c r="BX620" s="84"/>
      <c r="BY620" s="82"/>
      <c r="BZ620" s="83"/>
      <c r="CA620" s="82"/>
      <c r="CB620" s="82"/>
      <c r="CC620" s="82"/>
    </row>
    <row r="621" spans="1:81" ht="15.75" customHeight="1" thickBot="1" x14ac:dyDescent="0.25">
      <c r="A621" s="82"/>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c r="AA621" s="82"/>
      <c r="AB621" s="82"/>
      <c r="AC621" s="82"/>
      <c r="AD621" s="82"/>
      <c r="AE621" s="82"/>
      <c r="AF621" s="82"/>
      <c r="AG621" s="82"/>
      <c r="AH621" s="82"/>
      <c r="AI621" s="82"/>
      <c r="AJ621" s="82"/>
      <c r="AK621" s="82"/>
      <c r="AL621" s="82"/>
      <c r="AM621" s="82"/>
      <c r="AN621" s="82"/>
      <c r="AO621" s="82"/>
      <c r="AP621" s="82"/>
      <c r="AQ621" s="82"/>
      <c r="AR621" s="82"/>
      <c r="AS621" s="82"/>
      <c r="AT621" s="82"/>
      <c r="AU621" s="82"/>
      <c r="AV621" s="82"/>
      <c r="AW621" s="82"/>
      <c r="AX621" s="82"/>
      <c r="AY621" s="82"/>
      <c r="AZ621" s="82"/>
      <c r="BA621" s="82"/>
      <c r="BB621" s="82"/>
      <c r="BC621" s="82"/>
      <c r="BD621" s="82"/>
      <c r="BE621" s="82"/>
      <c r="BF621" s="82"/>
      <c r="BG621" s="82"/>
      <c r="BH621" s="82"/>
      <c r="BI621" s="82"/>
      <c r="BJ621" s="82"/>
      <c r="BK621" s="82"/>
      <c r="BL621" s="82"/>
      <c r="BM621" s="82"/>
      <c r="BN621" s="82"/>
      <c r="BO621" s="82"/>
      <c r="BP621" s="82"/>
      <c r="BQ621" s="82"/>
      <c r="BR621" s="82"/>
      <c r="BS621" s="84"/>
      <c r="BT621" s="84"/>
      <c r="BU621" s="84"/>
      <c r="BV621" s="84"/>
      <c r="BW621" s="84"/>
      <c r="BX621" s="84"/>
      <c r="BY621" s="82"/>
      <c r="BZ621" s="83"/>
      <c r="CA621" s="82"/>
      <c r="CB621" s="82"/>
      <c r="CC621" s="82"/>
    </row>
    <row r="622" spans="1:81" ht="15.75" customHeight="1" thickBot="1" x14ac:dyDescent="0.25">
      <c r="A622" s="82"/>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c r="AA622" s="82"/>
      <c r="AB622" s="82"/>
      <c r="AC622" s="82"/>
      <c r="AD622" s="82"/>
      <c r="AE622" s="82"/>
      <c r="AF622" s="82"/>
      <c r="AG622" s="82"/>
      <c r="AH622" s="82"/>
      <c r="AI622" s="82"/>
      <c r="AJ622" s="82"/>
      <c r="AK622" s="82"/>
      <c r="AL622" s="82"/>
      <c r="AM622" s="82"/>
      <c r="AN622" s="82"/>
      <c r="AO622" s="82"/>
      <c r="AP622" s="82"/>
      <c r="AQ622" s="82"/>
      <c r="AR622" s="82"/>
      <c r="AS622" s="82"/>
      <c r="AT622" s="82"/>
      <c r="AU622" s="82"/>
      <c r="AV622" s="82"/>
      <c r="AW622" s="82"/>
      <c r="AX622" s="82"/>
      <c r="AY622" s="82"/>
      <c r="AZ622" s="82"/>
      <c r="BA622" s="82"/>
      <c r="BB622" s="82"/>
      <c r="BC622" s="82"/>
      <c r="BD622" s="82"/>
      <c r="BE622" s="82"/>
      <c r="BF622" s="82"/>
      <c r="BG622" s="82"/>
      <c r="BH622" s="82"/>
      <c r="BI622" s="82"/>
      <c r="BJ622" s="82"/>
      <c r="BK622" s="82"/>
      <c r="BL622" s="82"/>
      <c r="BM622" s="82"/>
      <c r="BN622" s="82"/>
      <c r="BO622" s="82"/>
      <c r="BP622" s="82"/>
      <c r="BQ622" s="82"/>
      <c r="BR622" s="82"/>
      <c r="BS622" s="84"/>
      <c r="BT622" s="84"/>
      <c r="BU622" s="84"/>
      <c r="BV622" s="84"/>
      <c r="BW622" s="84"/>
      <c r="BX622" s="84"/>
      <c r="BY622" s="82"/>
      <c r="BZ622" s="83"/>
      <c r="CA622" s="82"/>
      <c r="CB622" s="82"/>
      <c r="CC622" s="82"/>
    </row>
    <row r="623" spans="1:81" ht="15.75" customHeight="1" thickBot="1" x14ac:dyDescent="0.25">
      <c r="A623" s="82"/>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c r="AA623" s="82"/>
      <c r="AB623" s="82"/>
      <c r="AC623" s="82"/>
      <c r="AD623" s="82"/>
      <c r="AE623" s="82"/>
      <c r="AF623" s="82"/>
      <c r="AG623" s="82"/>
      <c r="AH623" s="82"/>
      <c r="AI623" s="82"/>
      <c r="AJ623" s="82"/>
      <c r="AK623" s="82"/>
      <c r="AL623" s="82"/>
      <c r="AM623" s="82"/>
      <c r="AN623" s="82"/>
      <c r="AO623" s="82"/>
      <c r="AP623" s="82"/>
      <c r="AQ623" s="82"/>
      <c r="AR623" s="82"/>
      <c r="AS623" s="82"/>
      <c r="AT623" s="82"/>
      <c r="AU623" s="82"/>
      <c r="AV623" s="82"/>
      <c r="AW623" s="82"/>
      <c r="AX623" s="82"/>
      <c r="AY623" s="82"/>
      <c r="AZ623" s="82"/>
      <c r="BA623" s="82"/>
      <c r="BB623" s="82"/>
      <c r="BC623" s="82"/>
      <c r="BD623" s="82"/>
      <c r="BE623" s="82"/>
      <c r="BF623" s="82"/>
      <c r="BG623" s="82"/>
      <c r="BH623" s="82"/>
      <c r="BI623" s="82"/>
      <c r="BJ623" s="82"/>
      <c r="BK623" s="82"/>
      <c r="BL623" s="82"/>
      <c r="BM623" s="82"/>
      <c r="BN623" s="82"/>
      <c r="BO623" s="82"/>
      <c r="BP623" s="82"/>
      <c r="BQ623" s="82"/>
      <c r="BR623" s="82"/>
      <c r="BS623" s="84"/>
      <c r="BT623" s="84"/>
      <c r="BU623" s="84"/>
      <c r="BV623" s="84"/>
      <c r="BW623" s="84"/>
      <c r="BX623" s="84"/>
      <c r="BY623" s="82"/>
      <c r="BZ623" s="83"/>
      <c r="CA623" s="82"/>
      <c r="CB623" s="82"/>
      <c r="CC623" s="82"/>
    </row>
    <row r="624" spans="1:81" ht="15.75" customHeight="1" thickBot="1" x14ac:dyDescent="0.25">
      <c r="A624" s="82"/>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c r="AA624" s="82"/>
      <c r="AB624" s="82"/>
      <c r="AC624" s="82"/>
      <c r="AD624" s="82"/>
      <c r="AE624" s="82"/>
      <c r="AF624" s="82"/>
      <c r="AG624" s="82"/>
      <c r="AH624" s="82"/>
      <c r="AI624" s="82"/>
      <c r="AJ624" s="82"/>
      <c r="AK624" s="82"/>
      <c r="AL624" s="82"/>
      <c r="AM624" s="82"/>
      <c r="AN624" s="82"/>
      <c r="AO624" s="82"/>
      <c r="AP624" s="82"/>
      <c r="AQ624" s="82"/>
      <c r="AR624" s="82"/>
      <c r="AS624" s="82"/>
      <c r="AT624" s="82"/>
      <c r="AU624" s="82"/>
      <c r="AV624" s="82"/>
      <c r="AW624" s="82"/>
      <c r="AX624" s="82"/>
      <c r="AY624" s="82"/>
      <c r="AZ624" s="82"/>
      <c r="BA624" s="82"/>
      <c r="BB624" s="82"/>
      <c r="BC624" s="82"/>
      <c r="BD624" s="82"/>
      <c r="BE624" s="82"/>
      <c r="BF624" s="82"/>
      <c r="BG624" s="82"/>
      <c r="BH624" s="82"/>
      <c r="BI624" s="82"/>
      <c r="BJ624" s="82"/>
      <c r="BK624" s="82"/>
      <c r="BL624" s="82"/>
      <c r="BM624" s="82"/>
      <c r="BN624" s="82"/>
      <c r="BO624" s="82"/>
      <c r="BP624" s="82"/>
      <c r="BQ624" s="82"/>
      <c r="BR624" s="82"/>
      <c r="BS624" s="84"/>
      <c r="BT624" s="84"/>
      <c r="BU624" s="84"/>
      <c r="BV624" s="84"/>
      <c r="BW624" s="84"/>
      <c r="BX624" s="84"/>
      <c r="BY624" s="82"/>
      <c r="BZ624" s="83"/>
      <c r="CA624" s="82"/>
      <c r="CB624" s="82"/>
      <c r="CC624" s="82"/>
    </row>
    <row r="625" spans="1:81" ht="15.75" customHeight="1" thickBot="1" x14ac:dyDescent="0.25">
      <c r="A625" s="82"/>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G625" s="82"/>
      <c r="AH625" s="82"/>
      <c r="AI625" s="82"/>
      <c r="AJ625" s="82"/>
      <c r="AK625" s="82"/>
      <c r="AL625" s="82"/>
      <c r="AM625" s="82"/>
      <c r="AN625" s="82"/>
      <c r="AO625" s="82"/>
      <c r="AP625" s="82"/>
      <c r="AQ625" s="82"/>
      <c r="AR625" s="82"/>
      <c r="AS625" s="82"/>
      <c r="AT625" s="82"/>
      <c r="AU625" s="82"/>
      <c r="AV625" s="82"/>
      <c r="AW625" s="82"/>
      <c r="AX625" s="82"/>
      <c r="AY625" s="82"/>
      <c r="AZ625" s="82"/>
      <c r="BA625" s="82"/>
      <c r="BB625" s="82"/>
      <c r="BC625" s="82"/>
      <c r="BD625" s="82"/>
      <c r="BE625" s="82"/>
      <c r="BF625" s="82"/>
      <c r="BG625" s="82"/>
      <c r="BH625" s="82"/>
      <c r="BI625" s="82"/>
      <c r="BJ625" s="82"/>
      <c r="BK625" s="82"/>
      <c r="BL625" s="82"/>
      <c r="BM625" s="82"/>
      <c r="BN625" s="82"/>
      <c r="BO625" s="82"/>
      <c r="BP625" s="82"/>
      <c r="BQ625" s="82"/>
      <c r="BR625" s="82"/>
      <c r="BS625" s="84"/>
      <c r="BT625" s="84"/>
      <c r="BU625" s="84"/>
      <c r="BV625" s="84"/>
      <c r="BW625" s="84"/>
      <c r="BX625" s="84"/>
      <c r="BY625" s="82"/>
      <c r="BZ625" s="83"/>
      <c r="CA625" s="82"/>
      <c r="CB625" s="82"/>
      <c r="CC625" s="82"/>
    </row>
    <row r="626" spans="1:81" ht="15.75" customHeight="1" thickBot="1" x14ac:dyDescent="0.25">
      <c r="A626" s="82"/>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c r="AA626" s="82"/>
      <c r="AB626" s="82"/>
      <c r="AC626" s="82"/>
      <c r="AD626" s="82"/>
      <c r="AE626" s="82"/>
      <c r="AF626" s="82"/>
      <c r="AG626" s="82"/>
      <c r="AH626" s="82"/>
      <c r="AI626" s="82"/>
      <c r="AJ626" s="82"/>
      <c r="AK626" s="82"/>
      <c r="AL626" s="82"/>
      <c r="AM626" s="82"/>
      <c r="AN626" s="82"/>
      <c r="AO626" s="82"/>
      <c r="AP626" s="82"/>
      <c r="AQ626" s="82"/>
      <c r="AR626" s="82"/>
      <c r="AS626" s="82"/>
      <c r="AT626" s="82"/>
      <c r="AU626" s="82"/>
      <c r="AV626" s="82"/>
      <c r="AW626" s="82"/>
      <c r="AX626" s="82"/>
      <c r="AY626" s="82"/>
      <c r="AZ626" s="82"/>
      <c r="BA626" s="82"/>
      <c r="BB626" s="82"/>
      <c r="BC626" s="82"/>
      <c r="BD626" s="82"/>
      <c r="BE626" s="82"/>
      <c r="BF626" s="82"/>
      <c r="BG626" s="82"/>
      <c r="BH626" s="82"/>
      <c r="BI626" s="82"/>
      <c r="BJ626" s="82"/>
      <c r="BK626" s="82"/>
      <c r="BL626" s="82"/>
      <c r="BM626" s="82"/>
      <c r="BN626" s="82"/>
      <c r="BO626" s="82"/>
      <c r="BP626" s="82"/>
      <c r="BQ626" s="82"/>
      <c r="BR626" s="82"/>
      <c r="BS626" s="84"/>
      <c r="BT626" s="84"/>
      <c r="BU626" s="84"/>
      <c r="BV626" s="84"/>
      <c r="BW626" s="84"/>
      <c r="BX626" s="84"/>
      <c r="BY626" s="82"/>
      <c r="BZ626" s="83"/>
      <c r="CA626" s="82"/>
      <c r="CB626" s="82"/>
      <c r="CC626" s="82"/>
    </row>
    <row r="627" spans="1:81" ht="15.75" customHeight="1" thickBot="1" x14ac:dyDescent="0.25">
      <c r="A627" s="82"/>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c r="AA627" s="82"/>
      <c r="AB627" s="82"/>
      <c r="AC627" s="82"/>
      <c r="AD627" s="82"/>
      <c r="AE627" s="82"/>
      <c r="AF627" s="82"/>
      <c r="AG627" s="82"/>
      <c r="AH627" s="82"/>
      <c r="AI627" s="82"/>
      <c r="AJ627" s="82"/>
      <c r="AK627" s="82"/>
      <c r="AL627" s="82"/>
      <c r="AM627" s="82"/>
      <c r="AN627" s="82"/>
      <c r="AO627" s="82"/>
      <c r="AP627" s="82"/>
      <c r="AQ627" s="82"/>
      <c r="AR627" s="82"/>
      <c r="AS627" s="82"/>
      <c r="AT627" s="82"/>
      <c r="AU627" s="82"/>
      <c r="AV627" s="82"/>
      <c r="AW627" s="82"/>
      <c r="AX627" s="82"/>
      <c r="AY627" s="82"/>
      <c r="AZ627" s="82"/>
      <c r="BA627" s="82"/>
      <c r="BB627" s="82"/>
      <c r="BC627" s="82"/>
      <c r="BD627" s="82"/>
      <c r="BE627" s="82"/>
      <c r="BF627" s="82"/>
      <c r="BG627" s="82"/>
      <c r="BH627" s="82"/>
      <c r="BI627" s="82"/>
      <c r="BJ627" s="82"/>
      <c r="BK627" s="82"/>
      <c r="BL627" s="82"/>
      <c r="BM627" s="82"/>
      <c r="BN627" s="82"/>
      <c r="BO627" s="82"/>
      <c r="BP627" s="82"/>
      <c r="BQ627" s="82"/>
      <c r="BR627" s="82"/>
      <c r="BS627" s="84"/>
      <c r="BT627" s="84"/>
      <c r="BU627" s="84"/>
      <c r="BV627" s="84"/>
      <c r="BW627" s="84"/>
      <c r="BX627" s="84"/>
      <c r="BY627" s="82"/>
      <c r="BZ627" s="83"/>
      <c r="CA627" s="82"/>
      <c r="CB627" s="82"/>
      <c r="CC627" s="82"/>
    </row>
    <row r="628" spans="1:81" ht="15.75" customHeight="1" thickBot="1" x14ac:dyDescent="0.25">
      <c r="A628" s="82"/>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c r="AA628" s="82"/>
      <c r="AB628" s="82"/>
      <c r="AC628" s="82"/>
      <c r="AD628" s="82"/>
      <c r="AE628" s="82"/>
      <c r="AF628" s="82"/>
      <c r="AG628" s="82"/>
      <c r="AH628" s="82"/>
      <c r="AI628" s="82"/>
      <c r="AJ628" s="82"/>
      <c r="AK628" s="82"/>
      <c r="AL628" s="82"/>
      <c r="AM628" s="82"/>
      <c r="AN628" s="82"/>
      <c r="AO628" s="82"/>
      <c r="AP628" s="82"/>
      <c r="AQ628" s="82"/>
      <c r="AR628" s="82"/>
      <c r="AS628" s="82"/>
      <c r="AT628" s="82"/>
      <c r="AU628" s="82"/>
      <c r="AV628" s="82"/>
      <c r="AW628" s="82"/>
      <c r="AX628" s="82"/>
      <c r="AY628" s="82"/>
      <c r="AZ628" s="82"/>
      <c r="BA628" s="82"/>
      <c r="BB628" s="82"/>
      <c r="BC628" s="82"/>
      <c r="BD628" s="82"/>
      <c r="BE628" s="82"/>
      <c r="BF628" s="82"/>
      <c r="BG628" s="82"/>
      <c r="BH628" s="82"/>
      <c r="BI628" s="82"/>
      <c r="BJ628" s="82"/>
      <c r="BK628" s="82"/>
      <c r="BL628" s="82"/>
      <c r="BM628" s="82"/>
      <c r="BN628" s="82"/>
      <c r="BO628" s="82"/>
      <c r="BP628" s="82"/>
      <c r="BQ628" s="82"/>
      <c r="BR628" s="82"/>
      <c r="BS628" s="84"/>
      <c r="BT628" s="84"/>
      <c r="BU628" s="84"/>
      <c r="BV628" s="84"/>
      <c r="BW628" s="84"/>
      <c r="BX628" s="84"/>
      <c r="BY628" s="82"/>
      <c r="BZ628" s="83"/>
      <c r="CA628" s="82"/>
      <c r="CB628" s="82"/>
      <c r="CC628" s="82"/>
    </row>
    <row r="629" spans="1:81" ht="15.75" customHeight="1" thickBot="1" x14ac:dyDescent="0.25">
      <c r="A629" s="82"/>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c r="AA629" s="82"/>
      <c r="AB629" s="82"/>
      <c r="AC629" s="82"/>
      <c r="AD629" s="82"/>
      <c r="AE629" s="82"/>
      <c r="AF629" s="82"/>
      <c r="AG629" s="82"/>
      <c r="AH629" s="82"/>
      <c r="AI629" s="82"/>
      <c r="AJ629" s="82"/>
      <c r="AK629" s="82"/>
      <c r="AL629" s="82"/>
      <c r="AM629" s="82"/>
      <c r="AN629" s="82"/>
      <c r="AO629" s="82"/>
      <c r="AP629" s="82"/>
      <c r="AQ629" s="82"/>
      <c r="AR629" s="82"/>
      <c r="AS629" s="82"/>
      <c r="AT629" s="82"/>
      <c r="AU629" s="82"/>
      <c r="AV629" s="82"/>
      <c r="AW629" s="82"/>
      <c r="AX629" s="82"/>
      <c r="AY629" s="82"/>
      <c r="AZ629" s="82"/>
      <c r="BA629" s="82"/>
      <c r="BB629" s="82"/>
      <c r="BC629" s="82"/>
      <c r="BD629" s="82"/>
      <c r="BE629" s="82"/>
      <c r="BF629" s="82"/>
      <c r="BG629" s="82"/>
      <c r="BH629" s="82"/>
      <c r="BI629" s="82"/>
      <c r="BJ629" s="82"/>
      <c r="BK629" s="82"/>
      <c r="BL629" s="82"/>
      <c r="BM629" s="82"/>
      <c r="BN629" s="82"/>
      <c r="BO629" s="82"/>
      <c r="BP629" s="82"/>
      <c r="BQ629" s="82"/>
      <c r="BR629" s="82"/>
      <c r="BS629" s="84"/>
      <c r="BT629" s="84"/>
      <c r="BU629" s="84"/>
      <c r="BV629" s="84"/>
      <c r="BW629" s="84"/>
      <c r="BX629" s="84"/>
      <c r="BY629" s="82"/>
      <c r="BZ629" s="83"/>
      <c r="CA629" s="82"/>
      <c r="CB629" s="82"/>
      <c r="CC629" s="82"/>
    </row>
    <row r="630" spans="1:81" ht="15.75" customHeight="1" thickBot="1" x14ac:dyDescent="0.25">
      <c r="A630" s="82"/>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c r="AA630" s="82"/>
      <c r="AB630" s="82"/>
      <c r="AC630" s="82"/>
      <c r="AD630" s="82"/>
      <c r="AE630" s="82"/>
      <c r="AF630" s="82"/>
      <c r="AG630" s="82"/>
      <c r="AH630" s="82"/>
      <c r="AI630" s="82"/>
      <c r="AJ630" s="82"/>
      <c r="AK630" s="82"/>
      <c r="AL630" s="82"/>
      <c r="AM630" s="82"/>
      <c r="AN630" s="82"/>
      <c r="AO630" s="82"/>
      <c r="AP630" s="82"/>
      <c r="AQ630" s="82"/>
      <c r="AR630" s="82"/>
      <c r="AS630" s="82"/>
      <c r="AT630" s="82"/>
      <c r="AU630" s="82"/>
      <c r="AV630" s="82"/>
      <c r="AW630" s="82"/>
      <c r="AX630" s="82"/>
      <c r="AY630" s="82"/>
      <c r="AZ630" s="82"/>
      <c r="BA630" s="82"/>
      <c r="BB630" s="82"/>
      <c r="BC630" s="82"/>
      <c r="BD630" s="82"/>
      <c r="BE630" s="82"/>
      <c r="BF630" s="82"/>
      <c r="BG630" s="82"/>
      <c r="BH630" s="82"/>
      <c r="BI630" s="82"/>
      <c r="BJ630" s="82"/>
      <c r="BK630" s="82"/>
      <c r="BL630" s="82"/>
      <c r="BM630" s="82"/>
      <c r="BN630" s="82"/>
      <c r="BO630" s="82"/>
      <c r="BP630" s="82"/>
      <c r="BQ630" s="82"/>
      <c r="BR630" s="82"/>
      <c r="BS630" s="84"/>
      <c r="BT630" s="84"/>
      <c r="BU630" s="84"/>
      <c r="BV630" s="84"/>
      <c r="BW630" s="84"/>
      <c r="BX630" s="84"/>
      <c r="BY630" s="82"/>
      <c r="BZ630" s="83"/>
      <c r="CA630" s="82"/>
      <c r="CB630" s="82"/>
      <c r="CC630" s="82"/>
    </row>
    <row r="631" spans="1:81" ht="15.75" customHeight="1" thickBot="1" x14ac:dyDescent="0.25">
      <c r="A631" s="82"/>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G631" s="82"/>
      <c r="AH631" s="82"/>
      <c r="AI631" s="82"/>
      <c r="AJ631" s="82"/>
      <c r="AK631" s="82"/>
      <c r="AL631" s="82"/>
      <c r="AM631" s="82"/>
      <c r="AN631" s="82"/>
      <c r="AO631" s="82"/>
      <c r="AP631" s="82"/>
      <c r="AQ631" s="82"/>
      <c r="AR631" s="82"/>
      <c r="AS631" s="82"/>
      <c r="AT631" s="82"/>
      <c r="AU631" s="82"/>
      <c r="AV631" s="82"/>
      <c r="AW631" s="82"/>
      <c r="AX631" s="82"/>
      <c r="AY631" s="82"/>
      <c r="AZ631" s="82"/>
      <c r="BA631" s="82"/>
      <c r="BB631" s="82"/>
      <c r="BC631" s="82"/>
      <c r="BD631" s="82"/>
      <c r="BE631" s="82"/>
      <c r="BF631" s="82"/>
      <c r="BG631" s="82"/>
      <c r="BH631" s="82"/>
      <c r="BI631" s="82"/>
      <c r="BJ631" s="82"/>
      <c r="BK631" s="82"/>
      <c r="BL631" s="82"/>
      <c r="BM631" s="82"/>
      <c r="BN631" s="82"/>
      <c r="BO631" s="82"/>
      <c r="BP631" s="82"/>
      <c r="BQ631" s="82"/>
      <c r="BR631" s="82"/>
      <c r="BS631" s="84"/>
      <c r="BT631" s="84"/>
      <c r="BU631" s="84"/>
      <c r="BV631" s="84"/>
      <c r="BW631" s="84"/>
      <c r="BX631" s="84"/>
      <c r="BY631" s="82"/>
      <c r="BZ631" s="83"/>
      <c r="CA631" s="82"/>
      <c r="CB631" s="82"/>
      <c r="CC631" s="82"/>
    </row>
    <row r="632" spans="1:81" ht="15.75" customHeight="1" thickBot="1" x14ac:dyDescent="0.25">
      <c r="A632" s="82"/>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c r="AA632" s="82"/>
      <c r="AB632" s="82"/>
      <c r="AC632" s="82"/>
      <c r="AD632" s="82"/>
      <c r="AE632" s="82"/>
      <c r="AF632" s="82"/>
      <c r="AG632" s="82"/>
      <c r="AH632" s="82"/>
      <c r="AI632" s="82"/>
      <c r="AJ632" s="82"/>
      <c r="AK632" s="82"/>
      <c r="AL632" s="82"/>
      <c r="AM632" s="82"/>
      <c r="AN632" s="82"/>
      <c r="AO632" s="82"/>
      <c r="AP632" s="82"/>
      <c r="AQ632" s="82"/>
      <c r="AR632" s="82"/>
      <c r="AS632" s="82"/>
      <c r="AT632" s="82"/>
      <c r="AU632" s="82"/>
      <c r="AV632" s="82"/>
      <c r="AW632" s="82"/>
      <c r="AX632" s="82"/>
      <c r="AY632" s="82"/>
      <c r="AZ632" s="82"/>
      <c r="BA632" s="82"/>
      <c r="BB632" s="82"/>
      <c r="BC632" s="82"/>
      <c r="BD632" s="82"/>
      <c r="BE632" s="82"/>
      <c r="BF632" s="82"/>
      <c r="BG632" s="82"/>
      <c r="BH632" s="82"/>
      <c r="BI632" s="82"/>
      <c r="BJ632" s="82"/>
      <c r="BK632" s="82"/>
      <c r="BL632" s="82"/>
      <c r="BM632" s="82"/>
      <c r="BN632" s="82"/>
      <c r="BO632" s="82"/>
      <c r="BP632" s="82"/>
      <c r="BQ632" s="82"/>
      <c r="BR632" s="82"/>
      <c r="BS632" s="84"/>
      <c r="BT632" s="84"/>
      <c r="BU632" s="84"/>
      <c r="BV632" s="84"/>
      <c r="BW632" s="84"/>
      <c r="BX632" s="84"/>
      <c r="BY632" s="82"/>
      <c r="BZ632" s="83"/>
      <c r="CA632" s="82"/>
      <c r="CB632" s="82"/>
      <c r="CC632" s="82"/>
    </row>
    <row r="633" spans="1:81" ht="15.75" customHeight="1" thickBot="1" x14ac:dyDescent="0.25">
      <c r="A633" s="82"/>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c r="AA633" s="82"/>
      <c r="AB633" s="82"/>
      <c r="AC633" s="82"/>
      <c r="AD633" s="82"/>
      <c r="AE633" s="82"/>
      <c r="AF633" s="82"/>
      <c r="AG633" s="82"/>
      <c r="AH633" s="82"/>
      <c r="AI633" s="82"/>
      <c r="AJ633" s="82"/>
      <c r="AK633" s="82"/>
      <c r="AL633" s="82"/>
      <c r="AM633" s="82"/>
      <c r="AN633" s="82"/>
      <c r="AO633" s="82"/>
      <c r="AP633" s="82"/>
      <c r="AQ633" s="82"/>
      <c r="AR633" s="82"/>
      <c r="AS633" s="82"/>
      <c r="AT633" s="82"/>
      <c r="AU633" s="82"/>
      <c r="AV633" s="82"/>
      <c r="AW633" s="82"/>
      <c r="AX633" s="82"/>
      <c r="AY633" s="82"/>
      <c r="AZ633" s="82"/>
      <c r="BA633" s="82"/>
      <c r="BB633" s="82"/>
      <c r="BC633" s="82"/>
      <c r="BD633" s="82"/>
      <c r="BE633" s="82"/>
      <c r="BF633" s="82"/>
      <c r="BG633" s="82"/>
      <c r="BH633" s="82"/>
      <c r="BI633" s="82"/>
      <c r="BJ633" s="82"/>
      <c r="BK633" s="82"/>
      <c r="BL633" s="82"/>
      <c r="BM633" s="82"/>
      <c r="BN633" s="82"/>
      <c r="BO633" s="82"/>
      <c r="BP633" s="82"/>
      <c r="BQ633" s="82"/>
      <c r="BR633" s="82"/>
      <c r="BS633" s="84"/>
      <c r="BT633" s="84"/>
      <c r="BU633" s="84"/>
      <c r="BV633" s="84"/>
      <c r="BW633" s="84"/>
      <c r="BX633" s="84"/>
      <c r="BY633" s="82"/>
      <c r="BZ633" s="83"/>
      <c r="CA633" s="82"/>
      <c r="CB633" s="82"/>
      <c r="CC633" s="82"/>
    </row>
    <row r="634" spans="1:81" ht="15.75" customHeight="1" thickBot="1" x14ac:dyDescent="0.25">
      <c r="A634" s="82"/>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c r="AA634" s="82"/>
      <c r="AB634" s="82"/>
      <c r="AC634" s="82"/>
      <c r="AD634" s="82"/>
      <c r="AE634" s="82"/>
      <c r="AF634" s="82"/>
      <c r="AG634" s="82"/>
      <c r="AH634" s="82"/>
      <c r="AI634" s="82"/>
      <c r="AJ634" s="82"/>
      <c r="AK634" s="82"/>
      <c r="AL634" s="82"/>
      <c r="AM634" s="82"/>
      <c r="AN634" s="82"/>
      <c r="AO634" s="82"/>
      <c r="AP634" s="82"/>
      <c r="AQ634" s="82"/>
      <c r="AR634" s="82"/>
      <c r="AS634" s="82"/>
      <c r="AT634" s="82"/>
      <c r="AU634" s="82"/>
      <c r="AV634" s="82"/>
      <c r="AW634" s="82"/>
      <c r="AX634" s="82"/>
      <c r="AY634" s="82"/>
      <c r="AZ634" s="82"/>
      <c r="BA634" s="82"/>
      <c r="BB634" s="82"/>
      <c r="BC634" s="82"/>
      <c r="BD634" s="82"/>
      <c r="BE634" s="82"/>
      <c r="BF634" s="82"/>
      <c r="BG634" s="82"/>
      <c r="BH634" s="82"/>
      <c r="BI634" s="82"/>
      <c r="BJ634" s="82"/>
      <c r="BK634" s="82"/>
      <c r="BL634" s="82"/>
      <c r="BM634" s="82"/>
      <c r="BN634" s="82"/>
      <c r="BO634" s="82"/>
      <c r="BP634" s="82"/>
      <c r="BQ634" s="82"/>
      <c r="BR634" s="82"/>
      <c r="BS634" s="84"/>
      <c r="BT634" s="84"/>
      <c r="BU634" s="84"/>
      <c r="BV634" s="84"/>
      <c r="BW634" s="84"/>
      <c r="BX634" s="84"/>
      <c r="BY634" s="82"/>
      <c r="BZ634" s="83"/>
      <c r="CA634" s="82"/>
      <c r="CB634" s="82"/>
      <c r="CC634" s="82"/>
    </row>
    <row r="635" spans="1:81" ht="15.75" customHeight="1" thickBot="1" x14ac:dyDescent="0.25">
      <c r="A635" s="82"/>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c r="AA635" s="82"/>
      <c r="AB635" s="82"/>
      <c r="AC635" s="82"/>
      <c r="AD635" s="82"/>
      <c r="AE635" s="82"/>
      <c r="AF635" s="82"/>
      <c r="AG635" s="82"/>
      <c r="AH635" s="82"/>
      <c r="AI635" s="82"/>
      <c r="AJ635" s="82"/>
      <c r="AK635" s="82"/>
      <c r="AL635" s="82"/>
      <c r="AM635" s="82"/>
      <c r="AN635" s="82"/>
      <c r="AO635" s="82"/>
      <c r="AP635" s="82"/>
      <c r="AQ635" s="82"/>
      <c r="AR635" s="82"/>
      <c r="AS635" s="82"/>
      <c r="AT635" s="82"/>
      <c r="AU635" s="82"/>
      <c r="AV635" s="82"/>
      <c r="AW635" s="82"/>
      <c r="AX635" s="82"/>
      <c r="AY635" s="82"/>
      <c r="AZ635" s="82"/>
      <c r="BA635" s="82"/>
      <c r="BB635" s="82"/>
      <c r="BC635" s="82"/>
      <c r="BD635" s="82"/>
      <c r="BE635" s="82"/>
      <c r="BF635" s="82"/>
      <c r="BG635" s="82"/>
      <c r="BH635" s="82"/>
      <c r="BI635" s="82"/>
      <c r="BJ635" s="82"/>
      <c r="BK635" s="82"/>
      <c r="BL635" s="82"/>
      <c r="BM635" s="82"/>
      <c r="BN635" s="82"/>
      <c r="BO635" s="82"/>
      <c r="BP635" s="82"/>
      <c r="BQ635" s="82"/>
      <c r="BR635" s="82"/>
      <c r="BS635" s="84"/>
      <c r="BT635" s="84"/>
      <c r="BU635" s="84"/>
      <c r="BV635" s="84"/>
      <c r="BW635" s="84"/>
      <c r="BX635" s="84"/>
      <c r="BY635" s="82"/>
      <c r="BZ635" s="83"/>
      <c r="CA635" s="82"/>
      <c r="CB635" s="82"/>
      <c r="CC635" s="82"/>
    </row>
    <row r="636" spans="1:81" ht="15.75" customHeight="1" thickBot="1" x14ac:dyDescent="0.25">
      <c r="A636" s="82"/>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c r="AA636" s="82"/>
      <c r="AB636" s="82"/>
      <c r="AC636" s="82"/>
      <c r="AD636" s="82"/>
      <c r="AE636" s="82"/>
      <c r="AF636" s="82"/>
      <c r="AG636" s="82"/>
      <c r="AH636" s="82"/>
      <c r="AI636" s="82"/>
      <c r="AJ636" s="82"/>
      <c r="AK636" s="82"/>
      <c r="AL636" s="82"/>
      <c r="AM636" s="82"/>
      <c r="AN636" s="82"/>
      <c r="AO636" s="82"/>
      <c r="AP636" s="82"/>
      <c r="AQ636" s="82"/>
      <c r="AR636" s="82"/>
      <c r="AS636" s="82"/>
      <c r="AT636" s="82"/>
      <c r="AU636" s="82"/>
      <c r="AV636" s="82"/>
      <c r="AW636" s="82"/>
      <c r="AX636" s="82"/>
      <c r="AY636" s="82"/>
      <c r="AZ636" s="82"/>
      <c r="BA636" s="82"/>
      <c r="BB636" s="82"/>
      <c r="BC636" s="82"/>
      <c r="BD636" s="82"/>
      <c r="BE636" s="82"/>
      <c r="BF636" s="82"/>
      <c r="BG636" s="82"/>
      <c r="BH636" s="82"/>
      <c r="BI636" s="82"/>
      <c r="BJ636" s="82"/>
      <c r="BK636" s="82"/>
      <c r="BL636" s="82"/>
      <c r="BM636" s="82"/>
      <c r="BN636" s="82"/>
      <c r="BO636" s="82"/>
      <c r="BP636" s="82"/>
      <c r="BQ636" s="82"/>
      <c r="BR636" s="82"/>
      <c r="BS636" s="84"/>
      <c r="BT636" s="84"/>
      <c r="BU636" s="84"/>
      <c r="BV636" s="84"/>
      <c r="BW636" s="84"/>
      <c r="BX636" s="84"/>
      <c r="BY636" s="82"/>
      <c r="BZ636" s="83"/>
      <c r="CA636" s="82"/>
      <c r="CB636" s="82"/>
      <c r="CC636" s="82"/>
    </row>
    <row r="637" spans="1:81" ht="15.75" customHeight="1" thickBot="1" x14ac:dyDescent="0.25">
      <c r="A637" s="82"/>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G637" s="82"/>
      <c r="AH637" s="82"/>
      <c r="AI637" s="82"/>
      <c r="AJ637" s="82"/>
      <c r="AK637" s="82"/>
      <c r="AL637" s="82"/>
      <c r="AM637" s="82"/>
      <c r="AN637" s="82"/>
      <c r="AO637" s="82"/>
      <c r="AP637" s="82"/>
      <c r="AQ637" s="82"/>
      <c r="AR637" s="82"/>
      <c r="AS637" s="82"/>
      <c r="AT637" s="82"/>
      <c r="AU637" s="82"/>
      <c r="AV637" s="82"/>
      <c r="AW637" s="82"/>
      <c r="AX637" s="82"/>
      <c r="AY637" s="82"/>
      <c r="AZ637" s="82"/>
      <c r="BA637" s="82"/>
      <c r="BB637" s="82"/>
      <c r="BC637" s="82"/>
      <c r="BD637" s="82"/>
      <c r="BE637" s="82"/>
      <c r="BF637" s="82"/>
      <c r="BG637" s="82"/>
      <c r="BH637" s="82"/>
      <c r="BI637" s="82"/>
      <c r="BJ637" s="82"/>
      <c r="BK637" s="82"/>
      <c r="BL637" s="82"/>
      <c r="BM637" s="82"/>
      <c r="BN637" s="82"/>
      <c r="BO637" s="82"/>
      <c r="BP637" s="82"/>
      <c r="BQ637" s="82"/>
      <c r="BR637" s="82"/>
      <c r="BS637" s="84"/>
      <c r="BT637" s="84"/>
      <c r="BU637" s="84"/>
      <c r="BV637" s="84"/>
      <c r="BW637" s="84"/>
      <c r="BX637" s="84"/>
      <c r="BY637" s="82"/>
      <c r="BZ637" s="83"/>
      <c r="CA637" s="82"/>
      <c r="CB637" s="82"/>
      <c r="CC637" s="82"/>
    </row>
    <row r="638" spans="1:81" ht="15.75" customHeight="1" thickBot="1" x14ac:dyDescent="0.25">
      <c r="A638" s="82"/>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c r="AA638" s="82"/>
      <c r="AB638" s="82"/>
      <c r="AC638" s="82"/>
      <c r="AD638" s="82"/>
      <c r="AE638" s="82"/>
      <c r="AF638" s="82"/>
      <c r="AG638" s="82"/>
      <c r="AH638" s="82"/>
      <c r="AI638" s="82"/>
      <c r="AJ638" s="82"/>
      <c r="AK638" s="82"/>
      <c r="AL638" s="82"/>
      <c r="AM638" s="82"/>
      <c r="AN638" s="82"/>
      <c r="AO638" s="82"/>
      <c r="AP638" s="82"/>
      <c r="AQ638" s="82"/>
      <c r="AR638" s="82"/>
      <c r="AS638" s="82"/>
      <c r="AT638" s="82"/>
      <c r="AU638" s="82"/>
      <c r="AV638" s="82"/>
      <c r="AW638" s="82"/>
      <c r="AX638" s="82"/>
      <c r="AY638" s="82"/>
      <c r="AZ638" s="82"/>
      <c r="BA638" s="82"/>
      <c r="BB638" s="82"/>
      <c r="BC638" s="82"/>
      <c r="BD638" s="82"/>
      <c r="BE638" s="82"/>
      <c r="BF638" s="82"/>
      <c r="BG638" s="82"/>
      <c r="BH638" s="82"/>
      <c r="BI638" s="82"/>
      <c r="BJ638" s="82"/>
      <c r="BK638" s="82"/>
      <c r="BL638" s="82"/>
      <c r="BM638" s="82"/>
      <c r="BN638" s="82"/>
      <c r="BO638" s="82"/>
      <c r="BP638" s="82"/>
      <c r="BQ638" s="82"/>
      <c r="BR638" s="82"/>
      <c r="BS638" s="84"/>
      <c r="BT638" s="84"/>
      <c r="BU638" s="84"/>
      <c r="BV638" s="84"/>
      <c r="BW638" s="84"/>
      <c r="BX638" s="84"/>
      <c r="BY638" s="82"/>
      <c r="BZ638" s="83"/>
      <c r="CA638" s="82"/>
      <c r="CB638" s="82"/>
      <c r="CC638" s="82"/>
    </row>
    <row r="639" spans="1:81" ht="15.75" customHeight="1" thickBot="1" x14ac:dyDescent="0.25">
      <c r="A639" s="82"/>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c r="AA639" s="82"/>
      <c r="AB639" s="82"/>
      <c r="AC639" s="82"/>
      <c r="AD639" s="82"/>
      <c r="AE639" s="82"/>
      <c r="AF639" s="82"/>
      <c r="AG639" s="82"/>
      <c r="AH639" s="82"/>
      <c r="AI639" s="82"/>
      <c r="AJ639" s="82"/>
      <c r="AK639" s="82"/>
      <c r="AL639" s="82"/>
      <c r="AM639" s="82"/>
      <c r="AN639" s="82"/>
      <c r="AO639" s="82"/>
      <c r="AP639" s="82"/>
      <c r="AQ639" s="82"/>
      <c r="AR639" s="82"/>
      <c r="AS639" s="82"/>
      <c r="AT639" s="82"/>
      <c r="AU639" s="82"/>
      <c r="AV639" s="82"/>
      <c r="AW639" s="82"/>
      <c r="AX639" s="82"/>
      <c r="AY639" s="82"/>
      <c r="AZ639" s="82"/>
      <c r="BA639" s="82"/>
      <c r="BB639" s="82"/>
      <c r="BC639" s="82"/>
      <c r="BD639" s="82"/>
      <c r="BE639" s="82"/>
      <c r="BF639" s="82"/>
      <c r="BG639" s="82"/>
      <c r="BH639" s="82"/>
      <c r="BI639" s="82"/>
      <c r="BJ639" s="82"/>
      <c r="BK639" s="82"/>
      <c r="BL639" s="82"/>
      <c r="BM639" s="82"/>
      <c r="BN639" s="82"/>
      <c r="BO639" s="82"/>
      <c r="BP639" s="82"/>
      <c r="BQ639" s="82"/>
      <c r="BR639" s="82"/>
      <c r="BS639" s="84"/>
      <c r="BT639" s="84"/>
      <c r="BU639" s="84"/>
      <c r="BV639" s="84"/>
      <c r="BW639" s="84"/>
      <c r="BX639" s="84"/>
      <c r="BY639" s="82"/>
      <c r="BZ639" s="83"/>
      <c r="CA639" s="82"/>
      <c r="CB639" s="82"/>
      <c r="CC639" s="82"/>
    </row>
    <row r="640" spans="1:81" ht="15.75" customHeight="1" thickBot="1" x14ac:dyDescent="0.25">
      <c r="A640" s="82"/>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c r="AA640" s="82"/>
      <c r="AB640" s="82"/>
      <c r="AC640" s="82"/>
      <c r="AD640" s="82"/>
      <c r="AE640" s="82"/>
      <c r="AF640" s="82"/>
      <c r="AG640" s="82"/>
      <c r="AH640" s="82"/>
      <c r="AI640" s="82"/>
      <c r="AJ640" s="82"/>
      <c r="AK640" s="82"/>
      <c r="AL640" s="82"/>
      <c r="AM640" s="82"/>
      <c r="AN640" s="82"/>
      <c r="AO640" s="82"/>
      <c r="AP640" s="82"/>
      <c r="AQ640" s="82"/>
      <c r="AR640" s="82"/>
      <c r="AS640" s="82"/>
      <c r="AT640" s="82"/>
      <c r="AU640" s="82"/>
      <c r="AV640" s="82"/>
      <c r="AW640" s="82"/>
      <c r="AX640" s="82"/>
      <c r="AY640" s="82"/>
      <c r="AZ640" s="82"/>
      <c r="BA640" s="82"/>
      <c r="BB640" s="82"/>
      <c r="BC640" s="82"/>
      <c r="BD640" s="82"/>
      <c r="BE640" s="82"/>
      <c r="BF640" s="82"/>
      <c r="BG640" s="82"/>
      <c r="BH640" s="82"/>
      <c r="BI640" s="82"/>
      <c r="BJ640" s="82"/>
      <c r="BK640" s="82"/>
      <c r="BL640" s="82"/>
      <c r="BM640" s="82"/>
      <c r="BN640" s="82"/>
      <c r="BO640" s="82"/>
      <c r="BP640" s="82"/>
      <c r="BQ640" s="82"/>
      <c r="BR640" s="82"/>
      <c r="BS640" s="84"/>
      <c r="BT640" s="84"/>
      <c r="BU640" s="84"/>
      <c r="BV640" s="84"/>
      <c r="BW640" s="84"/>
      <c r="BX640" s="84"/>
      <c r="BY640" s="82"/>
      <c r="BZ640" s="83"/>
      <c r="CA640" s="82"/>
      <c r="CB640" s="82"/>
      <c r="CC640" s="82"/>
    </row>
    <row r="641" spans="1:81" ht="15.75" customHeight="1" thickBot="1" x14ac:dyDescent="0.25">
      <c r="A641" s="82"/>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c r="AA641" s="82"/>
      <c r="AB641" s="82"/>
      <c r="AC641" s="82"/>
      <c r="AD641" s="82"/>
      <c r="AE641" s="82"/>
      <c r="AF641" s="82"/>
      <c r="AG641" s="82"/>
      <c r="AH641" s="82"/>
      <c r="AI641" s="82"/>
      <c r="AJ641" s="82"/>
      <c r="AK641" s="82"/>
      <c r="AL641" s="82"/>
      <c r="AM641" s="82"/>
      <c r="AN641" s="82"/>
      <c r="AO641" s="82"/>
      <c r="AP641" s="82"/>
      <c r="AQ641" s="82"/>
      <c r="AR641" s="82"/>
      <c r="AS641" s="82"/>
      <c r="AT641" s="82"/>
      <c r="AU641" s="82"/>
      <c r="AV641" s="82"/>
      <c r="AW641" s="82"/>
      <c r="AX641" s="82"/>
      <c r="AY641" s="82"/>
      <c r="AZ641" s="82"/>
      <c r="BA641" s="82"/>
      <c r="BB641" s="82"/>
      <c r="BC641" s="82"/>
      <c r="BD641" s="82"/>
      <c r="BE641" s="82"/>
      <c r="BF641" s="82"/>
      <c r="BG641" s="82"/>
      <c r="BH641" s="82"/>
      <c r="BI641" s="82"/>
      <c r="BJ641" s="82"/>
      <c r="BK641" s="82"/>
      <c r="BL641" s="82"/>
      <c r="BM641" s="82"/>
      <c r="BN641" s="82"/>
      <c r="BO641" s="82"/>
      <c r="BP641" s="82"/>
      <c r="BQ641" s="82"/>
      <c r="BR641" s="82"/>
      <c r="BS641" s="84"/>
      <c r="BT641" s="84"/>
      <c r="BU641" s="84"/>
      <c r="BV641" s="84"/>
      <c r="BW641" s="84"/>
      <c r="BX641" s="84"/>
      <c r="BY641" s="82"/>
      <c r="BZ641" s="83"/>
      <c r="CA641" s="82"/>
      <c r="CB641" s="82"/>
      <c r="CC641" s="82"/>
    </row>
    <row r="642" spans="1:81" ht="15.75" customHeight="1" thickBot="1" x14ac:dyDescent="0.25">
      <c r="A642" s="82"/>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c r="AA642" s="82"/>
      <c r="AB642" s="82"/>
      <c r="AC642" s="82"/>
      <c r="AD642" s="82"/>
      <c r="AE642" s="82"/>
      <c r="AF642" s="82"/>
      <c r="AG642" s="82"/>
      <c r="AH642" s="82"/>
      <c r="AI642" s="82"/>
      <c r="AJ642" s="82"/>
      <c r="AK642" s="82"/>
      <c r="AL642" s="82"/>
      <c r="AM642" s="82"/>
      <c r="AN642" s="82"/>
      <c r="AO642" s="82"/>
      <c r="AP642" s="82"/>
      <c r="AQ642" s="82"/>
      <c r="AR642" s="82"/>
      <c r="AS642" s="82"/>
      <c r="AT642" s="82"/>
      <c r="AU642" s="82"/>
      <c r="AV642" s="82"/>
      <c r="AW642" s="82"/>
      <c r="AX642" s="82"/>
      <c r="AY642" s="82"/>
      <c r="AZ642" s="82"/>
      <c r="BA642" s="82"/>
      <c r="BB642" s="82"/>
      <c r="BC642" s="82"/>
      <c r="BD642" s="82"/>
      <c r="BE642" s="82"/>
      <c r="BF642" s="82"/>
      <c r="BG642" s="82"/>
      <c r="BH642" s="82"/>
      <c r="BI642" s="82"/>
      <c r="BJ642" s="82"/>
      <c r="BK642" s="82"/>
      <c r="BL642" s="82"/>
      <c r="BM642" s="82"/>
      <c r="BN642" s="82"/>
      <c r="BO642" s="82"/>
      <c r="BP642" s="82"/>
      <c r="BQ642" s="82"/>
      <c r="BR642" s="82"/>
      <c r="BS642" s="84"/>
      <c r="BT642" s="84"/>
      <c r="BU642" s="84"/>
      <c r="BV642" s="84"/>
      <c r="BW642" s="84"/>
      <c r="BX642" s="84"/>
      <c r="BY642" s="82"/>
      <c r="BZ642" s="83"/>
      <c r="CA642" s="82"/>
      <c r="CB642" s="82"/>
      <c r="CC642" s="82"/>
    </row>
    <row r="643" spans="1:81" ht="15.75" customHeight="1" thickBot="1" x14ac:dyDescent="0.25">
      <c r="A643" s="82"/>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G643" s="82"/>
      <c r="AH643" s="82"/>
      <c r="AI643" s="82"/>
      <c r="AJ643" s="82"/>
      <c r="AK643" s="82"/>
      <c r="AL643" s="82"/>
      <c r="AM643" s="82"/>
      <c r="AN643" s="82"/>
      <c r="AO643" s="82"/>
      <c r="AP643" s="82"/>
      <c r="AQ643" s="82"/>
      <c r="AR643" s="82"/>
      <c r="AS643" s="82"/>
      <c r="AT643" s="82"/>
      <c r="AU643" s="82"/>
      <c r="AV643" s="82"/>
      <c r="AW643" s="82"/>
      <c r="AX643" s="82"/>
      <c r="AY643" s="82"/>
      <c r="AZ643" s="82"/>
      <c r="BA643" s="82"/>
      <c r="BB643" s="82"/>
      <c r="BC643" s="82"/>
      <c r="BD643" s="82"/>
      <c r="BE643" s="82"/>
      <c r="BF643" s="82"/>
      <c r="BG643" s="82"/>
      <c r="BH643" s="82"/>
      <c r="BI643" s="82"/>
      <c r="BJ643" s="82"/>
      <c r="BK643" s="82"/>
      <c r="BL643" s="82"/>
      <c r="BM643" s="82"/>
      <c r="BN643" s="82"/>
      <c r="BO643" s="82"/>
      <c r="BP643" s="82"/>
      <c r="BQ643" s="82"/>
      <c r="BR643" s="82"/>
      <c r="BS643" s="84"/>
      <c r="BT643" s="84"/>
      <c r="BU643" s="84"/>
      <c r="BV643" s="84"/>
      <c r="BW643" s="84"/>
      <c r="BX643" s="84"/>
      <c r="BY643" s="82"/>
      <c r="BZ643" s="83"/>
      <c r="CA643" s="82"/>
      <c r="CB643" s="82"/>
      <c r="CC643" s="82"/>
    </row>
    <row r="644" spans="1:81" ht="15.75" customHeight="1" thickBot="1" x14ac:dyDescent="0.25">
      <c r="A644" s="82"/>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c r="AA644" s="82"/>
      <c r="AB644" s="82"/>
      <c r="AC644" s="82"/>
      <c r="AD644" s="82"/>
      <c r="AE644" s="82"/>
      <c r="AF644" s="82"/>
      <c r="AG644" s="82"/>
      <c r="AH644" s="82"/>
      <c r="AI644" s="82"/>
      <c r="AJ644" s="82"/>
      <c r="AK644" s="82"/>
      <c r="AL644" s="82"/>
      <c r="AM644" s="82"/>
      <c r="AN644" s="82"/>
      <c r="AO644" s="82"/>
      <c r="AP644" s="82"/>
      <c r="AQ644" s="82"/>
      <c r="AR644" s="82"/>
      <c r="AS644" s="82"/>
      <c r="AT644" s="82"/>
      <c r="AU644" s="82"/>
      <c r="AV644" s="82"/>
      <c r="AW644" s="82"/>
      <c r="AX644" s="82"/>
      <c r="AY644" s="82"/>
      <c r="AZ644" s="82"/>
      <c r="BA644" s="82"/>
      <c r="BB644" s="82"/>
      <c r="BC644" s="82"/>
      <c r="BD644" s="82"/>
      <c r="BE644" s="82"/>
      <c r="BF644" s="82"/>
      <c r="BG644" s="82"/>
      <c r="BH644" s="82"/>
      <c r="BI644" s="82"/>
      <c r="BJ644" s="82"/>
      <c r="BK644" s="82"/>
      <c r="BL644" s="82"/>
      <c r="BM644" s="82"/>
      <c r="BN644" s="82"/>
      <c r="BO644" s="82"/>
      <c r="BP644" s="82"/>
      <c r="BQ644" s="82"/>
      <c r="BR644" s="82"/>
      <c r="BS644" s="84"/>
      <c r="BT644" s="84"/>
      <c r="BU644" s="84"/>
      <c r="BV644" s="84"/>
      <c r="BW644" s="84"/>
      <c r="BX644" s="84"/>
      <c r="BY644" s="82"/>
      <c r="BZ644" s="83"/>
      <c r="CA644" s="82"/>
      <c r="CB644" s="82"/>
      <c r="CC644" s="82"/>
    </row>
    <row r="645" spans="1:81" ht="15.75" customHeight="1" thickBot="1" x14ac:dyDescent="0.25">
      <c r="A645" s="82"/>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c r="AA645" s="82"/>
      <c r="AB645" s="82"/>
      <c r="AC645" s="82"/>
      <c r="AD645" s="82"/>
      <c r="AE645" s="82"/>
      <c r="AF645" s="82"/>
      <c r="AG645" s="82"/>
      <c r="AH645" s="82"/>
      <c r="AI645" s="82"/>
      <c r="AJ645" s="82"/>
      <c r="AK645" s="82"/>
      <c r="AL645" s="82"/>
      <c r="AM645" s="82"/>
      <c r="AN645" s="82"/>
      <c r="AO645" s="82"/>
      <c r="AP645" s="82"/>
      <c r="AQ645" s="82"/>
      <c r="AR645" s="82"/>
      <c r="AS645" s="82"/>
      <c r="AT645" s="82"/>
      <c r="AU645" s="82"/>
      <c r="AV645" s="82"/>
      <c r="AW645" s="82"/>
      <c r="AX645" s="82"/>
      <c r="AY645" s="82"/>
      <c r="AZ645" s="82"/>
      <c r="BA645" s="82"/>
      <c r="BB645" s="82"/>
      <c r="BC645" s="82"/>
      <c r="BD645" s="82"/>
      <c r="BE645" s="82"/>
      <c r="BF645" s="82"/>
      <c r="BG645" s="82"/>
      <c r="BH645" s="82"/>
      <c r="BI645" s="82"/>
      <c r="BJ645" s="82"/>
      <c r="BK645" s="82"/>
      <c r="BL645" s="82"/>
      <c r="BM645" s="82"/>
      <c r="BN645" s="82"/>
      <c r="BO645" s="82"/>
      <c r="BP645" s="82"/>
      <c r="BQ645" s="82"/>
      <c r="BR645" s="82"/>
      <c r="BS645" s="84"/>
      <c r="BT645" s="84"/>
      <c r="BU645" s="84"/>
      <c r="BV645" s="84"/>
      <c r="BW645" s="84"/>
      <c r="BX645" s="84"/>
      <c r="BY645" s="82"/>
      <c r="BZ645" s="83"/>
      <c r="CA645" s="82"/>
      <c r="CB645" s="82"/>
      <c r="CC645" s="82"/>
    </row>
    <row r="646" spans="1:81" ht="15.75" customHeight="1" thickBot="1" x14ac:dyDescent="0.25">
      <c r="A646" s="82"/>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c r="AA646" s="82"/>
      <c r="AB646" s="82"/>
      <c r="AC646" s="82"/>
      <c r="AD646" s="82"/>
      <c r="AE646" s="82"/>
      <c r="AF646" s="82"/>
      <c r="AG646" s="82"/>
      <c r="AH646" s="82"/>
      <c r="AI646" s="82"/>
      <c r="AJ646" s="82"/>
      <c r="AK646" s="82"/>
      <c r="AL646" s="82"/>
      <c r="AM646" s="82"/>
      <c r="AN646" s="82"/>
      <c r="AO646" s="82"/>
      <c r="AP646" s="82"/>
      <c r="AQ646" s="82"/>
      <c r="AR646" s="82"/>
      <c r="AS646" s="82"/>
      <c r="AT646" s="82"/>
      <c r="AU646" s="82"/>
      <c r="AV646" s="82"/>
      <c r="AW646" s="82"/>
      <c r="AX646" s="82"/>
      <c r="AY646" s="82"/>
      <c r="AZ646" s="82"/>
      <c r="BA646" s="82"/>
      <c r="BB646" s="82"/>
      <c r="BC646" s="82"/>
      <c r="BD646" s="82"/>
      <c r="BE646" s="82"/>
      <c r="BF646" s="82"/>
      <c r="BG646" s="82"/>
      <c r="BH646" s="82"/>
      <c r="BI646" s="82"/>
      <c r="BJ646" s="82"/>
      <c r="BK646" s="82"/>
      <c r="BL646" s="82"/>
      <c r="BM646" s="82"/>
      <c r="BN646" s="82"/>
      <c r="BO646" s="82"/>
      <c r="BP646" s="82"/>
      <c r="BQ646" s="82"/>
      <c r="BR646" s="82"/>
      <c r="BS646" s="84"/>
      <c r="BT646" s="84"/>
      <c r="BU646" s="84"/>
      <c r="BV646" s="84"/>
      <c r="BW646" s="84"/>
      <c r="BX646" s="84"/>
      <c r="BY646" s="82"/>
      <c r="BZ646" s="83"/>
      <c r="CA646" s="82"/>
      <c r="CB646" s="82"/>
      <c r="CC646" s="82"/>
    </row>
    <row r="647" spans="1:81" ht="15.75" customHeight="1" thickBot="1" x14ac:dyDescent="0.25">
      <c r="A647" s="82"/>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c r="AA647" s="82"/>
      <c r="AB647" s="82"/>
      <c r="AC647" s="82"/>
      <c r="AD647" s="82"/>
      <c r="AE647" s="82"/>
      <c r="AF647" s="82"/>
      <c r="AG647" s="82"/>
      <c r="AH647" s="82"/>
      <c r="AI647" s="82"/>
      <c r="AJ647" s="82"/>
      <c r="AK647" s="82"/>
      <c r="AL647" s="82"/>
      <c r="AM647" s="82"/>
      <c r="AN647" s="82"/>
      <c r="AO647" s="82"/>
      <c r="AP647" s="82"/>
      <c r="AQ647" s="82"/>
      <c r="AR647" s="82"/>
      <c r="AS647" s="82"/>
      <c r="AT647" s="82"/>
      <c r="AU647" s="82"/>
      <c r="AV647" s="82"/>
      <c r="AW647" s="82"/>
      <c r="AX647" s="82"/>
      <c r="AY647" s="82"/>
      <c r="AZ647" s="82"/>
      <c r="BA647" s="82"/>
      <c r="BB647" s="82"/>
      <c r="BC647" s="82"/>
      <c r="BD647" s="82"/>
      <c r="BE647" s="82"/>
      <c r="BF647" s="82"/>
      <c r="BG647" s="82"/>
      <c r="BH647" s="82"/>
      <c r="BI647" s="82"/>
      <c r="BJ647" s="82"/>
      <c r="BK647" s="82"/>
      <c r="BL647" s="82"/>
      <c r="BM647" s="82"/>
      <c r="BN647" s="82"/>
      <c r="BO647" s="82"/>
      <c r="BP647" s="82"/>
      <c r="BQ647" s="82"/>
      <c r="BR647" s="82"/>
      <c r="BS647" s="84"/>
      <c r="BT647" s="84"/>
      <c r="BU647" s="84"/>
      <c r="BV647" s="84"/>
      <c r="BW647" s="84"/>
      <c r="BX647" s="84"/>
      <c r="BY647" s="82"/>
      <c r="BZ647" s="83"/>
      <c r="CA647" s="82"/>
      <c r="CB647" s="82"/>
      <c r="CC647" s="82"/>
    </row>
    <row r="648" spans="1:81" ht="15.75" customHeight="1" thickBot="1" x14ac:dyDescent="0.25">
      <c r="A648" s="82"/>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c r="AA648" s="82"/>
      <c r="AB648" s="82"/>
      <c r="AC648" s="82"/>
      <c r="AD648" s="82"/>
      <c r="AE648" s="82"/>
      <c r="AF648" s="82"/>
      <c r="AG648" s="82"/>
      <c r="AH648" s="82"/>
      <c r="AI648" s="82"/>
      <c r="AJ648" s="82"/>
      <c r="AK648" s="82"/>
      <c r="AL648" s="82"/>
      <c r="AM648" s="82"/>
      <c r="AN648" s="82"/>
      <c r="AO648" s="82"/>
      <c r="AP648" s="82"/>
      <c r="AQ648" s="82"/>
      <c r="AR648" s="82"/>
      <c r="AS648" s="82"/>
      <c r="AT648" s="82"/>
      <c r="AU648" s="82"/>
      <c r="AV648" s="82"/>
      <c r="AW648" s="82"/>
      <c r="AX648" s="82"/>
      <c r="AY648" s="82"/>
      <c r="AZ648" s="82"/>
      <c r="BA648" s="82"/>
      <c r="BB648" s="82"/>
      <c r="BC648" s="82"/>
      <c r="BD648" s="82"/>
      <c r="BE648" s="82"/>
      <c r="BF648" s="82"/>
      <c r="BG648" s="82"/>
      <c r="BH648" s="82"/>
      <c r="BI648" s="82"/>
      <c r="BJ648" s="82"/>
      <c r="BK648" s="82"/>
      <c r="BL648" s="82"/>
      <c r="BM648" s="82"/>
      <c r="BN648" s="82"/>
      <c r="BO648" s="82"/>
      <c r="BP648" s="82"/>
      <c r="BQ648" s="82"/>
      <c r="BR648" s="82"/>
      <c r="BS648" s="84"/>
      <c r="BT648" s="84"/>
      <c r="BU648" s="84"/>
      <c r="BV648" s="84"/>
      <c r="BW648" s="84"/>
      <c r="BX648" s="84"/>
      <c r="BY648" s="82"/>
      <c r="BZ648" s="83"/>
      <c r="CA648" s="82"/>
      <c r="CB648" s="82"/>
      <c r="CC648" s="82"/>
    </row>
    <row r="649" spans="1:81" ht="15.75" customHeight="1" thickBot="1" x14ac:dyDescent="0.25">
      <c r="A649" s="82"/>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c r="AA649" s="82"/>
      <c r="AB649" s="82"/>
      <c r="AC649" s="82"/>
      <c r="AD649" s="82"/>
      <c r="AE649" s="82"/>
      <c r="AF649" s="82"/>
      <c r="AG649" s="82"/>
      <c r="AH649" s="82"/>
      <c r="AI649" s="82"/>
      <c r="AJ649" s="82"/>
      <c r="AK649" s="82"/>
      <c r="AL649" s="82"/>
      <c r="AM649" s="82"/>
      <c r="AN649" s="82"/>
      <c r="AO649" s="82"/>
      <c r="AP649" s="82"/>
      <c r="AQ649" s="82"/>
      <c r="AR649" s="82"/>
      <c r="AS649" s="82"/>
      <c r="AT649" s="82"/>
      <c r="AU649" s="82"/>
      <c r="AV649" s="82"/>
      <c r="AW649" s="82"/>
      <c r="AX649" s="82"/>
      <c r="AY649" s="82"/>
      <c r="AZ649" s="82"/>
      <c r="BA649" s="82"/>
      <c r="BB649" s="82"/>
      <c r="BC649" s="82"/>
      <c r="BD649" s="82"/>
      <c r="BE649" s="82"/>
      <c r="BF649" s="82"/>
      <c r="BG649" s="82"/>
      <c r="BH649" s="82"/>
      <c r="BI649" s="82"/>
      <c r="BJ649" s="82"/>
      <c r="BK649" s="82"/>
      <c r="BL649" s="82"/>
      <c r="BM649" s="82"/>
      <c r="BN649" s="82"/>
      <c r="BO649" s="82"/>
      <c r="BP649" s="82"/>
      <c r="BQ649" s="82"/>
      <c r="BR649" s="82"/>
      <c r="BS649" s="84"/>
      <c r="BT649" s="84"/>
      <c r="BU649" s="84"/>
      <c r="BV649" s="84"/>
      <c r="BW649" s="84"/>
      <c r="BX649" s="84"/>
      <c r="BY649" s="82"/>
      <c r="BZ649" s="83"/>
      <c r="CA649" s="82"/>
      <c r="CB649" s="82"/>
      <c r="CC649" s="82"/>
    </row>
    <row r="650" spans="1:81" ht="15.75" customHeight="1" thickBot="1" x14ac:dyDescent="0.25">
      <c r="A650" s="82"/>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c r="AJ650" s="82"/>
      <c r="AK650" s="82"/>
      <c r="AL650" s="82"/>
      <c r="AM650" s="82"/>
      <c r="AN650" s="82"/>
      <c r="AO650" s="82"/>
      <c r="AP650" s="82"/>
      <c r="AQ650" s="82"/>
      <c r="AR650" s="82"/>
      <c r="AS650" s="82"/>
      <c r="AT650" s="82"/>
      <c r="AU650" s="82"/>
      <c r="AV650" s="82"/>
      <c r="AW650" s="82"/>
      <c r="AX650" s="82"/>
      <c r="AY650" s="82"/>
      <c r="AZ650" s="82"/>
      <c r="BA650" s="82"/>
      <c r="BB650" s="82"/>
      <c r="BC650" s="82"/>
      <c r="BD650" s="82"/>
      <c r="BE650" s="82"/>
      <c r="BF650" s="82"/>
      <c r="BG650" s="82"/>
      <c r="BH650" s="82"/>
      <c r="BI650" s="82"/>
      <c r="BJ650" s="82"/>
      <c r="BK650" s="82"/>
      <c r="BL650" s="82"/>
      <c r="BM650" s="82"/>
      <c r="BN650" s="82"/>
      <c r="BO650" s="82"/>
      <c r="BP650" s="82"/>
      <c r="BQ650" s="82"/>
      <c r="BR650" s="82"/>
      <c r="BS650" s="84"/>
      <c r="BT650" s="84"/>
      <c r="BU650" s="84"/>
      <c r="BV650" s="84"/>
      <c r="BW650" s="84"/>
      <c r="BX650" s="84"/>
      <c r="BY650" s="82"/>
      <c r="BZ650" s="83"/>
      <c r="CA650" s="82"/>
      <c r="CB650" s="82"/>
      <c r="CC650" s="82"/>
    </row>
    <row r="651" spans="1:81" ht="15.75" customHeight="1" thickBot="1" x14ac:dyDescent="0.25">
      <c r="A651" s="82"/>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c r="AJ651" s="82"/>
      <c r="AK651" s="82"/>
      <c r="AL651" s="82"/>
      <c r="AM651" s="82"/>
      <c r="AN651" s="82"/>
      <c r="AO651" s="82"/>
      <c r="AP651" s="82"/>
      <c r="AQ651" s="82"/>
      <c r="AR651" s="82"/>
      <c r="AS651" s="82"/>
      <c r="AT651" s="82"/>
      <c r="AU651" s="82"/>
      <c r="AV651" s="82"/>
      <c r="AW651" s="82"/>
      <c r="AX651" s="82"/>
      <c r="AY651" s="82"/>
      <c r="AZ651" s="82"/>
      <c r="BA651" s="82"/>
      <c r="BB651" s="82"/>
      <c r="BC651" s="82"/>
      <c r="BD651" s="82"/>
      <c r="BE651" s="82"/>
      <c r="BF651" s="82"/>
      <c r="BG651" s="82"/>
      <c r="BH651" s="82"/>
      <c r="BI651" s="82"/>
      <c r="BJ651" s="82"/>
      <c r="BK651" s="82"/>
      <c r="BL651" s="82"/>
      <c r="BM651" s="82"/>
      <c r="BN651" s="82"/>
      <c r="BO651" s="82"/>
      <c r="BP651" s="82"/>
      <c r="BQ651" s="82"/>
      <c r="BR651" s="82"/>
      <c r="BS651" s="84"/>
      <c r="BT651" s="84"/>
      <c r="BU651" s="84"/>
      <c r="BV651" s="84"/>
      <c r="BW651" s="84"/>
      <c r="BX651" s="84"/>
      <c r="BY651" s="82"/>
      <c r="BZ651" s="83"/>
      <c r="CA651" s="82"/>
      <c r="CB651" s="82"/>
      <c r="CC651" s="82"/>
    </row>
    <row r="652" spans="1:81" ht="15.75" customHeight="1" thickBot="1" x14ac:dyDescent="0.25">
      <c r="A652" s="82"/>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c r="AA652" s="82"/>
      <c r="AB652" s="82"/>
      <c r="AC652" s="82"/>
      <c r="AD652" s="82"/>
      <c r="AE652" s="82"/>
      <c r="AF652" s="82"/>
      <c r="AG652" s="82"/>
      <c r="AH652" s="82"/>
      <c r="AI652" s="82"/>
      <c r="AJ652" s="82"/>
      <c r="AK652" s="82"/>
      <c r="AL652" s="82"/>
      <c r="AM652" s="82"/>
      <c r="AN652" s="82"/>
      <c r="AO652" s="82"/>
      <c r="AP652" s="82"/>
      <c r="AQ652" s="82"/>
      <c r="AR652" s="82"/>
      <c r="AS652" s="82"/>
      <c r="AT652" s="82"/>
      <c r="AU652" s="82"/>
      <c r="AV652" s="82"/>
      <c r="AW652" s="82"/>
      <c r="AX652" s="82"/>
      <c r="AY652" s="82"/>
      <c r="AZ652" s="82"/>
      <c r="BA652" s="82"/>
      <c r="BB652" s="82"/>
      <c r="BC652" s="82"/>
      <c r="BD652" s="82"/>
      <c r="BE652" s="82"/>
      <c r="BF652" s="82"/>
      <c r="BG652" s="82"/>
      <c r="BH652" s="82"/>
      <c r="BI652" s="82"/>
      <c r="BJ652" s="82"/>
      <c r="BK652" s="82"/>
      <c r="BL652" s="82"/>
      <c r="BM652" s="82"/>
      <c r="BN652" s="82"/>
      <c r="BO652" s="82"/>
      <c r="BP652" s="82"/>
      <c r="BQ652" s="82"/>
      <c r="BR652" s="82"/>
      <c r="BS652" s="84"/>
      <c r="BT652" s="84"/>
      <c r="BU652" s="84"/>
      <c r="BV652" s="84"/>
      <c r="BW652" s="84"/>
      <c r="BX652" s="84"/>
      <c r="BY652" s="82"/>
      <c r="BZ652" s="83"/>
      <c r="CA652" s="82"/>
      <c r="CB652" s="82"/>
      <c r="CC652" s="82"/>
    </row>
    <row r="653" spans="1:81" ht="15.75" customHeight="1" thickBot="1" x14ac:dyDescent="0.25">
      <c r="A653" s="82"/>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c r="AA653" s="82"/>
      <c r="AB653" s="82"/>
      <c r="AC653" s="82"/>
      <c r="AD653" s="82"/>
      <c r="AE653" s="82"/>
      <c r="AF653" s="82"/>
      <c r="AG653" s="82"/>
      <c r="AH653" s="82"/>
      <c r="AI653" s="82"/>
      <c r="AJ653" s="82"/>
      <c r="AK653" s="82"/>
      <c r="AL653" s="82"/>
      <c r="AM653" s="82"/>
      <c r="AN653" s="82"/>
      <c r="AO653" s="82"/>
      <c r="AP653" s="82"/>
      <c r="AQ653" s="82"/>
      <c r="AR653" s="82"/>
      <c r="AS653" s="82"/>
      <c r="AT653" s="82"/>
      <c r="AU653" s="82"/>
      <c r="AV653" s="82"/>
      <c r="AW653" s="82"/>
      <c r="AX653" s="82"/>
      <c r="AY653" s="82"/>
      <c r="AZ653" s="82"/>
      <c r="BA653" s="82"/>
      <c r="BB653" s="82"/>
      <c r="BC653" s="82"/>
      <c r="BD653" s="82"/>
      <c r="BE653" s="82"/>
      <c r="BF653" s="82"/>
      <c r="BG653" s="82"/>
      <c r="BH653" s="82"/>
      <c r="BI653" s="82"/>
      <c r="BJ653" s="82"/>
      <c r="BK653" s="82"/>
      <c r="BL653" s="82"/>
      <c r="BM653" s="82"/>
      <c r="BN653" s="82"/>
      <c r="BO653" s="82"/>
      <c r="BP653" s="82"/>
      <c r="BQ653" s="82"/>
      <c r="BR653" s="82"/>
      <c r="BS653" s="84"/>
      <c r="BT653" s="84"/>
      <c r="BU653" s="84"/>
      <c r="BV653" s="84"/>
      <c r="BW653" s="84"/>
      <c r="BX653" s="84"/>
      <c r="BY653" s="82"/>
      <c r="BZ653" s="83"/>
      <c r="CA653" s="82"/>
      <c r="CB653" s="82"/>
      <c r="CC653" s="82"/>
    </row>
    <row r="654" spans="1:81" ht="15.75" customHeight="1" thickBot="1" x14ac:dyDescent="0.25">
      <c r="A654" s="82"/>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c r="AA654" s="82"/>
      <c r="AB654" s="82"/>
      <c r="AC654" s="82"/>
      <c r="AD654" s="82"/>
      <c r="AE654" s="82"/>
      <c r="AF654" s="82"/>
      <c r="AG654" s="82"/>
      <c r="AH654" s="82"/>
      <c r="AI654" s="82"/>
      <c r="AJ654" s="82"/>
      <c r="AK654" s="82"/>
      <c r="AL654" s="82"/>
      <c r="AM654" s="82"/>
      <c r="AN654" s="82"/>
      <c r="AO654" s="82"/>
      <c r="AP654" s="82"/>
      <c r="AQ654" s="82"/>
      <c r="AR654" s="82"/>
      <c r="AS654" s="82"/>
      <c r="AT654" s="82"/>
      <c r="AU654" s="82"/>
      <c r="AV654" s="82"/>
      <c r="AW654" s="82"/>
      <c r="AX654" s="82"/>
      <c r="AY654" s="82"/>
      <c r="AZ654" s="82"/>
      <c r="BA654" s="82"/>
      <c r="BB654" s="82"/>
      <c r="BC654" s="82"/>
      <c r="BD654" s="82"/>
      <c r="BE654" s="82"/>
      <c r="BF654" s="82"/>
      <c r="BG654" s="82"/>
      <c r="BH654" s="82"/>
      <c r="BI654" s="82"/>
      <c r="BJ654" s="82"/>
      <c r="BK654" s="82"/>
      <c r="BL654" s="82"/>
      <c r="BM654" s="82"/>
      <c r="BN654" s="82"/>
      <c r="BO654" s="82"/>
      <c r="BP654" s="82"/>
      <c r="BQ654" s="82"/>
      <c r="BR654" s="82"/>
      <c r="BS654" s="84"/>
      <c r="BT654" s="84"/>
      <c r="BU654" s="84"/>
      <c r="BV654" s="84"/>
      <c r="BW654" s="84"/>
      <c r="BX654" s="84"/>
      <c r="BY654" s="82"/>
      <c r="BZ654" s="83"/>
      <c r="CA654" s="82"/>
      <c r="CB654" s="82"/>
      <c r="CC654" s="82"/>
    </row>
    <row r="655" spans="1:81" ht="15.75" customHeight="1" thickBot="1" x14ac:dyDescent="0.25">
      <c r="A655" s="82"/>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c r="AA655" s="82"/>
      <c r="AB655" s="82"/>
      <c r="AC655" s="82"/>
      <c r="AD655" s="82"/>
      <c r="AE655" s="82"/>
      <c r="AF655" s="82"/>
      <c r="AG655" s="82"/>
      <c r="AH655" s="82"/>
      <c r="AI655" s="82"/>
      <c r="AJ655" s="82"/>
      <c r="AK655" s="82"/>
      <c r="AL655" s="82"/>
      <c r="AM655" s="82"/>
      <c r="AN655" s="82"/>
      <c r="AO655" s="82"/>
      <c r="AP655" s="82"/>
      <c r="AQ655" s="82"/>
      <c r="AR655" s="82"/>
      <c r="AS655" s="82"/>
      <c r="AT655" s="82"/>
      <c r="AU655" s="82"/>
      <c r="AV655" s="82"/>
      <c r="AW655" s="82"/>
      <c r="AX655" s="82"/>
      <c r="AY655" s="82"/>
      <c r="AZ655" s="82"/>
      <c r="BA655" s="82"/>
      <c r="BB655" s="82"/>
      <c r="BC655" s="82"/>
      <c r="BD655" s="82"/>
      <c r="BE655" s="82"/>
      <c r="BF655" s="82"/>
      <c r="BG655" s="82"/>
      <c r="BH655" s="82"/>
      <c r="BI655" s="82"/>
      <c r="BJ655" s="82"/>
      <c r="BK655" s="82"/>
      <c r="BL655" s="82"/>
      <c r="BM655" s="82"/>
      <c r="BN655" s="82"/>
      <c r="BO655" s="82"/>
      <c r="BP655" s="82"/>
      <c r="BQ655" s="82"/>
      <c r="BR655" s="82"/>
      <c r="BS655" s="84"/>
      <c r="BT655" s="84"/>
      <c r="BU655" s="84"/>
      <c r="BV655" s="84"/>
      <c r="BW655" s="84"/>
      <c r="BX655" s="84"/>
      <c r="BY655" s="82"/>
      <c r="BZ655" s="83"/>
      <c r="CA655" s="82"/>
      <c r="CB655" s="82"/>
      <c r="CC655" s="82"/>
    </row>
    <row r="656" spans="1:81" ht="15.75" customHeight="1" thickBot="1" x14ac:dyDescent="0.25">
      <c r="A656" s="82"/>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G656" s="82"/>
      <c r="AH656" s="82"/>
      <c r="AI656" s="82"/>
      <c r="AJ656" s="82"/>
      <c r="AK656" s="82"/>
      <c r="AL656" s="82"/>
      <c r="AM656" s="82"/>
      <c r="AN656" s="82"/>
      <c r="AO656" s="82"/>
      <c r="AP656" s="82"/>
      <c r="AQ656" s="82"/>
      <c r="AR656" s="82"/>
      <c r="AS656" s="82"/>
      <c r="AT656" s="82"/>
      <c r="AU656" s="82"/>
      <c r="AV656" s="82"/>
      <c r="AW656" s="82"/>
      <c r="AX656" s="82"/>
      <c r="AY656" s="82"/>
      <c r="AZ656" s="82"/>
      <c r="BA656" s="82"/>
      <c r="BB656" s="82"/>
      <c r="BC656" s="82"/>
      <c r="BD656" s="82"/>
      <c r="BE656" s="82"/>
      <c r="BF656" s="82"/>
      <c r="BG656" s="82"/>
      <c r="BH656" s="82"/>
      <c r="BI656" s="82"/>
      <c r="BJ656" s="82"/>
      <c r="BK656" s="82"/>
      <c r="BL656" s="82"/>
      <c r="BM656" s="82"/>
      <c r="BN656" s="82"/>
      <c r="BO656" s="82"/>
      <c r="BP656" s="82"/>
      <c r="BQ656" s="82"/>
      <c r="BR656" s="82"/>
      <c r="BS656" s="84"/>
      <c r="BT656" s="84"/>
      <c r="BU656" s="84"/>
      <c r="BV656" s="84"/>
      <c r="BW656" s="84"/>
      <c r="BX656" s="84"/>
      <c r="BY656" s="82"/>
      <c r="BZ656" s="83"/>
      <c r="CA656" s="82"/>
      <c r="CB656" s="82"/>
      <c r="CC656" s="82"/>
    </row>
    <row r="657" spans="1:81" ht="15.75" customHeight="1" thickBot="1" x14ac:dyDescent="0.25">
      <c r="A657" s="82"/>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c r="AG657" s="82"/>
      <c r="AH657" s="82"/>
      <c r="AI657" s="82"/>
      <c r="AJ657" s="82"/>
      <c r="AK657" s="82"/>
      <c r="AL657" s="82"/>
      <c r="AM657" s="82"/>
      <c r="AN657" s="82"/>
      <c r="AO657" s="82"/>
      <c r="AP657" s="82"/>
      <c r="AQ657" s="82"/>
      <c r="AR657" s="82"/>
      <c r="AS657" s="82"/>
      <c r="AT657" s="82"/>
      <c r="AU657" s="82"/>
      <c r="AV657" s="82"/>
      <c r="AW657" s="82"/>
      <c r="AX657" s="82"/>
      <c r="AY657" s="82"/>
      <c r="AZ657" s="82"/>
      <c r="BA657" s="82"/>
      <c r="BB657" s="82"/>
      <c r="BC657" s="82"/>
      <c r="BD657" s="82"/>
      <c r="BE657" s="82"/>
      <c r="BF657" s="82"/>
      <c r="BG657" s="82"/>
      <c r="BH657" s="82"/>
      <c r="BI657" s="82"/>
      <c r="BJ657" s="82"/>
      <c r="BK657" s="82"/>
      <c r="BL657" s="82"/>
      <c r="BM657" s="82"/>
      <c r="BN657" s="82"/>
      <c r="BO657" s="82"/>
      <c r="BP657" s="82"/>
      <c r="BQ657" s="82"/>
      <c r="BR657" s="82"/>
      <c r="BS657" s="84"/>
      <c r="BT657" s="84"/>
      <c r="BU657" s="84"/>
      <c r="BV657" s="84"/>
      <c r="BW657" s="84"/>
      <c r="BX657" s="84"/>
      <c r="BY657" s="82"/>
      <c r="BZ657" s="83"/>
      <c r="CA657" s="82"/>
      <c r="CB657" s="82"/>
      <c r="CC657" s="82"/>
    </row>
    <row r="658" spans="1:81" ht="15.75" customHeight="1" thickBot="1" x14ac:dyDescent="0.25">
      <c r="A658" s="82"/>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c r="AG658" s="82"/>
      <c r="AH658" s="82"/>
      <c r="AI658" s="82"/>
      <c r="AJ658" s="82"/>
      <c r="AK658" s="82"/>
      <c r="AL658" s="82"/>
      <c r="AM658" s="82"/>
      <c r="AN658" s="82"/>
      <c r="AO658" s="82"/>
      <c r="AP658" s="82"/>
      <c r="AQ658" s="82"/>
      <c r="AR658" s="82"/>
      <c r="AS658" s="82"/>
      <c r="AT658" s="82"/>
      <c r="AU658" s="82"/>
      <c r="AV658" s="82"/>
      <c r="AW658" s="82"/>
      <c r="AX658" s="82"/>
      <c r="AY658" s="82"/>
      <c r="AZ658" s="82"/>
      <c r="BA658" s="82"/>
      <c r="BB658" s="82"/>
      <c r="BC658" s="82"/>
      <c r="BD658" s="82"/>
      <c r="BE658" s="82"/>
      <c r="BF658" s="82"/>
      <c r="BG658" s="82"/>
      <c r="BH658" s="82"/>
      <c r="BI658" s="82"/>
      <c r="BJ658" s="82"/>
      <c r="BK658" s="82"/>
      <c r="BL658" s="82"/>
      <c r="BM658" s="82"/>
      <c r="BN658" s="82"/>
      <c r="BO658" s="82"/>
      <c r="BP658" s="82"/>
      <c r="BQ658" s="82"/>
      <c r="BR658" s="82"/>
      <c r="BS658" s="84"/>
      <c r="BT658" s="84"/>
      <c r="BU658" s="84"/>
      <c r="BV658" s="84"/>
      <c r="BW658" s="84"/>
      <c r="BX658" s="84"/>
      <c r="BY658" s="82"/>
      <c r="BZ658" s="83"/>
      <c r="CA658" s="82"/>
      <c r="CB658" s="82"/>
      <c r="CC658" s="82"/>
    </row>
    <row r="659" spans="1:81" ht="15.75" customHeight="1" thickBot="1" x14ac:dyDescent="0.25">
      <c r="A659" s="82"/>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c r="AA659" s="82"/>
      <c r="AB659" s="82"/>
      <c r="AC659" s="82"/>
      <c r="AD659" s="82"/>
      <c r="AE659" s="82"/>
      <c r="AF659" s="82"/>
      <c r="AG659" s="82"/>
      <c r="AH659" s="82"/>
      <c r="AI659" s="82"/>
      <c r="AJ659" s="82"/>
      <c r="AK659" s="82"/>
      <c r="AL659" s="82"/>
      <c r="AM659" s="82"/>
      <c r="AN659" s="82"/>
      <c r="AO659" s="82"/>
      <c r="AP659" s="82"/>
      <c r="AQ659" s="82"/>
      <c r="AR659" s="82"/>
      <c r="AS659" s="82"/>
      <c r="AT659" s="82"/>
      <c r="AU659" s="82"/>
      <c r="AV659" s="82"/>
      <c r="AW659" s="82"/>
      <c r="AX659" s="82"/>
      <c r="AY659" s="82"/>
      <c r="AZ659" s="82"/>
      <c r="BA659" s="82"/>
      <c r="BB659" s="82"/>
      <c r="BC659" s="82"/>
      <c r="BD659" s="82"/>
      <c r="BE659" s="82"/>
      <c r="BF659" s="82"/>
      <c r="BG659" s="82"/>
      <c r="BH659" s="82"/>
      <c r="BI659" s="82"/>
      <c r="BJ659" s="82"/>
      <c r="BK659" s="82"/>
      <c r="BL659" s="82"/>
      <c r="BM659" s="82"/>
      <c r="BN659" s="82"/>
      <c r="BO659" s="82"/>
      <c r="BP659" s="82"/>
      <c r="BQ659" s="82"/>
      <c r="BR659" s="82"/>
      <c r="BS659" s="84"/>
      <c r="BT659" s="84"/>
      <c r="BU659" s="84"/>
      <c r="BV659" s="84"/>
      <c r="BW659" s="84"/>
      <c r="BX659" s="84"/>
      <c r="BY659" s="82"/>
      <c r="BZ659" s="83"/>
      <c r="CA659" s="82"/>
      <c r="CB659" s="82"/>
      <c r="CC659" s="82"/>
    </row>
    <row r="660" spans="1:81" ht="15.75" customHeight="1" thickBot="1" x14ac:dyDescent="0.25">
      <c r="A660" s="82"/>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c r="AA660" s="82"/>
      <c r="AB660" s="82"/>
      <c r="AC660" s="82"/>
      <c r="AD660" s="82"/>
      <c r="AE660" s="82"/>
      <c r="AF660" s="82"/>
      <c r="AG660" s="82"/>
      <c r="AH660" s="82"/>
      <c r="AI660" s="82"/>
      <c r="AJ660" s="82"/>
      <c r="AK660" s="82"/>
      <c r="AL660" s="82"/>
      <c r="AM660" s="82"/>
      <c r="AN660" s="82"/>
      <c r="AO660" s="82"/>
      <c r="AP660" s="82"/>
      <c r="AQ660" s="82"/>
      <c r="AR660" s="82"/>
      <c r="AS660" s="82"/>
      <c r="AT660" s="82"/>
      <c r="AU660" s="82"/>
      <c r="AV660" s="82"/>
      <c r="AW660" s="82"/>
      <c r="AX660" s="82"/>
      <c r="AY660" s="82"/>
      <c r="AZ660" s="82"/>
      <c r="BA660" s="82"/>
      <c r="BB660" s="82"/>
      <c r="BC660" s="82"/>
      <c r="BD660" s="82"/>
      <c r="BE660" s="82"/>
      <c r="BF660" s="82"/>
      <c r="BG660" s="82"/>
      <c r="BH660" s="82"/>
      <c r="BI660" s="82"/>
      <c r="BJ660" s="82"/>
      <c r="BK660" s="82"/>
      <c r="BL660" s="82"/>
      <c r="BM660" s="82"/>
      <c r="BN660" s="82"/>
      <c r="BO660" s="82"/>
      <c r="BP660" s="82"/>
      <c r="BQ660" s="82"/>
      <c r="BR660" s="82"/>
      <c r="BS660" s="84"/>
      <c r="BT660" s="84"/>
      <c r="BU660" s="84"/>
      <c r="BV660" s="84"/>
      <c r="BW660" s="84"/>
      <c r="BX660" s="84"/>
      <c r="BY660" s="82"/>
      <c r="BZ660" s="83"/>
      <c r="CA660" s="82"/>
      <c r="CB660" s="82"/>
      <c r="CC660" s="82"/>
    </row>
    <row r="661" spans="1:81" ht="15.75" customHeight="1" thickBot="1" x14ac:dyDescent="0.25">
      <c r="A661" s="82"/>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c r="AA661" s="82"/>
      <c r="AB661" s="82"/>
      <c r="AC661" s="82"/>
      <c r="AD661" s="82"/>
      <c r="AE661" s="82"/>
      <c r="AF661" s="82"/>
      <c r="AG661" s="82"/>
      <c r="AH661" s="82"/>
      <c r="AI661" s="82"/>
      <c r="AJ661" s="82"/>
      <c r="AK661" s="82"/>
      <c r="AL661" s="82"/>
      <c r="AM661" s="82"/>
      <c r="AN661" s="82"/>
      <c r="AO661" s="82"/>
      <c r="AP661" s="82"/>
      <c r="AQ661" s="82"/>
      <c r="AR661" s="82"/>
      <c r="AS661" s="82"/>
      <c r="AT661" s="82"/>
      <c r="AU661" s="82"/>
      <c r="AV661" s="82"/>
      <c r="AW661" s="82"/>
      <c r="AX661" s="82"/>
      <c r="AY661" s="82"/>
      <c r="AZ661" s="82"/>
      <c r="BA661" s="82"/>
      <c r="BB661" s="82"/>
      <c r="BC661" s="82"/>
      <c r="BD661" s="82"/>
      <c r="BE661" s="82"/>
      <c r="BF661" s="82"/>
      <c r="BG661" s="82"/>
      <c r="BH661" s="82"/>
      <c r="BI661" s="82"/>
      <c r="BJ661" s="82"/>
      <c r="BK661" s="82"/>
      <c r="BL661" s="82"/>
      <c r="BM661" s="82"/>
      <c r="BN661" s="82"/>
      <c r="BO661" s="82"/>
      <c r="BP661" s="82"/>
      <c r="BQ661" s="82"/>
      <c r="BR661" s="82"/>
      <c r="BS661" s="84"/>
      <c r="BT661" s="84"/>
      <c r="BU661" s="84"/>
      <c r="BV661" s="84"/>
      <c r="BW661" s="84"/>
      <c r="BX661" s="84"/>
      <c r="BY661" s="82"/>
      <c r="BZ661" s="83"/>
      <c r="CA661" s="82"/>
      <c r="CB661" s="82"/>
      <c r="CC661" s="82"/>
    </row>
    <row r="662" spans="1:81" ht="15.75" customHeight="1" thickBot="1" x14ac:dyDescent="0.25">
      <c r="A662" s="82"/>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G662" s="82"/>
      <c r="AH662" s="82"/>
      <c r="AI662" s="82"/>
      <c r="AJ662" s="82"/>
      <c r="AK662" s="82"/>
      <c r="AL662" s="82"/>
      <c r="AM662" s="82"/>
      <c r="AN662" s="82"/>
      <c r="AO662" s="82"/>
      <c r="AP662" s="82"/>
      <c r="AQ662" s="82"/>
      <c r="AR662" s="82"/>
      <c r="AS662" s="82"/>
      <c r="AT662" s="82"/>
      <c r="AU662" s="82"/>
      <c r="AV662" s="82"/>
      <c r="AW662" s="82"/>
      <c r="AX662" s="82"/>
      <c r="AY662" s="82"/>
      <c r="AZ662" s="82"/>
      <c r="BA662" s="82"/>
      <c r="BB662" s="82"/>
      <c r="BC662" s="82"/>
      <c r="BD662" s="82"/>
      <c r="BE662" s="82"/>
      <c r="BF662" s="82"/>
      <c r="BG662" s="82"/>
      <c r="BH662" s="82"/>
      <c r="BI662" s="82"/>
      <c r="BJ662" s="82"/>
      <c r="BK662" s="82"/>
      <c r="BL662" s="82"/>
      <c r="BM662" s="82"/>
      <c r="BN662" s="82"/>
      <c r="BO662" s="82"/>
      <c r="BP662" s="82"/>
      <c r="BQ662" s="82"/>
      <c r="BR662" s="82"/>
      <c r="BS662" s="84"/>
      <c r="BT662" s="84"/>
      <c r="BU662" s="84"/>
      <c r="BV662" s="84"/>
      <c r="BW662" s="84"/>
      <c r="BX662" s="84"/>
      <c r="BY662" s="82"/>
      <c r="BZ662" s="83"/>
      <c r="CA662" s="82"/>
      <c r="CB662" s="82"/>
      <c r="CC662" s="82"/>
    </row>
    <row r="663" spans="1:81" ht="15.75" customHeight="1" thickBot="1" x14ac:dyDescent="0.25">
      <c r="A663" s="82"/>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c r="AA663" s="82"/>
      <c r="AB663" s="82"/>
      <c r="AC663" s="82"/>
      <c r="AD663" s="82"/>
      <c r="AE663" s="82"/>
      <c r="AF663" s="82"/>
      <c r="AG663" s="82"/>
      <c r="AH663" s="82"/>
      <c r="AI663" s="82"/>
      <c r="AJ663" s="82"/>
      <c r="AK663" s="82"/>
      <c r="AL663" s="82"/>
      <c r="AM663" s="82"/>
      <c r="AN663" s="82"/>
      <c r="AO663" s="82"/>
      <c r="AP663" s="82"/>
      <c r="AQ663" s="82"/>
      <c r="AR663" s="82"/>
      <c r="AS663" s="82"/>
      <c r="AT663" s="82"/>
      <c r="AU663" s="82"/>
      <c r="AV663" s="82"/>
      <c r="AW663" s="82"/>
      <c r="AX663" s="82"/>
      <c r="AY663" s="82"/>
      <c r="AZ663" s="82"/>
      <c r="BA663" s="82"/>
      <c r="BB663" s="82"/>
      <c r="BC663" s="82"/>
      <c r="BD663" s="82"/>
      <c r="BE663" s="82"/>
      <c r="BF663" s="82"/>
      <c r="BG663" s="82"/>
      <c r="BH663" s="82"/>
      <c r="BI663" s="82"/>
      <c r="BJ663" s="82"/>
      <c r="BK663" s="82"/>
      <c r="BL663" s="82"/>
      <c r="BM663" s="82"/>
      <c r="BN663" s="82"/>
      <c r="BO663" s="82"/>
      <c r="BP663" s="82"/>
      <c r="BQ663" s="82"/>
      <c r="BR663" s="82"/>
      <c r="BS663" s="84"/>
      <c r="BT663" s="84"/>
      <c r="BU663" s="84"/>
      <c r="BV663" s="84"/>
      <c r="BW663" s="84"/>
      <c r="BX663" s="84"/>
      <c r="BY663" s="82"/>
      <c r="BZ663" s="83"/>
      <c r="CA663" s="82"/>
      <c r="CB663" s="82"/>
      <c r="CC663" s="82"/>
    </row>
    <row r="664" spans="1:81" ht="15.75" customHeight="1" thickBot="1" x14ac:dyDescent="0.25">
      <c r="A664" s="82"/>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c r="AA664" s="82"/>
      <c r="AB664" s="82"/>
      <c r="AC664" s="82"/>
      <c r="AD664" s="82"/>
      <c r="AE664" s="82"/>
      <c r="AF664" s="82"/>
      <c r="AG664" s="82"/>
      <c r="AH664" s="82"/>
      <c r="AI664" s="82"/>
      <c r="AJ664" s="82"/>
      <c r="AK664" s="82"/>
      <c r="AL664" s="82"/>
      <c r="AM664" s="82"/>
      <c r="AN664" s="82"/>
      <c r="AO664" s="82"/>
      <c r="AP664" s="82"/>
      <c r="AQ664" s="82"/>
      <c r="AR664" s="82"/>
      <c r="AS664" s="82"/>
      <c r="AT664" s="82"/>
      <c r="AU664" s="82"/>
      <c r="AV664" s="82"/>
      <c r="AW664" s="82"/>
      <c r="AX664" s="82"/>
      <c r="AY664" s="82"/>
      <c r="AZ664" s="82"/>
      <c r="BA664" s="82"/>
      <c r="BB664" s="82"/>
      <c r="BC664" s="82"/>
      <c r="BD664" s="82"/>
      <c r="BE664" s="82"/>
      <c r="BF664" s="82"/>
      <c r="BG664" s="82"/>
      <c r="BH664" s="82"/>
      <c r="BI664" s="82"/>
      <c r="BJ664" s="82"/>
      <c r="BK664" s="82"/>
      <c r="BL664" s="82"/>
      <c r="BM664" s="82"/>
      <c r="BN664" s="82"/>
      <c r="BO664" s="82"/>
      <c r="BP664" s="82"/>
      <c r="BQ664" s="82"/>
      <c r="BR664" s="82"/>
      <c r="BS664" s="84"/>
      <c r="BT664" s="84"/>
      <c r="BU664" s="84"/>
      <c r="BV664" s="84"/>
      <c r="BW664" s="84"/>
      <c r="BX664" s="84"/>
      <c r="BY664" s="82"/>
      <c r="BZ664" s="83"/>
      <c r="CA664" s="82"/>
      <c r="CB664" s="82"/>
      <c r="CC664" s="82"/>
    </row>
    <row r="665" spans="1:81" ht="15.75" customHeight="1" thickBot="1" x14ac:dyDescent="0.25">
      <c r="A665" s="82"/>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c r="AA665" s="82"/>
      <c r="AB665" s="82"/>
      <c r="AC665" s="82"/>
      <c r="AD665" s="82"/>
      <c r="AE665" s="82"/>
      <c r="AF665" s="82"/>
      <c r="AG665" s="82"/>
      <c r="AH665" s="82"/>
      <c r="AI665" s="82"/>
      <c r="AJ665" s="82"/>
      <c r="AK665" s="82"/>
      <c r="AL665" s="82"/>
      <c r="AM665" s="82"/>
      <c r="AN665" s="82"/>
      <c r="AO665" s="82"/>
      <c r="AP665" s="82"/>
      <c r="AQ665" s="82"/>
      <c r="AR665" s="82"/>
      <c r="AS665" s="82"/>
      <c r="AT665" s="82"/>
      <c r="AU665" s="82"/>
      <c r="AV665" s="82"/>
      <c r="AW665" s="82"/>
      <c r="AX665" s="82"/>
      <c r="AY665" s="82"/>
      <c r="AZ665" s="82"/>
      <c r="BA665" s="82"/>
      <c r="BB665" s="82"/>
      <c r="BC665" s="82"/>
      <c r="BD665" s="82"/>
      <c r="BE665" s="82"/>
      <c r="BF665" s="82"/>
      <c r="BG665" s="82"/>
      <c r="BH665" s="82"/>
      <c r="BI665" s="82"/>
      <c r="BJ665" s="82"/>
      <c r="BK665" s="82"/>
      <c r="BL665" s="82"/>
      <c r="BM665" s="82"/>
      <c r="BN665" s="82"/>
      <c r="BO665" s="82"/>
      <c r="BP665" s="82"/>
      <c r="BQ665" s="82"/>
      <c r="BR665" s="82"/>
      <c r="BS665" s="84"/>
      <c r="BT665" s="84"/>
      <c r="BU665" s="84"/>
      <c r="BV665" s="84"/>
      <c r="BW665" s="84"/>
      <c r="BX665" s="84"/>
      <c r="BY665" s="82"/>
      <c r="BZ665" s="83"/>
      <c r="CA665" s="82"/>
      <c r="CB665" s="82"/>
      <c r="CC665" s="82"/>
    </row>
    <row r="666" spans="1:81" ht="15.75" customHeight="1" thickBot="1" x14ac:dyDescent="0.25">
      <c r="A666" s="82"/>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c r="AA666" s="82"/>
      <c r="AB666" s="82"/>
      <c r="AC666" s="82"/>
      <c r="AD666" s="82"/>
      <c r="AE666" s="82"/>
      <c r="AF666" s="82"/>
      <c r="AG666" s="82"/>
      <c r="AH666" s="82"/>
      <c r="AI666" s="82"/>
      <c r="AJ666" s="82"/>
      <c r="AK666" s="82"/>
      <c r="AL666" s="82"/>
      <c r="AM666" s="82"/>
      <c r="AN666" s="82"/>
      <c r="AO666" s="82"/>
      <c r="AP666" s="82"/>
      <c r="AQ666" s="82"/>
      <c r="AR666" s="82"/>
      <c r="AS666" s="82"/>
      <c r="AT666" s="82"/>
      <c r="AU666" s="82"/>
      <c r="AV666" s="82"/>
      <c r="AW666" s="82"/>
      <c r="AX666" s="82"/>
      <c r="AY666" s="82"/>
      <c r="AZ666" s="82"/>
      <c r="BA666" s="82"/>
      <c r="BB666" s="82"/>
      <c r="BC666" s="82"/>
      <c r="BD666" s="82"/>
      <c r="BE666" s="82"/>
      <c r="BF666" s="82"/>
      <c r="BG666" s="82"/>
      <c r="BH666" s="82"/>
      <c r="BI666" s="82"/>
      <c r="BJ666" s="82"/>
      <c r="BK666" s="82"/>
      <c r="BL666" s="82"/>
      <c r="BM666" s="82"/>
      <c r="BN666" s="82"/>
      <c r="BO666" s="82"/>
      <c r="BP666" s="82"/>
      <c r="BQ666" s="82"/>
      <c r="BR666" s="82"/>
      <c r="BS666" s="84"/>
      <c r="BT666" s="84"/>
      <c r="BU666" s="84"/>
      <c r="BV666" s="84"/>
      <c r="BW666" s="84"/>
      <c r="BX666" s="84"/>
      <c r="BY666" s="82"/>
      <c r="BZ666" s="83"/>
      <c r="CA666" s="82"/>
      <c r="CB666" s="82"/>
      <c r="CC666" s="82"/>
    </row>
    <row r="667" spans="1:81" ht="15.75" customHeight="1" thickBot="1" x14ac:dyDescent="0.25">
      <c r="A667" s="82"/>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c r="AA667" s="82"/>
      <c r="AB667" s="82"/>
      <c r="AC667" s="82"/>
      <c r="AD667" s="82"/>
      <c r="AE667" s="82"/>
      <c r="AF667" s="82"/>
      <c r="AG667" s="82"/>
      <c r="AH667" s="82"/>
      <c r="AI667" s="82"/>
      <c r="AJ667" s="82"/>
      <c r="AK667" s="82"/>
      <c r="AL667" s="82"/>
      <c r="AM667" s="82"/>
      <c r="AN667" s="82"/>
      <c r="AO667" s="82"/>
      <c r="AP667" s="82"/>
      <c r="AQ667" s="82"/>
      <c r="AR667" s="82"/>
      <c r="AS667" s="82"/>
      <c r="AT667" s="82"/>
      <c r="AU667" s="82"/>
      <c r="AV667" s="82"/>
      <c r="AW667" s="82"/>
      <c r="AX667" s="82"/>
      <c r="AY667" s="82"/>
      <c r="AZ667" s="82"/>
      <c r="BA667" s="82"/>
      <c r="BB667" s="82"/>
      <c r="BC667" s="82"/>
      <c r="BD667" s="82"/>
      <c r="BE667" s="82"/>
      <c r="BF667" s="82"/>
      <c r="BG667" s="82"/>
      <c r="BH667" s="82"/>
      <c r="BI667" s="82"/>
      <c r="BJ667" s="82"/>
      <c r="BK667" s="82"/>
      <c r="BL667" s="82"/>
      <c r="BM667" s="82"/>
      <c r="BN667" s="82"/>
      <c r="BO667" s="82"/>
      <c r="BP667" s="82"/>
      <c r="BQ667" s="82"/>
      <c r="BR667" s="82"/>
      <c r="BS667" s="84"/>
      <c r="BT667" s="84"/>
      <c r="BU667" s="84"/>
      <c r="BV667" s="84"/>
      <c r="BW667" s="84"/>
      <c r="BX667" s="84"/>
      <c r="BY667" s="82"/>
      <c r="BZ667" s="83"/>
      <c r="CA667" s="82"/>
      <c r="CB667" s="82"/>
      <c r="CC667" s="82"/>
    </row>
    <row r="668" spans="1:81" ht="15.75" customHeight="1" thickBot="1" x14ac:dyDescent="0.25">
      <c r="A668" s="82"/>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G668" s="82"/>
      <c r="AH668" s="82"/>
      <c r="AI668" s="82"/>
      <c r="AJ668" s="82"/>
      <c r="AK668" s="82"/>
      <c r="AL668" s="82"/>
      <c r="AM668" s="82"/>
      <c r="AN668" s="82"/>
      <c r="AO668" s="82"/>
      <c r="AP668" s="82"/>
      <c r="AQ668" s="82"/>
      <c r="AR668" s="82"/>
      <c r="AS668" s="82"/>
      <c r="AT668" s="82"/>
      <c r="AU668" s="82"/>
      <c r="AV668" s="82"/>
      <c r="AW668" s="82"/>
      <c r="AX668" s="82"/>
      <c r="AY668" s="82"/>
      <c r="AZ668" s="82"/>
      <c r="BA668" s="82"/>
      <c r="BB668" s="82"/>
      <c r="BC668" s="82"/>
      <c r="BD668" s="82"/>
      <c r="BE668" s="82"/>
      <c r="BF668" s="82"/>
      <c r="BG668" s="82"/>
      <c r="BH668" s="82"/>
      <c r="BI668" s="82"/>
      <c r="BJ668" s="82"/>
      <c r="BK668" s="82"/>
      <c r="BL668" s="82"/>
      <c r="BM668" s="82"/>
      <c r="BN668" s="82"/>
      <c r="BO668" s="82"/>
      <c r="BP668" s="82"/>
      <c r="BQ668" s="82"/>
      <c r="BR668" s="82"/>
      <c r="BS668" s="84"/>
      <c r="BT668" s="84"/>
      <c r="BU668" s="84"/>
      <c r="BV668" s="84"/>
      <c r="BW668" s="84"/>
      <c r="BX668" s="84"/>
      <c r="BY668" s="82"/>
      <c r="BZ668" s="83"/>
      <c r="CA668" s="82"/>
      <c r="CB668" s="82"/>
      <c r="CC668" s="82"/>
    </row>
    <row r="669" spans="1:81" ht="15.75" customHeight="1" thickBot="1" x14ac:dyDescent="0.25">
      <c r="A669" s="82"/>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c r="AA669" s="82"/>
      <c r="AB669" s="82"/>
      <c r="AC669" s="82"/>
      <c r="AD669" s="82"/>
      <c r="AE669" s="82"/>
      <c r="AF669" s="82"/>
      <c r="AG669" s="82"/>
      <c r="AH669" s="82"/>
      <c r="AI669" s="82"/>
      <c r="AJ669" s="82"/>
      <c r="AK669" s="82"/>
      <c r="AL669" s="82"/>
      <c r="AM669" s="82"/>
      <c r="AN669" s="82"/>
      <c r="AO669" s="82"/>
      <c r="AP669" s="82"/>
      <c r="AQ669" s="82"/>
      <c r="AR669" s="82"/>
      <c r="AS669" s="82"/>
      <c r="AT669" s="82"/>
      <c r="AU669" s="82"/>
      <c r="AV669" s="82"/>
      <c r="AW669" s="82"/>
      <c r="AX669" s="82"/>
      <c r="AY669" s="82"/>
      <c r="AZ669" s="82"/>
      <c r="BA669" s="82"/>
      <c r="BB669" s="82"/>
      <c r="BC669" s="82"/>
      <c r="BD669" s="82"/>
      <c r="BE669" s="82"/>
      <c r="BF669" s="82"/>
      <c r="BG669" s="82"/>
      <c r="BH669" s="82"/>
      <c r="BI669" s="82"/>
      <c r="BJ669" s="82"/>
      <c r="BK669" s="82"/>
      <c r="BL669" s="82"/>
      <c r="BM669" s="82"/>
      <c r="BN669" s="82"/>
      <c r="BO669" s="82"/>
      <c r="BP669" s="82"/>
      <c r="BQ669" s="82"/>
      <c r="BR669" s="82"/>
      <c r="BS669" s="84"/>
      <c r="BT669" s="84"/>
      <c r="BU669" s="84"/>
      <c r="BV669" s="84"/>
      <c r="BW669" s="84"/>
      <c r="BX669" s="84"/>
      <c r="BY669" s="82"/>
      <c r="BZ669" s="83"/>
      <c r="CA669" s="82"/>
      <c r="CB669" s="82"/>
      <c r="CC669" s="82"/>
    </row>
    <row r="670" spans="1:81" ht="15.75" customHeight="1" thickBot="1" x14ac:dyDescent="0.25">
      <c r="A670" s="82"/>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c r="AA670" s="82"/>
      <c r="AB670" s="82"/>
      <c r="AC670" s="82"/>
      <c r="AD670" s="82"/>
      <c r="AE670" s="82"/>
      <c r="AF670" s="82"/>
      <c r="AG670" s="82"/>
      <c r="AH670" s="82"/>
      <c r="AI670" s="82"/>
      <c r="AJ670" s="82"/>
      <c r="AK670" s="82"/>
      <c r="AL670" s="82"/>
      <c r="AM670" s="82"/>
      <c r="AN670" s="82"/>
      <c r="AO670" s="82"/>
      <c r="AP670" s="82"/>
      <c r="AQ670" s="82"/>
      <c r="AR670" s="82"/>
      <c r="AS670" s="82"/>
      <c r="AT670" s="82"/>
      <c r="AU670" s="82"/>
      <c r="AV670" s="82"/>
      <c r="AW670" s="82"/>
      <c r="AX670" s="82"/>
      <c r="AY670" s="82"/>
      <c r="AZ670" s="82"/>
      <c r="BA670" s="82"/>
      <c r="BB670" s="82"/>
      <c r="BC670" s="82"/>
      <c r="BD670" s="82"/>
      <c r="BE670" s="82"/>
      <c r="BF670" s="82"/>
      <c r="BG670" s="82"/>
      <c r="BH670" s="82"/>
      <c r="BI670" s="82"/>
      <c r="BJ670" s="82"/>
      <c r="BK670" s="82"/>
      <c r="BL670" s="82"/>
      <c r="BM670" s="82"/>
      <c r="BN670" s="82"/>
      <c r="BO670" s="82"/>
      <c r="BP670" s="82"/>
      <c r="BQ670" s="82"/>
      <c r="BR670" s="82"/>
      <c r="BS670" s="84"/>
      <c r="BT670" s="84"/>
      <c r="BU670" s="84"/>
      <c r="BV670" s="84"/>
      <c r="BW670" s="84"/>
      <c r="BX670" s="84"/>
      <c r="BY670" s="82"/>
      <c r="BZ670" s="83"/>
      <c r="CA670" s="82"/>
      <c r="CB670" s="82"/>
      <c r="CC670" s="82"/>
    </row>
    <row r="671" spans="1:81" ht="15.75" customHeight="1" thickBot="1" x14ac:dyDescent="0.25">
      <c r="A671" s="82"/>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c r="AA671" s="82"/>
      <c r="AB671" s="82"/>
      <c r="AC671" s="82"/>
      <c r="AD671" s="82"/>
      <c r="AE671" s="82"/>
      <c r="AF671" s="82"/>
      <c r="AG671" s="82"/>
      <c r="AH671" s="82"/>
      <c r="AI671" s="82"/>
      <c r="AJ671" s="82"/>
      <c r="AK671" s="82"/>
      <c r="AL671" s="82"/>
      <c r="AM671" s="82"/>
      <c r="AN671" s="82"/>
      <c r="AO671" s="82"/>
      <c r="AP671" s="82"/>
      <c r="AQ671" s="82"/>
      <c r="AR671" s="82"/>
      <c r="AS671" s="82"/>
      <c r="AT671" s="82"/>
      <c r="AU671" s="82"/>
      <c r="AV671" s="82"/>
      <c r="AW671" s="82"/>
      <c r="AX671" s="82"/>
      <c r="AY671" s="82"/>
      <c r="AZ671" s="82"/>
      <c r="BA671" s="82"/>
      <c r="BB671" s="82"/>
      <c r="BC671" s="82"/>
      <c r="BD671" s="82"/>
      <c r="BE671" s="82"/>
      <c r="BF671" s="82"/>
      <c r="BG671" s="82"/>
      <c r="BH671" s="82"/>
      <c r="BI671" s="82"/>
      <c r="BJ671" s="82"/>
      <c r="BK671" s="82"/>
      <c r="BL671" s="82"/>
      <c r="BM671" s="82"/>
      <c r="BN671" s="82"/>
      <c r="BO671" s="82"/>
      <c r="BP671" s="82"/>
      <c r="BQ671" s="82"/>
      <c r="BR671" s="82"/>
      <c r="BS671" s="84"/>
      <c r="BT671" s="84"/>
      <c r="BU671" s="84"/>
      <c r="BV671" s="84"/>
      <c r="BW671" s="84"/>
      <c r="BX671" s="84"/>
      <c r="BY671" s="82"/>
      <c r="BZ671" s="83"/>
      <c r="CA671" s="82"/>
      <c r="CB671" s="82"/>
      <c r="CC671" s="82"/>
    </row>
    <row r="672" spans="1:81" ht="15.75" customHeight="1" thickBot="1" x14ac:dyDescent="0.25">
      <c r="A672" s="82"/>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c r="AA672" s="82"/>
      <c r="AB672" s="82"/>
      <c r="AC672" s="82"/>
      <c r="AD672" s="82"/>
      <c r="AE672" s="82"/>
      <c r="AF672" s="82"/>
      <c r="AG672" s="82"/>
      <c r="AH672" s="82"/>
      <c r="AI672" s="82"/>
      <c r="AJ672" s="82"/>
      <c r="AK672" s="82"/>
      <c r="AL672" s="82"/>
      <c r="AM672" s="82"/>
      <c r="AN672" s="82"/>
      <c r="AO672" s="82"/>
      <c r="AP672" s="82"/>
      <c r="AQ672" s="82"/>
      <c r="AR672" s="82"/>
      <c r="AS672" s="82"/>
      <c r="AT672" s="82"/>
      <c r="AU672" s="82"/>
      <c r="AV672" s="82"/>
      <c r="AW672" s="82"/>
      <c r="AX672" s="82"/>
      <c r="AY672" s="82"/>
      <c r="AZ672" s="82"/>
      <c r="BA672" s="82"/>
      <c r="BB672" s="82"/>
      <c r="BC672" s="82"/>
      <c r="BD672" s="82"/>
      <c r="BE672" s="82"/>
      <c r="BF672" s="82"/>
      <c r="BG672" s="82"/>
      <c r="BH672" s="82"/>
      <c r="BI672" s="82"/>
      <c r="BJ672" s="82"/>
      <c r="BK672" s="82"/>
      <c r="BL672" s="82"/>
      <c r="BM672" s="82"/>
      <c r="BN672" s="82"/>
      <c r="BO672" s="82"/>
      <c r="BP672" s="82"/>
      <c r="BQ672" s="82"/>
      <c r="BR672" s="82"/>
      <c r="BS672" s="84"/>
      <c r="BT672" s="84"/>
      <c r="BU672" s="84"/>
      <c r="BV672" s="84"/>
      <c r="BW672" s="84"/>
      <c r="BX672" s="84"/>
      <c r="BY672" s="82"/>
      <c r="BZ672" s="83"/>
      <c r="CA672" s="82"/>
      <c r="CB672" s="82"/>
      <c r="CC672" s="82"/>
    </row>
    <row r="673" spans="1:81" ht="15.75" customHeight="1" thickBot="1" x14ac:dyDescent="0.25">
      <c r="A673" s="82"/>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c r="AA673" s="82"/>
      <c r="AB673" s="82"/>
      <c r="AC673" s="82"/>
      <c r="AD673" s="82"/>
      <c r="AE673" s="82"/>
      <c r="AF673" s="82"/>
      <c r="AG673" s="82"/>
      <c r="AH673" s="82"/>
      <c r="AI673" s="82"/>
      <c r="AJ673" s="82"/>
      <c r="AK673" s="82"/>
      <c r="AL673" s="82"/>
      <c r="AM673" s="82"/>
      <c r="AN673" s="82"/>
      <c r="AO673" s="82"/>
      <c r="AP673" s="82"/>
      <c r="AQ673" s="82"/>
      <c r="AR673" s="82"/>
      <c r="AS673" s="82"/>
      <c r="AT673" s="82"/>
      <c r="AU673" s="82"/>
      <c r="AV673" s="82"/>
      <c r="AW673" s="82"/>
      <c r="AX673" s="82"/>
      <c r="AY673" s="82"/>
      <c r="AZ673" s="82"/>
      <c r="BA673" s="82"/>
      <c r="BB673" s="82"/>
      <c r="BC673" s="82"/>
      <c r="BD673" s="82"/>
      <c r="BE673" s="82"/>
      <c r="BF673" s="82"/>
      <c r="BG673" s="82"/>
      <c r="BH673" s="82"/>
      <c r="BI673" s="82"/>
      <c r="BJ673" s="82"/>
      <c r="BK673" s="82"/>
      <c r="BL673" s="82"/>
      <c r="BM673" s="82"/>
      <c r="BN673" s="82"/>
      <c r="BO673" s="82"/>
      <c r="BP673" s="82"/>
      <c r="BQ673" s="82"/>
      <c r="BR673" s="82"/>
      <c r="BS673" s="84"/>
      <c r="BT673" s="84"/>
      <c r="BU673" s="84"/>
      <c r="BV673" s="84"/>
      <c r="BW673" s="84"/>
      <c r="BX673" s="84"/>
      <c r="BY673" s="82"/>
      <c r="BZ673" s="83"/>
      <c r="CA673" s="82"/>
      <c r="CB673" s="82"/>
      <c r="CC673" s="82"/>
    </row>
    <row r="674" spans="1:81" ht="15.75" customHeight="1" thickBot="1" x14ac:dyDescent="0.25">
      <c r="A674" s="82"/>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G674" s="82"/>
      <c r="AH674" s="82"/>
      <c r="AI674" s="82"/>
      <c r="AJ674" s="82"/>
      <c r="AK674" s="82"/>
      <c r="AL674" s="82"/>
      <c r="AM674" s="82"/>
      <c r="AN674" s="82"/>
      <c r="AO674" s="82"/>
      <c r="AP674" s="82"/>
      <c r="AQ674" s="82"/>
      <c r="AR674" s="82"/>
      <c r="AS674" s="82"/>
      <c r="AT674" s="82"/>
      <c r="AU674" s="82"/>
      <c r="AV674" s="82"/>
      <c r="AW674" s="82"/>
      <c r="AX674" s="82"/>
      <c r="AY674" s="82"/>
      <c r="AZ674" s="82"/>
      <c r="BA674" s="82"/>
      <c r="BB674" s="82"/>
      <c r="BC674" s="82"/>
      <c r="BD674" s="82"/>
      <c r="BE674" s="82"/>
      <c r="BF674" s="82"/>
      <c r="BG674" s="82"/>
      <c r="BH674" s="82"/>
      <c r="BI674" s="82"/>
      <c r="BJ674" s="82"/>
      <c r="BK674" s="82"/>
      <c r="BL674" s="82"/>
      <c r="BM674" s="82"/>
      <c r="BN674" s="82"/>
      <c r="BO674" s="82"/>
      <c r="BP674" s="82"/>
      <c r="BQ674" s="82"/>
      <c r="BR674" s="82"/>
      <c r="BS674" s="84"/>
      <c r="BT674" s="84"/>
      <c r="BU674" s="84"/>
      <c r="BV674" s="84"/>
      <c r="BW674" s="84"/>
      <c r="BX674" s="84"/>
      <c r="BY674" s="82"/>
      <c r="BZ674" s="83"/>
      <c r="CA674" s="82"/>
      <c r="CB674" s="82"/>
      <c r="CC674" s="82"/>
    </row>
    <row r="675" spans="1:81" ht="15.75" customHeight="1" thickBot="1" x14ac:dyDescent="0.25">
      <c r="A675" s="82"/>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c r="AA675" s="82"/>
      <c r="AB675" s="82"/>
      <c r="AC675" s="82"/>
      <c r="AD675" s="82"/>
      <c r="AE675" s="82"/>
      <c r="AF675" s="82"/>
      <c r="AG675" s="82"/>
      <c r="AH675" s="82"/>
      <c r="AI675" s="82"/>
      <c r="AJ675" s="82"/>
      <c r="AK675" s="82"/>
      <c r="AL675" s="82"/>
      <c r="AM675" s="82"/>
      <c r="AN675" s="82"/>
      <c r="AO675" s="82"/>
      <c r="AP675" s="82"/>
      <c r="AQ675" s="82"/>
      <c r="AR675" s="82"/>
      <c r="AS675" s="82"/>
      <c r="AT675" s="82"/>
      <c r="AU675" s="82"/>
      <c r="AV675" s="82"/>
      <c r="AW675" s="82"/>
      <c r="AX675" s="82"/>
      <c r="AY675" s="82"/>
      <c r="AZ675" s="82"/>
      <c r="BA675" s="82"/>
      <c r="BB675" s="82"/>
      <c r="BC675" s="82"/>
      <c r="BD675" s="82"/>
      <c r="BE675" s="82"/>
      <c r="BF675" s="82"/>
      <c r="BG675" s="82"/>
      <c r="BH675" s="82"/>
      <c r="BI675" s="82"/>
      <c r="BJ675" s="82"/>
      <c r="BK675" s="82"/>
      <c r="BL675" s="82"/>
      <c r="BM675" s="82"/>
      <c r="BN675" s="82"/>
      <c r="BO675" s="82"/>
      <c r="BP675" s="82"/>
      <c r="BQ675" s="82"/>
      <c r="BR675" s="82"/>
      <c r="BS675" s="84"/>
      <c r="BT675" s="84"/>
      <c r="BU675" s="84"/>
      <c r="BV675" s="84"/>
      <c r="BW675" s="84"/>
      <c r="BX675" s="84"/>
      <c r="BY675" s="82"/>
      <c r="BZ675" s="83"/>
      <c r="CA675" s="82"/>
      <c r="CB675" s="82"/>
      <c r="CC675" s="82"/>
    </row>
    <row r="676" spans="1:81" ht="15.75" customHeight="1" thickBot="1" x14ac:dyDescent="0.25">
      <c r="A676" s="82"/>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c r="AA676" s="82"/>
      <c r="AB676" s="82"/>
      <c r="AC676" s="82"/>
      <c r="AD676" s="82"/>
      <c r="AE676" s="82"/>
      <c r="AF676" s="82"/>
      <c r="AG676" s="82"/>
      <c r="AH676" s="82"/>
      <c r="AI676" s="82"/>
      <c r="AJ676" s="82"/>
      <c r="AK676" s="82"/>
      <c r="AL676" s="82"/>
      <c r="AM676" s="82"/>
      <c r="AN676" s="82"/>
      <c r="AO676" s="82"/>
      <c r="AP676" s="82"/>
      <c r="AQ676" s="82"/>
      <c r="AR676" s="82"/>
      <c r="AS676" s="82"/>
      <c r="AT676" s="82"/>
      <c r="AU676" s="82"/>
      <c r="AV676" s="82"/>
      <c r="AW676" s="82"/>
      <c r="AX676" s="82"/>
      <c r="AY676" s="82"/>
      <c r="AZ676" s="82"/>
      <c r="BA676" s="82"/>
      <c r="BB676" s="82"/>
      <c r="BC676" s="82"/>
      <c r="BD676" s="82"/>
      <c r="BE676" s="82"/>
      <c r="BF676" s="82"/>
      <c r="BG676" s="82"/>
      <c r="BH676" s="82"/>
      <c r="BI676" s="82"/>
      <c r="BJ676" s="82"/>
      <c r="BK676" s="82"/>
      <c r="BL676" s="82"/>
      <c r="BM676" s="82"/>
      <c r="BN676" s="82"/>
      <c r="BO676" s="82"/>
      <c r="BP676" s="82"/>
      <c r="BQ676" s="82"/>
      <c r="BR676" s="82"/>
      <c r="BS676" s="84"/>
      <c r="BT676" s="84"/>
      <c r="BU676" s="84"/>
      <c r="BV676" s="84"/>
      <c r="BW676" s="84"/>
      <c r="BX676" s="84"/>
      <c r="BY676" s="82"/>
      <c r="BZ676" s="83"/>
      <c r="CA676" s="82"/>
      <c r="CB676" s="82"/>
      <c r="CC676" s="82"/>
    </row>
    <row r="677" spans="1:81" ht="15.75" customHeight="1" thickBot="1" x14ac:dyDescent="0.25">
      <c r="A677" s="82"/>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c r="AA677" s="82"/>
      <c r="AB677" s="82"/>
      <c r="AC677" s="82"/>
      <c r="AD677" s="82"/>
      <c r="AE677" s="82"/>
      <c r="AF677" s="82"/>
      <c r="AG677" s="82"/>
      <c r="AH677" s="82"/>
      <c r="AI677" s="82"/>
      <c r="AJ677" s="82"/>
      <c r="AK677" s="82"/>
      <c r="AL677" s="82"/>
      <c r="AM677" s="82"/>
      <c r="AN677" s="82"/>
      <c r="AO677" s="82"/>
      <c r="AP677" s="82"/>
      <c r="AQ677" s="82"/>
      <c r="AR677" s="82"/>
      <c r="AS677" s="82"/>
      <c r="AT677" s="82"/>
      <c r="AU677" s="82"/>
      <c r="AV677" s="82"/>
      <c r="AW677" s="82"/>
      <c r="AX677" s="82"/>
      <c r="AY677" s="82"/>
      <c r="AZ677" s="82"/>
      <c r="BA677" s="82"/>
      <c r="BB677" s="82"/>
      <c r="BC677" s="82"/>
      <c r="BD677" s="82"/>
      <c r="BE677" s="82"/>
      <c r="BF677" s="82"/>
      <c r="BG677" s="82"/>
      <c r="BH677" s="82"/>
      <c r="BI677" s="82"/>
      <c r="BJ677" s="82"/>
      <c r="BK677" s="82"/>
      <c r="BL677" s="82"/>
      <c r="BM677" s="82"/>
      <c r="BN677" s="82"/>
      <c r="BO677" s="82"/>
      <c r="BP677" s="82"/>
      <c r="BQ677" s="82"/>
      <c r="BR677" s="82"/>
      <c r="BS677" s="84"/>
      <c r="BT677" s="84"/>
      <c r="BU677" s="84"/>
      <c r="BV677" s="84"/>
      <c r="BW677" s="84"/>
      <c r="BX677" s="84"/>
      <c r="BY677" s="82"/>
      <c r="BZ677" s="83"/>
      <c r="CA677" s="82"/>
      <c r="CB677" s="82"/>
      <c r="CC677" s="82"/>
    </row>
    <row r="678" spans="1:81" ht="15.75" customHeight="1" thickBot="1" x14ac:dyDescent="0.25">
      <c r="A678" s="82"/>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c r="AA678" s="82"/>
      <c r="AB678" s="82"/>
      <c r="AC678" s="82"/>
      <c r="AD678" s="82"/>
      <c r="AE678" s="82"/>
      <c r="AF678" s="82"/>
      <c r="AG678" s="82"/>
      <c r="AH678" s="82"/>
      <c r="AI678" s="82"/>
      <c r="AJ678" s="82"/>
      <c r="AK678" s="82"/>
      <c r="AL678" s="82"/>
      <c r="AM678" s="82"/>
      <c r="AN678" s="82"/>
      <c r="AO678" s="82"/>
      <c r="AP678" s="82"/>
      <c r="AQ678" s="82"/>
      <c r="AR678" s="82"/>
      <c r="AS678" s="82"/>
      <c r="AT678" s="82"/>
      <c r="AU678" s="82"/>
      <c r="AV678" s="82"/>
      <c r="AW678" s="82"/>
      <c r="AX678" s="82"/>
      <c r="AY678" s="82"/>
      <c r="AZ678" s="82"/>
      <c r="BA678" s="82"/>
      <c r="BB678" s="82"/>
      <c r="BC678" s="82"/>
      <c r="BD678" s="82"/>
      <c r="BE678" s="82"/>
      <c r="BF678" s="82"/>
      <c r="BG678" s="82"/>
      <c r="BH678" s="82"/>
      <c r="BI678" s="82"/>
      <c r="BJ678" s="82"/>
      <c r="BK678" s="82"/>
      <c r="BL678" s="82"/>
      <c r="BM678" s="82"/>
      <c r="BN678" s="82"/>
      <c r="BO678" s="82"/>
      <c r="BP678" s="82"/>
      <c r="BQ678" s="82"/>
      <c r="BR678" s="82"/>
      <c r="BS678" s="84"/>
      <c r="BT678" s="84"/>
      <c r="BU678" s="84"/>
      <c r="BV678" s="84"/>
      <c r="BW678" s="84"/>
      <c r="BX678" s="84"/>
      <c r="BY678" s="82"/>
      <c r="BZ678" s="83"/>
      <c r="CA678" s="82"/>
      <c r="CB678" s="82"/>
      <c r="CC678" s="82"/>
    </row>
    <row r="679" spans="1:81" ht="15.75" customHeight="1" thickBot="1" x14ac:dyDescent="0.25">
      <c r="A679" s="82"/>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c r="AG679" s="82"/>
      <c r="AH679" s="82"/>
      <c r="AI679" s="82"/>
      <c r="AJ679" s="82"/>
      <c r="AK679" s="82"/>
      <c r="AL679" s="82"/>
      <c r="AM679" s="82"/>
      <c r="AN679" s="82"/>
      <c r="AO679" s="82"/>
      <c r="AP679" s="82"/>
      <c r="AQ679" s="82"/>
      <c r="AR679" s="82"/>
      <c r="AS679" s="82"/>
      <c r="AT679" s="82"/>
      <c r="AU679" s="82"/>
      <c r="AV679" s="82"/>
      <c r="AW679" s="82"/>
      <c r="AX679" s="82"/>
      <c r="AY679" s="82"/>
      <c r="AZ679" s="82"/>
      <c r="BA679" s="82"/>
      <c r="BB679" s="82"/>
      <c r="BC679" s="82"/>
      <c r="BD679" s="82"/>
      <c r="BE679" s="82"/>
      <c r="BF679" s="82"/>
      <c r="BG679" s="82"/>
      <c r="BH679" s="82"/>
      <c r="BI679" s="82"/>
      <c r="BJ679" s="82"/>
      <c r="BK679" s="82"/>
      <c r="BL679" s="82"/>
      <c r="BM679" s="82"/>
      <c r="BN679" s="82"/>
      <c r="BO679" s="82"/>
      <c r="BP679" s="82"/>
      <c r="BQ679" s="82"/>
      <c r="BR679" s="82"/>
      <c r="BS679" s="84"/>
      <c r="BT679" s="84"/>
      <c r="BU679" s="84"/>
      <c r="BV679" s="84"/>
      <c r="BW679" s="84"/>
      <c r="BX679" s="84"/>
      <c r="BY679" s="82"/>
      <c r="BZ679" s="83"/>
      <c r="CA679" s="82"/>
      <c r="CB679" s="82"/>
      <c r="CC679" s="82"/>
    </row>
    <row r="680" spans="1:81" ht="15.75" customHeight="1" thickBot="1" x14ac:dyDescent="0.25">
      <c r="A680" s="82"/>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G680" s="82"/>
      <c r="AH680" s="82"/>
      <c r="AI680" s="82"/>
      <c r="AJ680" s="82"/>
      <c r="AK680" s="82"/>
      <c r="AL680" s="82"/>
      <c r="AM680" s="82"/>
      <c r="AN680" s="82"/>
      <c r="AO680" s="82"/>
      <c r="AP680" s="82"/>
      <c r="AQ680" s="82"/>
      <c r="AR680" s="82"/>
      <c r="AS680" s="82"/>
      <c r="AT680" s="82"/>
      <c r="AU680" s="82"/>
      <c r="AV680" s="82"/>
      <c r="AW680" s="82"/>
      <c r="AX680" s="82"/>
      <c r="AY680" s="82"/>
      <c r="AZ680" s="82"/>
      <c r="BA680" s="82"/>
      <c r="BB680" s="82"/>
      <c r="BC680" s="82"/>
      <c r="BD680" s="82"/>
      <c r="BE680" s="82"/>
      <c r="BF680" s="82"/>
      <c r="BG680" s="82"/>
      <c r="BH680" s="82"/>
      <c r="BI680" s="82"/>
      <c r="BJ680" s="82"/>
      <c r="BK680" s="82"/>
      <c r="BL680" s="82"/>
      <c r="BM680" s="82"/>
      <c r="BN680" s="82"/>
      <c r="BO680" s="82"/>
      <c r="BP680" s="82"/>
      <c r="BQ680" s="82"/>
      <c r="BR680" s="82"/>
      <c r="BS680" s="84"/>
      <c r="BT680" s="84"/>
      <c r="BU680" s="84"/>
      <c r="BV680" s="84"/>
      <c r="BW680" s="84"/>
      <c r="BX680" s="84"/>
      <c r="BY680" s="82"/>
      <c r="BZ680" s="83"/>
      <c r="CA680" s="82"/>
      <c r="CB680" s="82"/>
      <c r="CC680" s="82"/>
    </row>
    <row r="681" spans="1:81" ht="15.75" customHeight="1" thickBot="1" x14ac:dyDescent="0.25">
      <c r="A681" s="82"/>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c r="AA681" s="82"/>
      <c r="AB681" s="82"/>
      <c r="AC681" s="82"/>
      <c r="AD681" s="82"/>
      <c r="AE681" s="82"/>
      <c r="AF681" s="82"/>
      <c r="AG681" s="82"/>
      <c r="AH681" s="82"/>
      <c r="AI681" s="82"/>
      <c r="AJ681" s="82"/>
      <c r="AK681" s="82"/>
      <c r="AL681" s="82"/>
      <c r="AM681" s="82"/>
      <c r="AN681" s="82"/>
      <c r="AO681" s="82"/>
      <c r="AP681" s="82"/>
      <c r="AQ681" s="82"/>
      <c r="AR681" s="82"/>
      <c r="AS681" s="82"/>
      <c r="AT681" s="82"/>
      <c r="AU681" s="82"/>
      <c r="AV681" s="82"/>
      <c r="AW681" s="82"/>
      <c r="AX681" s="82"/>
      <c r="AY681" s="82"/>
      <c r="AZ681" s="82"/>
      <c r="BA681" s="82"/>
      <c r="BB681" s="82"/>
      <c r="BC681" s="82"/>
      <c r="BD681" s="82"/>
      <c r="BE681" s="82"/>
      <c r="BF681" s="82"/>
      <c r="BG681" s="82"/>
      <c r="BH681" s="82"/>
      <c r="BI681" s="82"/>
      <c r="BJ681" s="82"/>
      <c r="BK681" s="82"/>
      <c r="BL681" s="82"/>
      <c r="BM681" s="82"/>
      <c r="BN681" s="82"/>
      <c r="BO681" s="82"/>
      <c r="BP681" s="82"/>
      <c r="BQ681" s="82"/>
      <c r="BR681" s="82"/>
      <c r="BS681" s="84"/>
      <c r="BT681" s="84"/>
      <c r="BU681" s="84"/>
      <c r="BV681" s="84"/>
      <c r="BW681" s="84"/>
      <c r="BX681" s="84"/>
      <c r="BY681" s="82"/>
      <c r="BZ681" s="83"/>
      <c r="CA681" s="82"/>
      <c r="CB681" s="82"/>
      <c r="CC681" s="82"/>
    </row>
    <row r="682" spans="1:81" ht="15.75" customHeight="1" thickBot="1" x14ac:dyDescent="0.25">
      <c r="A682" s="82"/>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c r="AA682" s="82"/>
      <c r="AB682" s="82"/>
      <c r="AC682" s="82"/>
      <c r="AD682" s="82"/>
      <c r="AE682" s="82"/>
      <c r="AF682" s="82"/>
      <c r="AG682" s="82"/>
      <c r="AH682" s="82"/>
      <c r="AI682" s="82"/>
      <c r="AJ682" s="82"/>
      <c r="AK682" s="82"/>
      <c r="AL682" s="82"/>
      <c r="AM682" s="82"/>
      <c r="AN682" s="82"/>
      <c r="AO682" s="82"/>
      <c r="AP682" s="82"/>
      <c r="AQ682" s="82"/>
      <c r="AR682" s="82"/>
      <c r="AS682" s="82"/>
      <c r="AT682" s="82"/>
      <c r="AU682" s="82"/>
      <c r="AV682" s="82"/>
      <c r="AW682" s="82"/>
      <c r="AX682" s="82"/>
      <c r="AY682" s="82"/>
      <c r="AZ682" s="82"/>
      <c r="BA682" s="82"/>
      <c r="BB682" s="82"/>
      <c r="BC682" s="82"/>
      <c r="BD682" s="82"/>
      <c r="BE682" s="82"/>
      <c r="BF682" s="82"/>
      <c r="BG682" s="82"/>
      <c r="BH682" s="82"/>
      <c r="BI682" s="82"/>
      <c r="BJ682" s="82"/>
      <c r="BK682" s="82"/>
      <c r="BL682" s="82"/>
      <c r="BM682" s="82"/>
      <c r="BN682" s="82"/>
      <c r="BO682" s="82"/>
      <c r="BP682" s="82"/>
      <c r="BQ682" s="82"/>
      <c r="BR682" s="82"/>
      <c r="BS682" s="84"/>
      <c r="BT682" s="84"/>
      <c r="BU682" s="84"/>
      <c r="BV682" s="84"/>
      <c r="BW682" s="84"/>
      <c r="BX682" s="84"/>
      <c r="BY682" s="82"/>
      <c r="BZ682" s="83"/>
      <c r="CA682" s="82"/>
      <c r="CB682" s="82"/>
      <c r="CC682" s="82"/>
    </row>
    <row r="683" spans="1:81" ht="15.75" customHeight="1" thickBot="1" x14ac:dyDescent="0.25">
      <c r="A683" s="82"/>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c r="AA683" s="82"/>
      <c r="AB683" s="82"/>
      <c r="AC683" s="82"/>
      <c r="AD683" s="82"/>
      <c r="AE683" s="82"/>
      <c r="AF683" s="82"/>
      <c r="AG683" s="82"/>
      <c r="AH683" s="82"/>
      <c r="AI683" s="82"/>
      <c r="AJ683" s="82"/>
      <c r="AK683" s="82"/>
      <c r="AL683" s="82"/>
      <c r="AM683" s="82"/>
      <c r="AN683" s="82"/>
      <c r="AO683" s="82"/>
      <c r="AP683" s="82"/>
      <c r="AQ683" s="82"/>
      <c r="AR683" s="82"/>
      <c r="AS683" s="82"/>
      <c r="AT683" s="82"/>
      <c r="AU683" s="82"/>
      <c r="AV683" s="82"/>
      <c r="AW683" s="82"/>
      <c r="AX683" s="82"/>
      <c r="AY683" s="82"/>
      <c r="AZ683" s="82"/>
      <c r="BA683" s="82"/>
      <c r="BB683" s="82"/>
      <c r="BC683" s="82"/>
      <c r="BD683" s="82"/>
      <c r="BE683" s="82"/>
      <c r="BF683" s="82"/>
      <c r="BG683" s="82"/>
      <c r="BH683" s="82"/>
      <c r="BI683" s="82"/>
      <c r="BJ683" s="82"/>
      <c r="BK683" s="82"/>
      <c r="BL683" s="82"/>
      <c r="BM683" s="82"/>
      <c r="BN683" s="82"/>
      <c r="BO683" s="82"/>
      <c r="BP683" s="82"/>
      <c r="BQ683" s="82"/>
      <c r="BR683" s="82"/>
      <c r="BS683" s="84"/>
      <c r="BT683" s="84"/>
      <c r="BU683" s="84"/>
      <c r="BV683" s="84"/>
      <c r="BW683" s="84"/>
      <c r="BX683" s="84"/>
      <c r="BY683" s="82"/>
      <c r="BZ683" s="83"/>
      <c r="CA683" s="82"/>
      <c r="CB683" s="82"/>
      <c r="CC683" s="82"/>
    </row>
    <row r="684" spans="1:81" ht="15.75" customHeight="1" thickBot="1" x14ac:dyDescent="0.25">
      <c r="A684" s="82"/>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c r="AA684" s="82"/>
      <c r="AB684" s="82"/>
      <c r="AC684" s="82"/>
      <c r="AD684" s="82"/>
      <c r="AE684" s="82"/>
      <c r="AF684" s="82"/>
      <c r="AG684" s="82"/>
      <c r="AH684" s="82"/>
      <c r="AI684" s="82"/>
      <c r="AJ684" s="82"/>
      <c r="AK684" s="82"/>
      <c r="AL684" s="82"/>
      <c r="AM684" s="82"/>
      <c r="AN684" s="82"/>
      <c r="AO684" s="82"/>
      <c r="AP684" s="82"/>
      <c r="AQ684" s="82"/>
      <c r="AR684" s="82"/>
      <c r="AS684" s="82"/>
      <c r="AT684" s="82"/>
      <c r="AU684" s="82"/>
      <c r="AV684" s="82"/>
      <c r="AW684" s="82"/>
      <c r="AX684" s="82"/>
      <c r="AY684" s="82"/>
      <c r="AZ684" s="82"/>
      <c r="BA684" s="82"/>
      <c r="BB684" s="82"/>
      <c r="BC684" s="82"/>
      <c r="BD684" s="82"/>
      <c r="BE684" s="82"/>
      <c r="BF684" s="82"/>
      <c r="BG684" s="82"/>
      <c r="BH684" s="82"/>
      <c r="BI684" s="82"/>
      <c r="BJ684" s="82"/>
      <c r="BK684" s="82"/>
      <c r="BL684" s="82"/>
      <c r="BM684" s="82"/>
      <c r="BN684" s="82"/>
      <c r="BO684" s="82"/>
      <c r="BP684" s="82"/>
      <c r="BQ684" s="82"/>
      <c r="BR684" s="82"/>
      <c r="BS684" s="84"/>
      <c r="BT684" s="84"/>
      <c r="BU684" s="84"/>
      <c r="BV684" s="84"/>
      <c r="BW684" s="84"/>
      <c r="BX684" s="84"/>
      <c r="BY684" s="82"/>
      <c r="BZ684" s="83"/>
      <c r="CA684" s="82"/>
      <c r="CB684" s="82"/>
      <c r="CC684" s="82"/>
    </row>
    <row r="685" spans="1:81" ht="15.75" customHeight="1" thickBot="1" x14ac:dyDescent="0.25">
      <c r="A685" s="82"/>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c r="AA685" s="82"/>
      <c r="AB685" s="82"/>
      <c r="AC685" s="82"/>
      <c r="AD685" s="82"/>
      <c r="AE685" s="82"/>
      <c r="AF685" s="82"/>
      <c r="AG685" s="82"/>
      <c r="AH685" s="82"/>
      <c r="AI685" s="82"/>
      <c r="AJ685" s="82"/>
      <c r="AK685" s="82"/>
      <c r="AL685" s="82"/>
      <c r="AM685" s="82"/>
      <c r="AN685" s="82"/>
      <c r="AO685" s="82"/>
      <c r="AP685" s="82"/>
      <c r="AQ685" s="82"/>
      <c r="AR685" s="82"/>
      <c r="AS685" s="82"/>
      <c r="AT685" s="82"/>
      <c r="AU685" s="82"/>
      <c r="AV685" s="82"/>
      <c r="AW685" s="82"/>
      <c r="AX685" s="82"/>
      <c r="AY685" s="82"/>
      <c r="AZ685" s="82"/>
      <c r="BA685" s="82"/>
      <c r="BB685" s="82"/>
      <c r="BC685" s="82"/>
      <c r="BD685" s="82"/>
      <c r="BE685" s="82"/>
      <c r="BF685" s="82"/>
      <c r="BG685" s="82"/>
      <c r="BH685" s="82"/>
      <c r="BI685" s="82"/>
      <c r="BJ685" s="82"/>
      <c r="BK685" s="82"/>
      <c r="BL685" s="82"/>
      <c r="BM685" s="82"/>
      <c r="BN685" s="82"/>
      <c r="BO685" s="82"/>
      <c r="BP685" s="82"/>
      <c r="BQ685" s="82"/>
      <c r="BR685" s="82"/>
      <c r="BS685" s="84"/>
      <c r="BT685" s="84"/>
      <c r="BU685" s="84"/>
      <c r="BV685" s="84"/>
      <c r="BW685" s="84"/>
      <c r="BX685" s="84"/>
      <c r="BY685" s="82"/>
      <c r="BZ685" s="83"/>
      <c r="CA685" s="82"/>
      <c r="CB685" s="82"/>
      <c r="CC685" s="82"/>
    </row>
    <row r="686" spans="1:81" ht="15.75" customHeight="1" thickBot="1" x14ac:dyDescent="0.25">
      <c r="A686" s="82"/>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G686" s="82"/>
      <c r="AH686" s="82"/>
      <c r="AI686" s="82"/>
      <c r="AJ686" s="82"/>
      <c r="AK686" s="82"/>
      <c r="AL686" s="82"/>
      <c r="AM686" s="82"/>
      <c r="AN686" s="82"/>
      <c r="AO686" s="82"/>
      <c r="AP686" s="82"/>
      <c r="AQ686" s="82"/>
      <c r="AR686" s="82"/>
      <c r="AS686" s="82"/>
      <c r="AT686" s="82"/>
      <c r="AU686" s="82"/>
      <c r="AV686" s="82"/>
      <c r="AW686" s="82"/>
      <c r="AX686" s="82"/>
      <c r="AY686" s="82"/>
      <c r="AZ686" s="82"/>
      <c r="BA686" s="82"/>
      <c r="BB686" s="82"/>
      <c r="BC686" s="82"/>
      <c r="BD686" s="82"/>
      <c r="BE686" s="82"/>
      <c r="BF686" s="82"/>
      <c r="BG686" s="82"/>
      <c r="BH686" s="82"/>
      <c r="BI686" s="82"/>
      <c r="BJ686" s="82"/>
      <c r="BK686" s="82"/>
      <c r="BL686" s="82"/>
      <c r="BM686" s="82"/>
      <c r="BN686" s="82"/>
      <c r="BO686" s="82"/>
      <c r="BP686" s="82"/>
      <c r="BQ686" s="82"/>
      <c r="BR686" s="82"/>
      <c r="BS686" s="84"/>
      <c r="BT686" s="84"/>
      <c r="BU686" s="84"/>
      <c r="BV686" s="84"/>
      <c r="BW686" s="84"/>
      <c r="BX686" s="84"/>
      <c r="BY686" s="82"/>
      <c r="BZ686" s="83"/>
      <c r="CA686" s="82"/>
      <c r="CB686" s="82"/>
      <c r="CC686" s="82"/>
    </row>
    <row r="687" spans="1:81" ht="15.75" customHeight="1" thickBot="1" x14ac:dyDescent="0.25">
      <c r="A687" s="82"/>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c r="AA687" s="82"/>
      <c r="AB687" s="82"/>
      <c r="AC687" s="82"/>
      <c r="AD687" s="82"/>
      <c r="AE687" s="82"/>
      <c r="AF687" s="82"/>
      <c r="AG687" s="82"/>
      <c r="AH687" s="82"/>
      <c r="AI687" s="82"/>
      <c r="AJ687" s="82"/>
      <c r="AK687" s="82"/>
      <c r="AL687" s="82"/>
      <c r="AM687" s="82"/>
      <c r="AN687" s="82"/>
      <c r="AO687" s="82"/>
      <c r="AP687" s="82"/>
      <c r="AQ687" s="82"/>
      <c r="AR687" s="82"/>
      <c r="AS687" s="82"/>
      <c r="AT687" s="82"/>
      <c r="AU687" s="82"/>
      <c r="AV687" s="82"/>
      <c r="AW687" s="82"/>
      <c r="AX687" s="82"/>
      <c r="AY687" s="82"/>
      <c r="AZ687" s="82"/>
      <c r="BA687" s="82"/>
      <c r="BB687" s="82"/>
      <c r="BC687" s="82"/>
      <c r="BD687" s="82"/>
      <c r="BE687" s="82"/>
      <c r="BF687" s="82"/>
      <c r="BG687" s="82"/>
      <c r="BH687" s="82"/>
      <c r="BI687" s="82"/>
      <c r="BJ687" s="82"/>
      <c r="BK687" s="82"/>
      <c r="BL687" s="82"/>
      <c r="BM687" s="82"/>
      <c r="BN687" s="82"/>
      <c r="BO687" s="82"/>
      <c r="BP687" s="82"/>
      <c r="BQ687" s="82"/>
      <c r="BR687" s="82"/>
      <c r="BS687" s="84"/>
      <c r="BT687" s="84"/>
      <c r="BU687" s="84"/>
      <c r="BV687" s="84"/>
      <c r="BW687" s="84"/>
      <c r="BX687" s="84"/>
      <c r="BY687" s="82"/>
      <c r="BZ687" s="83"/>
      <c r="CA687" s="82"/>
      <c r="CB687" s="82"/>
      <c r="CC687" s="82"/>
    </row>
    <row r="688" spans="1:81" ht="15.75" customHeight="1" thickBot="1" x14ac:dyDescent="0.25">
      <c r="A688" s="82"/>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c r="AA688" s="82"/>
      <c r="AB688" s="82"/>
      <c r="AC688" s="82"/>
      <c r="AD688" s="82"/>
      <c r="AE688" s="82"/>
      <c r="AF688" s="82"/>
      <c r="AG688" s="82"/>
      <c r="AH688" s="82"/>
      <c r="AI688" s="82"/>
      <c r="AJ688" s="82"/>
      <c r="AK688" s="82"/>
      <c r="AL688" s="82"/>
      <c r="AM688" s="82"/>
      <c r="AN688" s="82"/>
      <c r="AO688" s="82"/>
      <c r="AP688" s="82"/>
      <c r="AQ688" s="82"/>
      <c r="AR688" s="82"/>
      <c r="AS688" s="82"/>
      <c r="AT688" s="82"/>
      <c r="AU688" s="82"/>
      <c r="AV688" s="82"/>
      <c r="AW688" s="82"/>
      <c r="AX688" s="82"/>
      <c r="AY688" s="82"/>
      <c r="AZ688" s="82"/>
      <c r="BA688" s="82"/>
      <c r="BB688" s="82"/>
      <c r="BC688" s="82"/>
      <c r="BD688" s="82"/>
      <c r="BE688" s="82"/>
      <c r="BF688" s="82"/>
      <c r="BG688" s="82"/>
      <c r="BH688" s="82"/>
      <c r="BI688" s="82"/>
      <c r="BJ688" s="82"/>
      <c r="BK688" s="82"/>
      <c r="BL688" s="82"/>
      <c r="BM688" s="82"/>
      <c r="BN688" s="82"/>
      <c r="BO688" s="82"/>
      <c r="BP688" s="82"/>
      <c r="BQ688" s="82"/>
      <c r="BR688" s="82"/>
      <c r="BS688" s="84"/>
      <c r="BT688" s="84"/>
      <c r="BU688" s="84"/>
      <c r="BV688" s="84"/>
      <c r="BW688" s="84"/>
      <c r="BX688" s="84"/>
      <c r="BY688" s="82"/>
      <c r="BZ688" s="83"/>
      <c r="CA688" s="82"/>
      <c r="CB688" s="82"/>
      <c r="CC688" s="82"/>
    </row>
    <row r="689" spans="1:81" ht="15.75" customHeight="1" thickBot="1" x14ac:dyDescent="0.25">
      <c r="A689" s="82"/>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c r="AA689" s="82"/>
      <c r="AB689" s="82"/>
      <c r="AC689" s="82"/>
      <c r="AD689" s="82"/>
      <c r="AE689" s="82"/>
      <c r="AF689" s="82"/>
      <c r="AG689" s="82"/>
      <c r="AH689" s="82"/>
      <c r="AI689" s="82"/>
      <c r="AJ689" s="82"/>
      <c r="AK689" s="82"/>
      <c r="AL689" s="82"/>
      <c r="AM689" s="82"/>
      <c r="AN689" s="82"/>
      <c r="AO689" s="82"/>
      <c r="AP689" s="82"/>
      <c r="AQ689" s="82"/>
      <c r="AR689" s="82"/>
      <c r="AS689" s="82"/>
      <c r="AT689" s="82"/>
      <c r="AU689" s="82"/>
      <c r="AV689" s="82"/>
      <c r="AW689" s="82"/>
      <c r="AX689" s="82"/>
      <c r="AY689" s="82"/>
      <c r="AZ689" s="82"/>
      <c r="BA689" s="82"/>
      <c r="BB689" s="82"/>
      <c r="BC689" s="82"/>
      <c r="BD689" s="82"/>
      <c r="BE689" s="82"/>
      <c r="BF689" s="82"/>
      <c r="BG689" s="82"/>
      <c r="BH689" s="82"/>
      <c r="BI689" s="82"/>
      <c r="BJ689" s="82"/>
      <c r="BK689" s="82"/>
      <c r="BL689" s="82"/>
      <c r="BM689" s="82"/>
      <c r="BN689" s="82"/>
      <c r="BO689" s="82"/>
      <c r="BP689" s="82"/>
      <c r="BQ689" s="82"/>
      <c r="BR689" s="82"/>
      <c r="BS689" s="84"/>
      <c r="BT689" s="84"/>
      <c r="BU689" s="84"/>
      <c r="BV689" s="84"/>
      <c r="BW689" s="84"/>
      <c r="BX689" s="84"/>
      <c r="BY689" s="82"/>
      <c r="BZ689" s="83"/>
      <c r="CA689" s="82"/>
      <c r="CB689" s="82"/>
      <c r="CC689" s="82"/>
    </row>
    <row r="690" spans="1:81" ht="15.75" customHeight="1" thickBot="1" x14ac:dyDescent="0.25">
      <c r="A690" s="82"/>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c r="AA690" s="82"/>
      <c r="AB690" s="82"/>
      <c r="AC690" s="82"/>
      <c r="AD690" s="82"/>
      <c r="AE690" s="82"/>
      <c r="AF690" s="82"/>
      <c r="AG690" s="82"/>
      <c r="AH690" s="82"/>
      <c r="AI690" s="82"/>
      <c r="AJ690" s="82"/>
      <c r="AK690" s="82"/>
      <c r="AL690" s="82"/>
      <c r="AM690" s="82"/>
      <c r="AN690" s="82"/>
      <c r="AO690" s="82"/>
      <c r="AP690" s="82"/>
      <c r="AQ690" s="82"/>
      <c r="AR690" s="82"/>
      <c r="AS690" s="82"/>
      <c r="AT690" s="82"/>
      <c r="AU690" s="82"/>
      <c r="AV690" s="82"/>
      <c r="AW690" s="82"/>
      <c r="AX690" s="82"/>
      <c r="AY690" s="82"/>
      <c r="AZ690" s="82"/>
      <c r="BA690" s="82"/>
      <c r="BB690" s="82"/>
      <c r="BC690" s="82"/>
      <c r="BD690" s="82"/>
      <c r="BE690" s="82"/>
      <c r="BF690" s="82"/>
      <c r="BG690" s="82"/>
      <c r="BH690" s="82"/>
      <c r="BI690" s="82"/>
      <c r="BJ690" s="82"/>
      <c r="BK690" s="82"/>
      <c r="BL690" s="82"/>
      <c r="BM690" s="82"/>
      <c r="BN690" s="82"/>
      <c r="BO690" s="82"/>
      <c r="BP690" s="82"/>
      <c r="BQ690" s="82"/>
      <c r="BR690" s="82"/>
      <c r="BS690" s="84"/>
      <c r="BT690" s="84"/>
      <c r="BU690" s="84"/>
      <c r="BV690" s="84"/>
      <c r="BW690" s="84"/>
      <c r="BX690" s="84"/>
      <c r="BY690" s="82"/>
      <c r="BZ690" s="83"/>
      <c r="CA690" s="82"/>
      <c r="CB690" s="82"/>
      <c r="CC690" s="82"/>
    </row>
    <row r="691" spans="1:81" ht="15.75" customHeight="1" thickBot="1" x14ac:dyDescent="0.25">
      <c r="A691" s="82"/>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c r="AA691" s="82"/>
      <c r="AB691" s="82"/>
      <c r="AC691" s="82"/>
      <c r="AD691" s="82"/>
      <c r="AE691" s="82"/>
      <c r="AF691" s="82"/>
      <c r="AG691" s="82"/>
      <c r="AH691" s="82"/>
      <c r="AI691" s="82"/>
      <c r="AJ691" s="82"/>
      <c r="AK691" s="82"/>
      <c r="AL691" s="82"/>
      <c r="AM691" s="82"/>
      <c r="AN691" s="82"/>
      <c r="AO691" s="82"/>
      <c r="AP691" s="82"/>
      <c r="AQ691" s="82"/>
      <c r="AR691" s="82"/>
      <c r="AS691" s="82"/>
      <c r="AT691" s="82"/>
      <c r="AU691" s="82"/>
      <c r="AV691" s="82"/>
      <c r="AW691" s="82"/>
      <c r="AX691" s="82"/>
      <c r="AY691" s="82"/>
      <c r="AZ691" s="82"/>
      <c r="BA691" s="82"/>
      <c r="BB691" s="82"/>
      <c r="BC691" s="82"/>
      <c r="BD691" s="82"/>
      <c r="BE691" s="82"/>
      <c r="BF691" s="82"/>
      <c r="BG691" s="82"/>
      <c r="BH691" s="82"/>
      <c r="BI691" s="82"/>
      <c r="BJ691" s="82"/>
      <c r="BK691" s="82"/>
      <c r="BL691" s="82"/>
      <c r="BM691" s="82"/>
      <c r="BN691" s="82"/>
      <c r="BO691" s="82"/>
      <c r="BP691" s="82"/>
      <c r="BQ691" s="82"/>
      <c r="BR691" s="82"/>
      <c r="BS691" s="84"/>
      <c r="BT691" s="84"/>
      <c r="BU691" s="84"/>
      <c r="BV691" s="84"/>
      <c r="BW691" s="84"/>
      <c r="BX691" s="84"/>
      <c r="BY691" s="82"/>
      <c r="BZ691" s="83"/>
      <c r="CA691" s="82"/>
      <c r="CB691" s="82"/>
      <c r="CC691" s="82"/>
    </row>
    <row r="692" spans="1:81" ht="15.75" customHeight="1" thickBot="1" x14ac:dyDescent="0.25">
      <c r="A692" s="82"/>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G692" s="82"/>
      <c r="AH692" s="82"/>
      <c r="AI692" s="82"/>
      <c r="AJ692" s="82"/>
      <c r="AK692" s="82"/>
      <c r="AL692" s="82"/>
      <c r="AM692" s="82"/>
      <c r="AN692" s="82"/>
      <c r="AO692" s="82"/>
      <c r="AP692" s="82"/>
      <c r="AQ692" s="82"/>
      <c r="AR692" s="82"/>
      <c r="AS692" s="82"/>
      <c r="AT692" s="82"/>
      <c r="AU692" s="82"/>
      <c r="AV692" s="82"/>
      <c r="AW692" s="82"/>
      <c r="AX692" s="82"/>
      <c r="AY692" s="82"/>
      <c r="AZ692" s="82"/>
      <c r="BA692" s="82"/>
      <c r="BB692" s="82"/>
      <c r="BC692" s="82"/>
      <c r="BD692" s="82"/>
      <c r="BE692" s="82"/>
      <c r="BF692" s="82"/>
      <c r="BG692" s="82"/>
      <c r="BH692" s="82"/>
      <c r="BI692" s="82"/>
      <c r="BJ692" s="82"/>
      <c r="BK692" s="82"/>
      <c r="BL692" s="82"/>
      <c r="BM692" s="82"/>
      <c r="BN692" s="82"/>
      <c r="BO692" s="82"/>
      <c r="BP692" s="82"/>
      <c r="BQ692" s="82"/>
      <c r="BR692" s="82"/>
      <c r="BS692" s="84"/>
      <c r="BT692" s="84"/>
      <c r="BU692" s="84"/>
      <c r="BV692" s="84"/>
      <c r="BW692" s="84"/>
      <c r="BX692" s="84"/>
      <c r="BY692" s="82"/>
      <c r="BZ692" s="83"/>
      <c r="CA692" s="82"/>
      <c r="CB692" s="82"/>
      <c r="CC692" s="82"/>
    </row>
    <row r="693" spans="1:81" ht="15.75" customHeight="1" thickBot="1" x14ac:dyDescent="0.25">
      <c r="A693" s="82"/>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c r="AA693" s="82"/>
      <c r="AB693" s="82"/>
      <c r="AC693" s="82"/>
      <c r="AD693" s="82"/>
      <c r="AE693" s="82"/>
      <c r="AF693" s="82"/>
      <c r="AG693" s="82"/>
      <c r="AH693" s="82"/>
      <c r="AI693" s="82"/>
      <c r="AJ693" s="82"/>
      <c r="AK693" s="82"/>
      <c r="AL693" s="82"/>
      <c r="AM693" s="82"/>
      <c r="AN693" s="82"/>
      <c r="AO693" s="82"/>
      <c r="AP693" s="82"/>
      <c r="AQ693" s="82"/>
      <c r="AR693" s="82"/>
      <c r="AS693" s="82"/>
      <c r="AT693" s="82"/>
      <c r="AU693" s="82"/>
      <c r="AV693" s="82"/>
      <c r="AW693" s="82"/>
      <c r="AX693" s="82"/>
      <c r="AY693" s="82"/>
      <c r="AZ693" s="82"/>
      <c r="BA693" s="82"/>
      <c r="BB693" s="82"/>
      <c r="BC693" s="82"/>
      <c r="BD693" s="82"/>
      <c r="BE693" s="82"/>
      <c r="BF693" s="82"/>
      <c r="BG693" s="82"/>
      <c r="BH693" s="82"/>
      <c r="BI693" s="82"/>
      <c r="BJ693" s="82"/>
      <c r="BK693" s="82"/>
      <c r="BL693" s="82"/>
      <c r="BM693" s="82"/>
      <c r="BN693" s="82"/>
      <c r="BO693" s="82"/>
      <c r="BP693" s="82"/>
      <c r="BQ693" s="82"/>
      <c r="BR693" s="82"/>
      <c r="BS693" s="84"/>
      <c r="BT693" s="84"/>
      <c r="BU693" s="84"/>
      <c r="BV693" s="84"/>
      <c r="BW693" s="84"/>
      <c r="BX693" s="84"/>
      <c r="BY693" s="82"/>
      <c r="BZ693" s="83"/>
      <c r="CA693" s="82"/>
      <c r="CB693" s="82"/>
      <c r="CC693" s="82"/>
    </row>
    <row r="694" spans="1:81" ht="15.75" customHeight="1" thickBot="1" x14ac:dyDescent="0.25">
      <c r="A694" s="82"/>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c r="AG694" s="82"/>
      <c r="AH694" s="82"/>
      <c r="AI694" s="82"/>
      <c r="AJ694" s="82"/>
      <c r="AK694" s="82"/>
      <c r="AL694" s="82"/>
      <c r="AM694" s="82"/>
      <c r="AN694" s="82"/>
      <c r="AO694" s="82"/>
      <c r="AP694" s="82"/>
      <c r="AQ694" s="82"/>
      <c r="AR694" s="82"/>
      <c r="AS694" s="82"/>
      <c r="AT694" s="82"/>
      <c r="AU694" s="82"/>
      <c r="AV694" s="82"/>
      <c r="AW694" s="82"/>
      <c r="AX694" s="82"/>
      <c r="AY694" s="82"/>
      <c r="AZ694" s="82"/>
      <c r="BA694" s="82"/>
      <c r="BB694" s="82"/>
      <c r="BC694" s="82"/>
      <c r="BD694" s="82"/>
      <c r="BE694" s="82"/>
      <c r="BF694" s="82"/>
      <c r="BG694" s="82"/>
      <c r="BH694" s="82"/>
      <c r="BI694" s="82"/>
      <c r="BJ694" s="82"/>
      <c r="BK694" s="82"/>
      <c r="BL694" s="82"/>
      <c r="BM694" s="82"/>
      <c r="BN694" s="82"/>
      <c r="BO694" s="82"/>
      <c r="BP694" s="82"/>
      <c r="BQ694" s="82"/>
      <c r="BR694" s="82"/>
      <c r="BS694" s="84"/>
      <c r="BT694" s="84"/>
      <c r="BU694" s="84"/>
      <c r="BV694" s="84"/>
      <c r="BW694" s="84"/>
      <c r="BX694" s="84"/>
      <c r="BY694" s="82"/>
      <c r="BZ694" s="83"/>
      <c r="CA694" s="82"/>
      <c r="CB694" s="82"/>
      <c r="CC694" s="82"/>
    </row>
    <row r="695" spans="1:81" ht="15.75" customHeight="1" thickBot="1" x14ac:dyDescent="0.25">
      <c r="A695" s="82"/>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c r="AA695" s="82"/>
      <c r="AB695" s="82"/>
      <c r="AC695" s="82"/>
      <c r="AD695" s="82"/>
      <c r="AE695" s="82"/>
      <c r="AF695" s="82"/>
      <c r="AG695" s="82"/>
      <c r="AH695" s="82"/>
      <c r="AI695" s="82"/>
      <c r="AJ695" s="82"/>
      <c r="AK695" s="82"/>
      <c r="AL695" s="82"/>
      <c r="AM695" s="82"/>
      <c r="AN695" s="82"/>
      <c r="AO695" s="82"/>
      <c r="AP695" s="82"/>
      <c r="AQ695" s="82"/>
      <c r="AR695" s="82"/>
      <c r="AS695" s="82"/>
      <c r="AT695" s="82"/>
      <c r="AU695" s="82"/>
      <c r="AV695" s="82"/>
      <c r="AW695" s="82"/>
      <c r="AX695" s="82"/>
      <c r="AY695" s="82"/>
      <c r="AZ695" s="82"/>
      <c r="BA695" s="82"/>
      <c r="BB695" s="82"/>
      <c r="BC695" s="82"/>
      <c r="BD695" s="82"/>
      <c r="BE695" s="82"/>
      <c r="BF695" s="82"/>
      <c r="BG695" s="82"/>
      <c r="BH695" s="82"/>
      <c r="BI695" s="82"/>
      <c r="BJ695" s="82"/>
      <c r="BK695" s="82"/>
      <c r="BL695" s="82"/>
      <c r="BM695" s="82"/>
      <c r="BN695" s="82"/>
      <c r="BO695" s="82"/>
      <c r="BP695" s="82"/>
      <c r="BQ695" s="82"/>
      <c r="BR695" s="82"/>
      <c r="BS695" s="84"/>
      <c r="BT695" s="84"/>
      <c r="BU695" s="84"/>
      <c r="BV695" s="84"/>
      <c r="BW695" s="84"/>
      <c r="BX695" s="84"/>
      <c r="BY695" s="82"/>
      <c r="BZ695" s="83"/>
      <c r="CA695" s="82"/>
      <c r="CB695" s="82"/>
      <c r="CC695" s="82"/>
    </row>
    <row r="696" spans="1:81" ht="15.75" customHeight="1" thickBot="1" x14ac:dyDescent="0.25">
      <c r="A696" s="82"/>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c r="AG696" s="82"/>
      <c r="AH696" s="82"/>
      <c r="AI696" s="82"/>
      <c r="AJ696" s="82"/>
      <c r="AK696" s="82"/>
      <c r="AL696" s="82"/>
      <c r="AM696" s="82"/>
      <c r="AN696" s="82"/>
      <c r="AO696" s="82"/>
      <c r="AP696" s="82"/>
      <c r="AQ696" s="82"/>
      <c r="AR696" s="82"/>
      <c r="AS696" s="82"/>
      <c r="AT696" s="82"/>
      <c r="AU696" s="82"/>
      <c r="AV696" s="82"/>
      <c r="AW696" s="82"/>
      <c r="AX696" s="82"/>
      <c r="AY696" s="82"/>
      <c r="AZ696" s="82"/>
      <c r="BA696" s="82"/>
      <c r="BB696" s="82"/>
      <c r="BC696" s="82"/>
      <c r="BD696" s="82"/>
      <c r="BE696" s="82"/>
      <c r="BF696" s="82"/>
      <c r="BG696" s="82"/>
      <c r="BH696" s="82"/>
      <c r="BI696" s="82"/>
      <c r="BJ696" s="82"/>
      <c r="BK696" s="82"/>
      <c r="BL696" s="82"/>
      <c r="BM696" s="82"/>
      <c r="BN696" s="82"/>
      <c r="BO696" s="82"/>
      <c r="BP696" s="82"/>
      <c r="BQ696" s="82"/>
      <c r="BR696" s="82"/>
      <c r="BS696" s="84"/>
      <c r="BT696" s="84"/>
      <c r="BU696" s="84"/>
      <c r="BV696" s="84"/>
      <c r="BW696" s="84"/>
      <c r="BX696" s="84"/>
      <c r="BY696" s="82"/>
      <c r="BZ696" s="83"/>
      <c r="CA696" s="82"/>
      <c r="CB696" s="82"/>
      <c r="CC696" s="82"/>
    </row>
    <row r="697" spans="1:81" ht="15.75" customHeight="1" thickBot="1" x14ac:dyDescent="0.25">
      <c r="A697" s="82"/>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c r="AA697" s="82"/>
      <c r="AB697" s="82"/>
      <c r="AC697" s="82"/>
      <c r="AD697" s="82"/>
      <c r="AE697" s="82"/>
      <c r="AF697" s="82"/>
      <c r="AG697" s="82"/>
      <c r="AH697" s="82"/>
      <c r="AI697" s="82"/>
      <c r="AJ697" s="82"/>
      <c r="AK697" s="82"/>
      <c r="AL697" s="82"/>
      <c r="AM697" s="82"/>
      <c r="AN697" s="82"/>
      <c r="AO697" s="82"/>
      <c r="AP697" s="82"/>
      <c r="AQ697" s="82"/>
      <c r="AR697" s="82"/>
      <c r="AS697" s="82"/>
      <c r="AT697" s="82"/>
      <c r="AU697" s="82"/>
      <c r="AV697" s="82"/>
      <c r="AW697" s="82"/>
      <c r="AX697" s="82"/>
      <c r="AY697" s="82"/>
      <c r="AZ697" s="82"/>
      <c r="BA697" s="82"/>
      <c r="BB697" s="82"/>
      <c r="BC697" s="82"/>
      <c r="BD697" s="82"/>
      <c r="BE697" s="82"/>
      <c r="BF697" s="82"/>
      <c r="BG697" s="82"/>
      <c r="BH697" s="82"/>
      <c r="BI697" s="82"/>
      <c r="BJ697" s="82"/>
      <c r="BK697" s="82"/>
      <c r="BL697" s="82"/>
      <c r="BM697" s="82"/>
      <c r="BN697" s="82"/>
      <c r="BO697" s="82"/>
      <c r="BP697" s="82"/>
      <c r="BQ697" s="82"/>
      <c r="BR697" s="82"/>
      <c r="BS697" s="84"/>
      <c r="BT697" s="84"/>
      <c r="BU697" s="84"/>
      <c r="BV697" s="84"/>
      <c r="BW697" s="84"/>
      <c r="BX697" s="84"/>
      <c r="BY697" s="82"/>
      <c r="BZ697" s="83"/>
      <c r="CA697" s="82"/>
      <c r="CB697" s="82"/>
      <c r="CC697" s="82"/>
    </row>
    <row r="698" spans="1:81" ht="15.75" customHeight="1" thickBot="1" x14ac:dyDescent="0.25">
      <c r="A698" s="82"/>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c r="AA698" s="82"/>
      <c r="AB698" s="82"/>
      <c r="AC698" s="82"/>
      <c r="AD698" s="82"/>
      <c r="AE698" s="82"/>
      <c r="AF698" s="82"/>
      <c r="AG698" s="82"/>
      <c r="AH698" s="82"/>
      <c r="AI698" s="82"/>
      <c r="AJ698" s="82"/>
      <c r="AK698" s="82"/>
      <c r="AL698" s="82"/>
      <c r="AM698" s="82"/>
      <c r="AN698" s="82"/>
      <c r="AO698" s="82"/>
      <c r="AP698" s="82"/>
      <c r="AQ698" s="82"/>
      <c r="AR698" s="82"/>
      <c r="AS698" s="82"/>
      <c r="AT698" s="82"/>
      <c r="AU698" s="82"/>
      <c r="AV698" s="82"/>
      <c r="AW698" s="82"/>
      <c r="AX698" s="82"/>
      <c r="AY698" s="82"/>
      <c r="AZ698" s="82"/>
      <c r="BA698" s="82"/>
      <c r="BB698" s="82"/>
      <c r="BC698" s="82"/>
      <c r="BD698" s="82"/>
      <c r="BE698" s="82"/>
      <c r="BF698" s="82"/>
      <c r="BG698" s="82"/>
      <c r="BH698" s="82"/>
      <c r="BI698" s="82"/>
      <c r="BJ698" s="82"/>
      <c r="BK698" s="82"/>
      <c r="BL698" s="82"/>
      <c r="BM698" s="82"/>
      <c r="BN698" s="82"/>
      <c r="BO698" s="82"/>
      <c r="BP698" s="82"/>
      <c r="BQ698" s="82"/>
      <c r="BR698" s="82"/>
      <c r="BS698" s="84"/>
      <c r="BT698" s="84"/>
      <c r="BU698" s="84"/>
      <c r="BV698" s="84"/>
      <c r="BW698" s="84"/>
      <c r="BX698" s="84"/>
      <c r="BY698" s="82"/>
      <c r="BZ698" s="83"/>
      <c r="CA698" s="82"/>
      <c r="CB698" s="82"/>
      <c r="CC698" s="82"/>
    </row>
    <row r="699" spans="1:81" ht="15.75" customHeight="1" thickBot="1" x14ac:dyDescent="0.25">
      <c r="A699" s="82"/>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c r="AJ699" s="82"/>
      <c r="AK699" s="82"/>
      <c r="AL699" s="82"/>
      <c r="AM699" s="82"/>
      <c r="AN699" s="82"/>
      <c r="AO699" s="82"/>
      <c r="AP699" s="82"/>
      <c r="AQ699" s="82"/>
      <c r="AR699" s="82"/>
      <c r="AS699" s="82"/>
      <c r="AT699" s="82"/>
      <c r="AU699" s="82"/>
      <c r="AV699" s="82"/>
      <c r="AW699" s="82"/>
      <c r="AX699" s="82"/>
      <c r="AY699" s="82"/>
      <c r="AZ699" s="82"/>
      <c r="BA699" s="82"/>
      <c r="BB699" s="82"/>
      <c r="BC699" s="82"/>
      <c r="BD699" s="82"/>
      <c r="BE699" s="82"/>
      <c r="BF699" s="82"/>
      <c r="BG699" s="82"/>
      <c r="BH699" s="82"/>
      <c r="BI699" s="82"/>
      <c r="BJ699" s="82"/>
      <c r="BK699" s="82"/>
      <c r="BL699" s="82"/>
      <c r="BM699" s="82"/>
      <c r="BN699" s="82"/>
      <c r="BO699" s="82"/>
      <c r="BP699" s="82"/>
      <c r="BQ699" s="82"/>
      <c r="BR699" s="82"/>
      <c r="BS699" s="84"/>
      <c r="BT699" s="84"/>
      <c r="BU699" s="84"/>
      <c r="BV699" s="84"/>
      <c r="BW699" s="84"/>
      <c r="BX699" s="84"/>
      <c r="BY699" s="82"/>
      <c r="BZ699" s="83"/>
      <c r="CA699" s="82"/>
      <c r="CB699" s="82"/>
      <c r="CC699" s="82"/>
    </row>
    <row r="700" spans="1:81" ht="15.75" customHeight="1" thickBot="1" x14ac:dyDescent="0.25">
      <c r="A700" s="82"/>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c r="AJ700" s="82"/>
      <c r="AK700" s="82"/>
      <c r="AL700" s="82"/>
      <c r="AM700" s="82"/>
      <c r="AN700" s="82"/>
      <c r="AO700" s="82"/>
      <c r="AP700" s="82"/>
      <c r="AQ700" s="82"/>
      <c r="AR700" s="82"/>
      <c r="AS700" s="82"/>
      <c r="AT700" s="82"/>
      <c r="AU700" s="82"/>
      <c r="AV700" s="82"/>
      <c r="AW700" s="82"/>
      <c r="AX700" s="82"/>
      <c r="AY700" s="82"/>
      <c r="AZ700" s="82"/>
      <c r="BA700" s="82"/>
      <c r="BB700" s="82"/>
      <c r="BC700" s="82"/>
      <c r="BD700" s="82"/>
      <c r="BE700" s="82"/>
      <c r="BF700" s="82"/>
      <c r="BG700" s="82"/>
      <c r="BH700" s="82"/>
      <c r="BI700" s="82"/>
      <c r="BJ700" s="82"/>
      <c r="BK700" s="82"/>
      <c r="BL700" s="82"/>
      <c r="BM700" s="82"/>
      <c r="BN700" s="82"/>
      <c r="BO700" s="82"/>
      <c r="BP700" s="82"/>
      <c r="BQ700" s="82"/>
      <c r="BR700" s="82"/>
      <c r="BS700" s="84"/>
      <c r="BT700" s="84"/>
      <c r="BU700" s="84"/>
      <c r="BV700" s="84"/>
      <c r="BW700" s="84"/>
      <c r="BX700" s="84"/>
      <c r="BY700" s="82"/>
      <c r="BZ700" s="83"/>
      <c r="CA700" s="82"/>
      <c r="CB700" s="82"/>
      <c r="CC700" s="82"/>
    </row>
    <row r="701" spans="1:81" ht="15.75" customHeight="1" thickBot="1" x14ac:dyDescent="0.25">
      <c r="A701" s="82"/>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c r="AA701" s="82"/>
      <c r="AB701" s="82"/>
      <c r="AC701" s="82"/>
      <c r="AD701" s="82"/>
      <c r="AE701" s="82"/>
      <c r="AF701" s="82"/>
      <c r="AG701" s="82"/>
      <c r="AH701" s="82"/>
      <c r="AI701" s="82"/>
      <c r="AJ701" s="82"/>
      <c r="AK701" s="82"/>
      <c r="AL701" s="82"/>
      <c r="AM701" s="82"/>
      <c r="AN701" s="82"/>
      <c r="AO701" s="82"/>
      <c r="AP701" s="82"/>
      <c r="AQ701" s="82"/>
      <c r="AR701" s="82"/>
      <c r="AS701" s="82"/>
      <c r="AT701" s="82"/>
      <c r="AU701" s="82"/>
      <c r="AV701" s="82"/>
      <c r="AW701" s="82"/>
      <c r="AX701" s="82"/>
      <c r="AY701" s="82"/>
      <c r="AZ701" s="82"/>
      <c r="BA701" s="82"/>
      <c r="BB701" s="82"/>
      <c r="BC701" s="82"/>
      <c r="BD701" s="82"/>
      <c r="BE701" s="82"/>
      <c r="BF701" s="82"/>
      <c r="BG701" s="82"/>
      <c r="BH701" s="82"/>
      <c r="BI701" s="82"/>
      <c r="BJ701" s="82"/>
      <c r="BK701" s="82"/>
      <c r="BL701" s="82"/>
      <c r="BM701" s="82"/>
      <c r="BN701" s="82"/>
      <c r="BO701" s="82"/>
      <c r="BP701" s="82"/>
      <c r="BQ701" s="82"/>
      <c r="BR701" s="82"/>
      <c r="BS701" s="84"/>
      <c r="BT701" s="84"/>
      <c r="BU701" s="84"/>
      <c r="BV701" s="84"/>
      <c r="BW701" s="84"/>
      <c r="BX701" s="84"/>
      <c r="BY701" s="82"/>
      <c r="BZ701" s="83"/>
      <c r="CA701" s="82"/>
      <c r="CB701" s="82"/>
      <c r="CC701" s="82"/>
    </row>
    <row r="702" spans="1:81" ht="15.75" customHeight="1" thickBot="1" x14ac:dyDescent="0.25">
      <c r="A702" s="82"/>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c r="AA702" s="82"/>
      <c r="AB702" s="82"/>
      <c r="AC702" s="82"/>
      <c r="AD702" s="82"/>
      <c r="AE702" s="82"/>
      <c r="AF702" s="82"/>
      <c r="AG702" s="82"/>
      <c r="AH702" s="82"/>
      <c r="AI702" s="82"/>
      <c r="AJ702" s="82"/>
      <c r="AK702" s="82"/>
      <c r="AL702" s="82"/>
      <c r="AM702" s="82"/>
      <c r="AN702" s="82"/>
      <c r="AO702" s="82"/>
      <c r="AP702" s="82"/>
      <c r="AQ702" s="82"/>
      <c r="AR702" s="82"/>
      <c r="AS702" s="82"/>
      <c r="AT702" s="82"/>
      <c r="AU702" s="82"/>
      <c r="AV702" s="82"/>
      <c r="AW702" s="82"/>
      <c r="AX702" s="82"/>
      <c r="AY702" s="82"/>
      <c r="AZ702" s="82"/>
      <c r="BA702" s="82"/>
      <c r="BB702" s="82"/>
      <c r="BC702" s="82"/>
      <c r="BD702" s="82"/>
      <c r="BE702" s="82"/>
      <c r="BF702" s="82"/>
      <c r="BG702" s="82"/>
      <c r="BH702" s="82"/>
      <c r="BI702" s="82"/>
      <c r="BJ702" s="82"/>
      <c r="BK702" s="82"/>
      <c r="BL702" s="82"/>
      <c r="BM702" s="82"/>
      <c r="BN702" s="82"/>
      <c r="BO702" s="82"/>
      <c r="BP702" s="82"/>
      <c r="BQ702" s="82"/>
      <c r="BR702" s="82"/>
      <c r="BS702" s="84"/>
      <c r="BT702" s="84"/>
      <c r="BU702" s="84"/>
      <c r="BV702" s="84"/>
      <c r="BW702" s="84"/>
      <c r="BX702" s="84"/>
      <c r="BY702" s="82"/>
      <c r="BZ702" s="83"/>
      <c r="CA702" s="82"/>
      <c r="CB702" s="82"/>
      <c r="CC702" s="82"/>
    </row>
    <row r="703" spans="1:81" ht="15.75" customHeight="1" thickBot="1" x14ac:dyDescent="0.25">
      <c r="A703" s="82"/>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c r="AA703" s="82"/>
      <c r="AB703" s="82"/>
      <c r="AC703" s="82"/>
      <c r="AD703" s="82"/>
      <c r="AE703" s="82"/>
      <c r="AF703" s="82"/>
      <c r="AG703" s="82"/>
      <c r="AH703" s="82"/>
      <c r="AI703" s="82"/>
      <c r="AJ703" s="82"/>
      <c r="AK703" s="82"/>
      <c r="AL703" s="82"/>
      <c r="AM703" s="82"/>
      <c r="AN703" s="82"/>
      <c r="AO703" s="82"/>
      <c r="AP703" s="82"/>
      <c r="AQ703" s="82"/>
      <c r="AR703" s="82"/>
      <c r="AS703" s="82"/>
      <c r="AT703" s="82"/>
      <c r="AU703" s="82"/>
      <c r="AV703" s="82"/>
      <c r="AW703" s="82"/>
      <c r="AX703" s="82"/>
      <c r="AY703" s="82"/>
      <c r="AZ703" s="82"/>
      <c r="BA703" s="82"/>
      <c r="BB703" s="82"/>
      <c r="BC703" s="82"/>
      <c r="BD703" s="82"/>
      <c r="BE703" s="82"/>
      <c r="BF703" s="82"/>
      <c r="BG703" s="82"/>
      <c r="BH703" s="82"/>
      <c r="BI703" s="82"/>
      <c r="BJ703" s="82"/>
      <c r="BK703" s="82"/>
      <c r="BL703" s="82"/>
      <c r="BM703" s="82"/>
      <c r="BN703" s="82"/>
      <c r="BO703" s="82"/>
      <c r="BP703" s="82"/>
      <c r="BQ703" s="82"/>
      <c r="BR703" s="82"/>
      <c r="BS703" s="84"/>
      <c r="BT703" s="84"/>
      <c r="BU703" s="84"/>
      <c r="BV703" s="84"/>
      <c r="BW703" s="84"/>
      <c r="BX703" s="84"/>
      <c r="BY703" s="82"/>
      <c r="BZ703" s="83"/>
      <c r="CA703" s="82"/>
      <c r="CB703" s="82"/>
      <c r="CC703" s="82"/>
    </row>
    <row r="704" spans="1:81" ht="15.75" customHeight="1" thickBot="1" x14ac:dyDescent="0.25">
      <c r="A704" s="82"/>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c r="AA704" s="82"/>
      <c r="AB704" s="82"/>
      <c r="AC704" s="82"/>
      <c r="AD704" s="82"/>
      <c r="AE704" s="82"/>
      <c r="AF704" s="82"/>
      <c r="AG704" s="82"/>
      <c r="AH704" s="82"/>
      <c r="AI704" s="82"/>
      <c r="AJ704" s="82"/>
      <c r="AK704" s="82"/>
      <c r="AL704" s="82"/>
      <c r="AM704" s="82"/>
      <c r="AN704" s="82"/>
      <c r="AO704" s="82"/>
      <c r="AP704" s="82"/>
      <c r="AQ704" s="82"/>
      <c r="AR704" s="82"/>
      <c r="AS704" s="82"/>
      <c r="AT704" s="82"/>
      <c r="AU704" s="82"/>
      <c r="AV704" s="82"/>
      <c r="AW704" s="82"/>
      <c r="AX704" s="82"/>
      <c r="AY704" s="82"/>
      <c r="AZ704" s="82"/>
      <c r="BA704" s="82"/>
      <c r="BB704" s="82"/>
      <c r="BC704" s="82"/>
      <c r="BD704" s="82"/>
      <c r="BE704" s="82"/>
      <c r="BF704" s="82"/>
      <c r="BG704" s="82"/>
      <c r="BH704" s="82"/>
      <c r="BI704" s="82"/>
      <c r="BJ704" s="82"/>
      <c r="BK704" s="82"/>
      <c r="BL704" s="82"/>
      <c r="BM704" s="82"/>
      <c r="BN704" s="82"/>
      <c r="BO704" s="82"/>
      <c r="BP704" s="82"/>
      <c r="BQ704" s="82"/>
      <c r="BR704" s="82"/>
      <c r="BS704" s="84"/>
      <c r="BT704" s="84"/>
      <c r="BU704" s="84"/>
      <c r="BV704" s="84"/>
      <c r="BW704" s="84"/>
      <c r="BX704" s="84"/>
      <c r="BY704" s="82"/>
      <c r="BZ704" s="83"/>
      <c r="CA704" s="82"/>
      <c r="CB704" s="82"/>
      <c r="CC704" s="82"/>
    </row>
    <row r="705" spans="1:81" ht="15.75" customHeight="1" thickBot="1" x14ac:dyDescent="0.25">
      <c r="A705" s="82"/>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G705" s="82"/>
      <c r="AH705" s="82"/>
      <c r="AI705" s="82"/>
      <c r="AJ705" s="82"/>
      <c r="AK705" s="82"/>
      <c r="AL705" s="82"/>
      <c r="AM705" s="82"/>
      <c r="AN705" s="82"/>
      <c r="AO705" s="82"/>
      <c r="AP705" s="82"/>
      <c r="AQ705" s="82"/>
      <c r="AR705" s="82"/>
      <c r="AS705" s="82"/>
      <c r="AT705" s="82"/>
      <c r="AU705" s="82"/>
      <c r="AV705" s="82"/>
      <c r="AW705" s="82"/>
      <c r="AX705" s="82"/>
      <c r="AY705" s="82"/>
      <c r="AZ705" s="82"/>
      <c r="BA705" s="82"/>
      <c r="BB705" s="82"/>
      <c r="BC705" s="82"/>
      <c r="BD705" s="82"/>
      <c r="BE705" s="82"/>
      <c r="BF705" s="82"/>
      <c r="BG705" s="82"/>
      <c r="BH705" s="82"/>
      <c r="BI705" s="82"/>
      <c r="BJ705" s="82"/>
      <c r="BK705" s="82"/>
      <c r="BL705" s="82"/>
      <c r="BM705" s="82"/>
      <c r="BN705" s="82"/>
      <c r="BO705" s="82"/>
      <c r="BP705" s="82"/>
      <c r="BQ705" s="82"/>
      <c r="BR705" s="82"/>
      <c r="BS705" s="84"/>
      <c r="BT705" s="84"/>
      <c r="BU705" s="84"/>
      <c r="BV705" s="84"/>
      <c r="BW705" s="84"/>
      <c r="BX705" s="84"/>
      <c r="BY705" s="82"/>
      <c r="BZ705" s="83"/>
      <c r="CA705" s="82"/>
      <c r="CB705" s="82"/>
      <c r="CC705" s="82"/>
    </row>
    <row r="706" spans="1:81" ht="15.75" customHeight="1" thickBot="1" x14ac:dyDescent="0.25">
      <c r="A706" s="82"/>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c r="AA706" s="82"/>
      <c r="AB706" s="82"/>
      <c r="AC706" s="82"/>
      <c r="AD706" s="82"/>
      <c r="AE706" s="82"/>
      <c r="AF706" s="82"/>
      <c r="AG706" s="82"/>
      <c r="AH706" s="82"/>
      <c r="AI706" s="82"/>
      <c r="AJ706" s="82"/>
      <c r="AK706" s="82"/>
      <c r="AL706" s="82"/>
      <c r="AM706" s="82"/>
      <c r="AN706" s="82"/>
      <c r="AO706" s="82"/>
      <c r="AP706" s="82"/>
      <c r="AQ706" s="82"/>
      <c r="AR706" s="82"/>
      <c r="AS706" s="82"/>
      <c r="AT706" s="82"/>
      <c r="AU706" s="82"/>
      <c r="AV706" s="82"/>
      <c r="AW706" s="82"/>
      <c r="AX706" s="82"/>
      <c r="AY706" s="82"/>
      <c r="AZ706" s="82"/>
      <c r="BA706" s="82"/>
      <c r="BB706" s="82"/>
      <c r="BC706" s="82"/>
      <c r="BD706" s="82"/>
      <c r="BE706" s="82"/>
      <c r="BF706" s="82"/>
      <c r="BG706" s="82"/>
      <c r="BH706" s="82"/>
      <c r="BI706" s="82"/>
      <c r="BJ706" s="82"/>
      <c r="BK706" s="82"/>
      <c r="BL706" s="82"/>
      <c r="BM706" s="82"/>
      <c r="BN706" s="82"/>
      <c r="BO706" s="82"/>
      <c r="BP706" s="82"/>
      <c r="BQ706" s="82"/>
      <c r="BR706" s="82"/>
      <c r="BS706" s="84"/>
      <c r="BT706" s="84"/>
      <c r="BU706" s="84"/>
      <c r="BV706" s="84"/>
      <c r="BW706" s="84"/>
      <c r="BX706" s="84"/>
      <c r="BY706" s="82"/>
      <c r="BZ706" s="83"/>
      <c r="CA706" s="82"/>
      <c r="CB706" s="82"/>
      <c r="CC706" s="82"/>
    </row>
    <row r="707" spans="1:81" ht="15.75" customHeight="1" thickBot="1" x14ac:dyDescent="0.25">
      <c r="A707" s="82"/>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c r="AA707" s="82"/>
      <c r="AB707" s="82"/>
      <c r="AC707" s="82"/>
      <c r="AD707" s="82"/>
      <c r="AE707" s="82"/>
      <c r="AF707" s="82"/>
      <c r="AG707" s="82"/>
      <c r="AH707" s="82"/>
      <c r="AI707" s="82"/>
      <c r="AJ707" s="82"/>
      <c r="AK707" s="82"/>
      <c r="AL707" s="82"/>
      <c r="AM707" s="82"/>
      <c r="AN707" s="82"/>
      <c r="AO707" s="82"/>
      <c r="AP707" s="82"/>
      <c r="AQ707" s="82"/>
      <c r="AR707" s="82"/>
      <c r="AS707" s="82"/>
      <c r="AT707" s="82"/>
      <c r="AU707" s="82"/>
      <c r="AV707" s="82"/>
      <c r="AW707" s="82"/>
      <c r="AX707" s="82"/>
      <c r="AY707" s="82"/>
      <c r="AZ707" s="82"/>
      <c r="BA707" s="82"/>
      <c r="BB707" s="82"/>
      <c r="BC707" s="82"/>
      <c r="BD707" s="82"/>
      <c r="BE707" s="82"/>
      <c r="BF707" s="82"/>
      <c r="BG707" s="82"/>
      <c r="BH707" s="82"/>
      <c r="BI707" s="82"/>
      <c r="BJ707" s="82"/>
      <c r="BK707" s="82"/>
      <c r="BL707" s="82"/>
      <c r="BM707" s="82"/>
      <c r="BN707" s="82"/>
      <c r="BO707" s="82"/>
      <c r="BP707" s="82"/>
      <c r="BQ707" s="82"/>
      <c r="BR707" s="82"/>
      <c r="BS707" s="84"/>
      <c r="BT707" s="84"/>
      <c r="BU707" s="84"/>
      <c r="BV707" s="84"/>
      <c r="BW707" s="84"/>
      <c r="BX707" s="84"/>
      <c r="BY707" s="82"/>
      <c r="BZ707" s="83"/>
      <c r="CA707" s="82"/>
      <c r="CB707" s="82"/>
      <c r="CC707" s="82"/>
    </row>
    <row r="708" spans="1:81" ht="15.75" customHeight="1" thickBot="1" x14ac:dyDescent="0.25">
      <c r="A708" s="82"/>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c r="AA708" s="82"/>
      <c r="AB708" s="82"/>
      <c r="AC708" s="82"/>
      <c r="AD708" s="82"/>
      <c r="AE708" s="82"/>
      <c r="AF708" s="82"/>
      <c r="AG708" s="82"/>
      <c r="AH708" s="82"/>
      <c r="AI708" s="82"/>
      <c r="AJ708" s="82"/>
      <c r="AK708" s="82"/>
      <c r="AL708" s="82"/>
      <c r="AM708" s="82"/>
      <c r="AN708" s="82"/>
      <c r="AO708" s="82"/>
      <c r="AP708" s="82"/>
      <c r="AQ708" s="82"/>
      <c r="AR708" s="82"/>
      <c r="AS708" s="82"/>
      <c r="AT708" s="82"/>
      <c r="AU708" s="82"/>
      <c r="AV708" s="82"/>
      <c r="AW708" s="82"/>
      <c r="AX708" s="82"/>
      <c r="AY708" s="82"/>
      <c r="AZ708" s="82"/>
      <c r="BA708" s="82"/>
      <c r="BB708" s="82"/>
      <c r="BC708" s="82"/>
      <c r="BD708" s="82"/>
      <c r="BE708" s="82"/>
      <c r="BF708" s="82"/>
      <c r="BG708" s="82"/>
      <c r="BH708" s="82"/>
      <c r="BI708" s="82"/>
      <c r="BJ708" s="82"/>
      <c r="BK708" s="82"/>
      <c r="BL708" s="82"/>
      <c r="BM708" s="82"/>
      <c r="BN708" s="82"/>
      <c r="BO708" s="82"/>
      <c r="BP708" s="82"/>
      <c r="BQ708" s="82"/>
      <c r="BR708" s="82"/>
      <c r="BS708" s="84"/>
      <c r="BT708" s="84"/>
      <c r="BU708" s="84"/>
      <c r="BV708" s="84"/>
      <c r="BW708" s="84"/>
      <c r="BX708" s="84"/>
      <c r="BY708" s="82"/>
      <c r="BZ708" s="83"/>
      <c r="CA708" s="82"/>
      <c r="CB708" s="82"/>
      <c r="CC708" s="82"/>
    </row>
    <row r="709" spans="1:81" ht="15.75" customHeight="1" thickBot="1" x14ac:dyDescent="0.25">
      <c r="A709" s="82"/>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c r="AA709" s="82"/>
      <c r="AB709" s="82"/>
      <c r="AC709" s="82"/>
      <c r="AD709" s="82"/>
      <c r="AE709" s="82"/>
      <c r="AF709" s="82"/>
      <c r="AG709" s="82"/>
      <c r="AH709" s="82"/>
      <c r="AI709" s="82"/>
      <c r="AJ709" s="82"/>
      <c r="AK709" s="82"/>
      <c r="AL709" s="82"/>
      <c r="AM709" s="82"/>
      <c r="AN709" s="82"/>
      <c r="AO709" s="82"/>
      <c r="AP709" s="82"/>
      <c r="AQ709" s="82"/>
      <c r="AR709" s="82"/>
      <c r="AS709" s="82"/>
      <c r="AT709" s="82"/>
      <c r="AU709" s="82"/>
      <c r="AV709" s="82"/>
      <c r="AW709" s="82"/>
      <c r="AX709" s="82"/>
      <c r="AY709" s="82"/>
      <c r="AZ709" s="82"/>
      <c r="BA709" s="82"/>
      <c r="BB709" s="82"/>
      <c r="BC709" s="82"/>
      <c r="BD709" s="82"/>
      <c r="BE709" s="82"/>
      <c r="BF709" s="82"/>
      <c r="BG709" s="82"/>
      <c r="BH709" s="82"/>
      <c r="BI709" s="82"/>
      <c r="BJ709" s="82"/>
      <c r="BK709" s="82"/>
      <c r="BL709" s="82"/>
      <c r="BM709" s="82"/>
      <c r="BN709" s="82"/>
      <c r="BO709" s="82"/>
      <c r="BP709" s="82"/>
      <c r="BQ709" s="82"/>
      <c r="BR709" s="82"/>
      <c r="BS709" s="84"/>
      <c r="BT709" s="84"/>
      <c r="BU709" s="84"/>
      <c r="BV709" s="84"/>
      <c r="BW709" s="84"/>
      <c r="BX709" s="84"/>
      <c r="BY709" s="82"/>
      <c r="BZ709" s="83"/>
      <c r="CA709" s="82"/>
      <c r="CB709" s="82"/>
      <c r="CC709" s="82"/>
    </row>
    <row r="710" spans="1:81" ht="15.75" customHeight="1" thickBot="1" x14ac:dyDescent="0.25">
      <c r="A710" s="82"/>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c r="AA710" s="82"/>
      <c r="AB710" s="82"/>
      <c r="AC710" s="82"/>
      <c r="AD710" s="82"/>
      <c r="AE710" s="82"/>
      <c r="AF710" s="82"/>
      <c r="AG710" s="82"/>
      <c r="AH710" s="82"/>
      <c r="AI710" s="82"/>
      <c r="AJ710" s="82"/>
      <c r="AK710" s="82"/>
      <c r="AL710" s="82"/>
      <c r="AM710" s="82"/>
      <c r="AN710" s="82"/>
      <c r="AO710" s="82"/>
      <c r="AP710" s="82"/>
      <c r="AQ710" s="82"/>
      <c r="AR710" s="82"/>
      <c r="AS710" s="82"/>
      <c r="AT710" s="82"/>
      <c r="AU710" s="82"/>
      <c r="AV710" s="82"/>
      <c r="AW710" s="82"/>
      <c r="AX710" s="82"/>
      <c r="AY710" s="82"/>
      <c r="AZ710" s="82"/>
      <c r="BA710" s="82"/>
      <c r="BB710" s="82"/>
      <c r="BC710" s="82"/>
      <c r="BD710" s="82"/>
      <c r="BE710" s="82"/>
      <c r="BF710" s="82"/>
      <c r="BG710" s="82"/>
      <c r="BH710" s="82"/>
      <c r="BI710" s="82"/>
      <c r="BJ710" s="82"/>
      <c r="BK710" s="82"/>
      <c r="BL710" s="82"/>
      <c r="BM710" s="82"/>
      <c r="BN710" s="82"/>
      <c r="BO710" s="82"/>
      <c r="BP710" s="82"/>
      <c r="BQ710" s="82"/>
      <c r="BR710" s="82"/>
      <c r="BS710" s="84"/>
      <c r="BT710" s="84"/>
      <c r="BU710" s="84"/>
      <c r="BV710" s="84"/>
      <c r="BW710" s="84"/>
      <c r="BX710" s="84"/>
      <c r="BY710" s="82"/>
      <c r="BZ710" s="83"/>
      <c r="CA710" s="82"/>
      <c r="CB710" s="82"/>
      <c r="CC710" s="82"/>
    </row>
    <row r="711" spans="1:81" ht="15.75" customHeight="1" thickBot="1" x14ac:dyDescent="0.25">
      <c r="A711" s="82"/>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G711" s="82"/>
      <c r="AH711" s="82"/>
      <c r="AI711" s="82"/>
      <c r="AJ711" s="82"/>
      <c r="AK711" s="82"/>
      <c r="AL711" s="82"/>
      <c r="AM711" s="82"/>
      <c r="AN711" s="82"/>
      <c r="AO711" s="82"/>
      <c r="AP711" s="82"/>
      <c r="AQ711" s="82"/>
      <c r="AR711" s="82"/>
      <c r="AS711" s="82"/>
      <c r="AT711" s="82"/>
      <c r="AU711" s="82"/>
      <c r="AV711" s="82"/>
      <c r="AW711" s="82"/>
      <c r="AX711" s="82"/>
      <c r="AY711" s="82"/>
      <c r="AZ711" s="82"/>
      <c r="BA711" s="82"/>
      <c r="BB711" s="82"/>
      <c r="BC711" s="82"/>
      <c r="BD711" s="82"/>
      <c r="BE711" s="82"/>
      <c r="BF711" s="82"/>
      <c r="BG711" s="82"/>
      <c r="BH711" s="82"/>
      <c r="BI711" s="82"/>
      <c r="BJ711" s="82"/>
      <c r="BK711" s="82"/>
      <c r="BL711" s="82"/>
      <c r="BM711" s="82"/>
      <c r="BN711" s="82"/>
      <c r="BO711" s="82"/>
      <c r="BP711" s="82"/>
      <c r="BQ711" s="82"/>
      <c r="BR711" s="82"/>
      <c r="BS711" s="84"/>
      <c r="BT711" s="84"/>
      <c r="BU711" s="84"/>
      <c r="BV711" s="84"/>
      <c r="BW711" s="84"/>
      <c r="BX711" s="84"/>
      <c r="BY711" s="82"/>
      <c r="BZ711" s="83"/>
      <c r="CA711" s="82"/>
      <c r="CB711" s="82"/>
      <c r="CC711" s="82"/>
    </row>
    <row r="712" spans="1:81" ht="15.75" customHeight="1" thickBot="1" x14ac:dyDescent="0.25">
      <c r="A712" s="82"/>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c r="AA712" s="82"/>
      <c r="AB712" s="82"/>
      <c r="AC712" s="82"/>
      <c r="AD712" s="82"/>
      <c r="AE712" s="82"/>
      <c r="AF712" s="82"/>
      <c r="AG712" s="82"/>
      <c r="AH712" s="82"/>
      <c r="AI712" s="82"/>
      <c r="AJ712" s="82"/>
      <c r="AK712" s="82"/>
      <c r="AL712" s="82"/>
      <c r="AM712" s="82"/>
      <c r="AN712" s="82"/>
      <c r="AO712" s="82"/>
      <c r="AP712" s="82"/>
      <c r="AQ712" s="82"/>
      <c r="AR712" s="82"/>
      <c r="AS712" s="82"/>
      <c r="AT712" s="82"/>
      <c r="AU712" s="82"/>
      <c r="AV712" s="82"/>
      <c r="AW712" s="82"/>
      <c r="AX712" s="82"/>
      <c r="AY712" s="82"/>
      <c r="AZ712" s="82"/>
      <c r="BA712" s="82"/>
      <c r="BB712" s="82"/>
      <c r="BC712" s="82"/>
      <c r="BD712" s="82"/>
      <c r="BE712" s="82"/>
      <c r="BF712" s="82"/>
      <c r="BG712" s="82"/>
      <c r="BH712" s="82"/>
      <c r="BI712" s="82"/>
      <c r="BJ712" s="82"/>
      <c r="BK712" s="82"/>
      <c r="BL712" s="82"/>
      <c r="BM712" s="82"/>
      <c r="BN712" s="82"/>
      <c r="BO712" s="82"/>
      <c r="BP712" s="82"/>
      <c r="BQ712" s="82"/>
      <c r="BR712" s="82"/>
      <c r="BS712" s="84"/>
      <c r="BT712" s="84"/>
      <c r="BU712" s="84"/>
      <c r="BV712" s="84"/>
      <c r="BW712" s="84"/>
      <c r="BX712" s="84"/>
      <c r="BY712" s="82"/>
      <c r="BZ712" s="83"/>
      <c r="CA712" s="82"/>
      <c r="CB712" s="82"/>
      <c r="CC712" s="82"/>
    </row>
    <row r="713" spans="1:81" ht="15.75" customHeight="1" thickBot="1" x14ac:dyDescent="0.25">
      <c r="A713" s="82"/>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c r="AA713" s="82"/>
      <c r="AB713" s="82"/>
      <c r="AC713" s="82"/>
      <c r="AD713" s="82"/>
      <c r="AE713" s="82"/>
      <c r="AF713" s="82"/>
      <c r="AG713" s="82"/>
      <c r="AH713" s="82"/>
      <c r="AI713" s="82"/>
      <c r="AJ713" s="82"/>
      <c r="AK713" s="82"/>
      <c r="AL713" s="82"/>
      <c r="AM713" s="82"/>
      <c r="AN713" s="82"/>
      <c r="AO713" s="82"/>
      <c r="AP713" s="82"/>
      <c r="AQ713" s="82"/>
      <c r="AR713" s="82"/>
      <c r="AS713" s="82"/>
      <c r="AT713" s="82"/>
      <c r="AU713" s="82"/>
      <c r="AV713" s="82"/>
      <c r="AW713" s="82"/>
      <c r="AX713" s="82"/>
      <c r="AY713" s="82"/>
      <c r="AZ713" s="82"/>
      <c r="BA713" s="82"/>
      <c r="BB713" s="82"/>
      <c r="BC713" s="82"/>
      <c r="BD713" s="82"/>
      <c r="BE713" s="82"/>
      <c r="BF713" s="82"/>
      <c r="BG713" s="82"/>
      <c r="BH713" s="82"/>
      <c r="BI713" s="82"/>
      <c r="BJ713" s="82"/>
      <c r="BK713" s="82"/>
      <c r="BL713" s="82"/>
      <c r="BM713" s="82"/>
      <c r="BN713" s="82"/>
      <c r="BO713" s="82"/>
      <c r="BP713" s="82"/>
      <c r="BQ713" s="82"/>
      <c r="BR713" s="82"/>
      <c r="BS713" s="84"/>
      <c r="BT713" s="84"/>
      <c r="BU713" s="84"/>
      <c r="BV713" s="84"/>
      <c r="BW713" s="84"/>
      <c r="BX713" s="84"/>
      <c r="BY713" s="82"/>
      <c r="BZ713" s="83"/>
      <c r="CA713" s="82"/>
      <c r="CB713" s="82"/>
      <c r="CC713" s="82"/>
    </row>
    <row r="714" spans="1:81" ht="15.75" customHeight="1" thickBot="1" x14ac:dyDescent="0.25">
      <c r="A714" s="82"/>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c r="AA714" s="82"/>
      <c r="AB714" s="82"/>
      <c r="AC714" s="82"/>
      <c r="AD714" s="82"/>
      <c r="AE714" s="82"/>
      <c r="AF714" s="82"/>
      <c r="AG714" s="82"/>
      <c r="AH714" s="82"/>
      <c r="AI714" s="82"/>
      <c r="AJ714" s="82"/>
      <c r="AK714" s="82"/>
      <c r="AL714" s="82"/>
      <c r="AM714" s="82"/>
      <c r="AN714" s="82"/>
      <c r="AO714" s="82"/>
      <c r="AP714" s="82"/>
      <c r="AQ714" s="82"/>
      <c r="AR714" s="82"/>
      <c r="AS714" s="82"/>
      <c r="AT714" s="82"/>
      <c r="AU714" s="82"/>
      <c r="AV714" s="82"/>
      <c r="AW714" s="82"/>
      <c r="AX714" s="82"/>
      <c r="AY714" s="82"/>
      <c r="AZ714" s="82"/>
      <c r="BA714" s="82"/>
      <c r="BB714" s="82"/>
      <c r="BC714" s="82"/>
      <c r="BD714" s="82"/>
      <c r="BE714" s="82"/>
      <c r="BF714" s="82"/>
      <c r="BG714" s="82"/>
      <c r="BH714" s="82"/>
      <c r="BI714" s="82"/>
      <c r="BJ714" s="82"/>
      <c r="BK714" s="82"/>
      <c r="BL714" s="82"/>
      <c r="BM714" s="82"/>
      <c r="BN714" s="82"/>
      <c r="BO714" s="82"/>
      <c r="BP714" s="82"/>
      <c r="BQ714" s="82"/>
      <c r="BR714" s="82"/>
      <c r="BS714" s="84"/>
      <c r="BT714" s="84"/>
      <c r="BU714" s="84"/>
      <c r="BV714" s="84"/>
      <c r="BW714" s="84"/>
      <c r="BX714" s="84"/>
      <c r="BY714" s="82"/>
      <c r="BZ714" s="83"/>
      <c r="CA714" s="82"/>
      <c r="CB714" s="82"/>
      <c r="CC714" s="82"/>
    </row>
    <row r="715" spans="1:81" ht="15.75" customHeight="1" thickBot="1" x14ac:dyDescent="0.25">
      <c r="A715" s="82"/>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c r="AA715" s="82"/>
      <c r="AB715" s="82"/>
      <c r="AC715" s="82"/>
      <c r="AD715" s="82"/>
      <c r="AE715" s="82"/>
      <c r="AF715" s="82"/>
      <c r="AG715" s="82"/>
      <c r="AH715" s="82"/>
      <c r="AI715" s="82"/>
      <c r="AJ715" s="82"/>
      <c r="AK715" s="82"/>
      <c r="AL715" s="82"/>
      <c r="AM715" s="82"/>
      <c r="AN715" s="82"/>
      <c r="AO715" s="82"/>
      <c r="AP715" s="82"/>
      <c r="AQ715" s="82"/>
      <c r="AR715" s="82"/>
      <c r="AS715" s="82"/>
      <c r="AT715" s="82"/>
      <c r="AU715" s="82"/>
      <c r="AV715" s="82"/>
      <c r="AW715" s="82"/>
      <c r="AX715" s="82"/>
      <c r="AY715" s="82"/>
      <c r="AZ715" s="82"/>
      <c r="BA715" s="82"/>
      <c r="BB715" s="82"/>
      <c r="BC715" s="82"/>
      <c r="BD715" s="82"/>
      <c r="BE715" s="82"/>
      <c r="BF715" s="82"/>
      <c r="BG715" s="82"/>
      <c r="BH715" s="82"/>
      <c r="BI715" s="82"/>
      <c r="BJ715" s="82"/>
      <c r="BK715" s="82"/>
      <c r="BL715" s="82"/>
      <c r="BM715" s="82"/>
      <c r="BN715" s="82"/>
      <c r="BO715" s="82"/>
      <c r="BP715" s="82"/>
      <c r="BQ715" s="82"/>
      <c r="BR715" s="82"/>
      <c r="BS715" s="84"/>
      <c r="BT715" s="84"/>
      <c r="BU715" s="84"/>
      <c r="BV715" s="84"/>
      <c r="BW715" s="84"/>
      <c r="BX715" s="84"/>
      <c r="BY715" s="82"/>
      <c r="BZ715" s="83"/>
      <c r="CA715" s="82"/>
      <c r="CB715" s="82"/>
      <c r="CC715" s="82"/>
    </row>
    <row r="716" spans="1:81" ht="15.75" customHeight="1" thickBot="1" x14ac:dyDescent="0.25">
      <c r="A716" s="82"/>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c r="AA716" s="82"/>
      <c r="AB716" s="82"/>
      <c r="AC716" s="82"/>
      <c r="AD716" s="82"/>
      <c r="AE716" s="82"/>
      <c r="AF716" s="82"/>
      <c r="AG716" s="82"/>
      <c r="AH716" s="82"/>
      <c r="AI716" s="82"/>
      <c r="AJ716" s="82"/>
      <c r="AK716" s="82"/>
      <c r="AL716" s="82"/>
      <c r="AM716" s="82"/>
      <c r="AN716" s="82"/>
      <c r="AO716" s="82"/>
      <c r="AP716" s="82"/>
      <c r="AQ716" s="82"/>
      <c r="AR716" s="82"/>
      <c r="AS716" s="82"/>
      <c r="AT716" s="82"/>
      <c r="AU716" s="82"/>
      <c r="AV716" s="82"/>
      <c r="AW716" s="82"/>
      <c r="AX716" s="82"/>
      <c r="AY716" s="82"/>
      <c r="AZ716" s="82"/>
      <c r="BA716" s="82"/>
      <c r="BB716" s="82"/>
      <c r="BC716" s="82"/>
      <c r="BD716" s="82"/>
      <c r="BE716" s="82"/>
      <c r="BF716" s="82"/>
      <c r="BG716" s="82"/>
      <c r="BH716" s="82"/>
      <c r="BI716" s="82"/>
      <c r="BJ716" s="82"/>
      <c r="BK716" s="82"/>
      <c r="BL716" s="82"/>
      <c r="BM716" s="82"/>
      <c r="BN716" s="82"/>
      <c r="BO716" s="82"/>
      <c r="BP716" s="82"/>
      <c r="BQ716" s="82"/>
      <c r="BR716" s="82"/>
      <c r="BS716" s="84"/>
      <c r="BT716" s="84"/>
      <c r="BU716" s="84"/>
      <c r="BV716" s="84"/>
      <c r="BW716" s="84"/>
      <c r="BX716" s="84"/>
      <c r="BY716" s="82"/>
      <c r="BZ716" s="83"/>
      <c r="CA716" s="82"/>
      <c r="CB716" s="82"/>
      <c r="CC716" s="82"/>
    </row>
    <row r="717" spans="1:81" ht="15.75" customHeight="1" thickBot="1" x14ac:dyDescent="0.25">
      <c r="A717" s="82"/>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G717" s="82"/>
      <c r="AH717" s="82"/>
      <c r="AI717" s="82"/>
      <c r="AJ717" s="82"/>
      <c r="AK717" s="82"/>
      <c r="AL717" s="82"/>
      <c r="AM717" s="82"/>
      <c r="AN717" s="82"/>
      <c r="AO717" s="82"/>
      <c r="AP717" s="82"/>
      <c r="AQ717" s="82"/>
      <c r="AR717" s="82"/>
      <c r="AS717" s="82"/>
      <c r="AT717" s="82"/>
      <c r="AU717" s="82"/>
      <c r="AV717" s="82"/>
      <c r="AW717" s="82"/>
      <c r="AX717" s="82"/>
      <c r="AY717" s="82"/>
      <c r="AZ717" s="82"/>
      <c r="BA717" s="82"/>
      <c r="BB717" s="82"/>
      <c r="BC717" s="82"/>
      <c r="BD717" s="82"/>
      <c r="BE717" s="82"/>
      <c r="BF717" s="82"/>
      <c r="BG717" s="82"/>
      <c r="BH717" s="82"/>
      <c r="BI717" s="82"/>
      <c r="BJ717" s="82"/>
      <c r="BK717" s="82"/>
      <c r="BL717" s="82"/>
      <c r="BM717" s="82"/>
      <c r="BN717" s="82"/>
      <c r="BO717" s="82"/>
      <c r="BP717" s="82"/>
      <c r="BQ717" s="82"/>
      <c r="BR717" s="82"/>
      <c r="BS717" s="84"/>
      <c r="BT717" s="84"/>
      <c r="BU717" s="84"/>
      <c r="BV717" s="84"/>
      <c r="BW717" s="84"/>
      <c r="BX717" s="84"/>
      <c r="BY717" s="82"/>
      <c r="BZ717" s="83"/>
      <c r="CA717" s="82"/>
      <c r="CB717" s="82"/>
      <c r="CC717" s="82"/>
    </row>
    <row r="718" spans="1:81" ht="15.75" customHeight="1" thickBot="1" x14ac:dyDescent="0.25">
      <c r="A718" s="82"/>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c r="AA718" s="82"/>
      <c r="AB718" s="82"/>
      <c r="AC718" s="82"/>
      <c r="AD718" s="82"/>
      <c r="AE718" s="82"/>
      <c r="AF718" s="82"/>
      <c r="AG718" s="82"/>
      <c r="AH718" s="82"/>
      <c r="AI718" s="82"/>
      <c r="AJ718" s="82"/>
      <c r="AK718" s="82"/>
      <c r="AL718" s="82"/>
      <c r="AM718" s="82"/>
      <c r="AN718" s="82"/>
      <c r="AO718" s="82"/>
      <c r="AP718" s="82"/>
      <c r="AQ718" s="82"/>
      <c r="AR718" s="82"/>
      <c r="AS718" s="82"/>
      <c r="AT718" s="82"/>
      <c r="AU718" s="82"/>
      <c r="AV718" s="82"/>
      <c r="AW718" s="82"/>
      <c r="AX718" s="82"/>
      <c r="AY718" s="82"/>
      <c r="AZ718" s="82"/>
      <c r="BA718" s="82"/>
      <c r="BB718" s="82"/>
      <c r="BC718" s="82"/>
      <c r="BD718" s="82"/>
      <c r="BE718" s="82"/>
      <c r="BF718" s="82"/>
      <c r="BG718" s="82"/>
      <c r="BH718" s="82"/>
      <c r="BI718" s="82"/>
      <c r="BJ718" s="82"/>
      <c r="BK718" s="82"/>
      <c r="BL718" s="82"/>
      <c r="BM718" s="82"/>
      <c r="BN718" s="82"/>
      <c r="BO718" s="82"/>
      <c r="BP718" s="82"/>
      <c r="BQ718" s="82"/>
      <c r="BR718" s="82"/>
      <c r="BS718" s="84"/>
      <c r="BT718" s="84"/>
      <c r="BU718" s="84"/>
      <c r="BV718" s="84"/>
      <c r="BW718" s="84"/>
      <c r="BX718" s="84"/>
      <c r="BY718" s="82"/>
      <c r="BZ718" s="83"/>
      <c r="CA718" s="82"/>
      <c r="CB718" s="82"/>
      <c r="CC718" s="82"/>
    </row>
    <row r="719" spans="1:81" ht="15.75" customHeight="1" thickBot="1" x14ac:dyDescent="0.25">
      <c r="A719" s="82"/>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2"/>
      <c r="AY719" s="82"/>
      <c r="AZ719" s="82"/>
      <c r="BA719" s="82"/>
      <c r="BB719" s="82"/>
      <c r="BC719" s="82"/>
      <c r="BD719" s="82"/>
      <c r="BE719" s="82"/>
      <c r="BF719" s="82"/>
      <c r="BG719" s="82"/>
      <c r="BH719" s="82"/>
      <c r="BI719" s="82"/>
      <c r="BJ719" s="82"/>
      <c r="BK719" s="82"/>
      <c r="BL719" s="82"/>
      <c r="BM719" s="82"/>
      <c r="BN719" s="82"/>
      <c r="BO719" s="82"/>
      <c r="BP719" s="82"/>
      <c r="BQ719" s="82"/>
      <c r="BR719" s="82"/>
      <c r="BS719" s="84"/>
      <c r="BT719" s="84"/>
      <c r="BU719" s="84"/>
      <c r="BV719" s="84"/>
      <c r="BW719" s="84"/>
      <c r="BX719" s="84"/>
      <c r="BY719" s="82"/>
      <c r="BZ719" s="83"/>
      <c r="CA719" s="82"/>
      <c r="CB719" s="82"/>
      <c r="CC719" s="82"/>
    </row>
    <row r="720" spans="1:81" ht="15.75" customHeight="1" thickBot="1" x14ac:dyDescent="0.25">
      <c r="A720" s="82"/>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c r="AA720" s="82"/>
      <c r="AB720" s="82"/>
      <c r="AC720" s="82"/>
      <c r="AD720" s="82"/>
      <c r="AE720" s="82"/>
      <c r="AF720" s="82"/>
      <c r="AG720" s="82"/>
      <c r="AH720" s="82"/>
      <c r="AI720" s="82"/>
      <c r="AJ720" s="82"/>
      <c r="AK720" s="82"/>
      <c r="AL720" s="82"/>
      <c r="AM720" s="82"/>
      <c r="AN720" s="82"/>
      <c r="AO720" s="82"/>
      <c r="AP720" s="82"/>
      <c r="AQ720" s="82"/>
      <c r="AR720" s="82"/>
      <c r="AS720" s="82"/>
      <c r="AT720" s="82"/>
      <c r="AU720" s="82"/>
      <c r="AV720" s="82"/>
      <c r="AW720" s="82"/>
      <c r="AX720" s="82"/>
      <c r="AY720" s="82"/>
      <c r="AZ720" s="82"/>
      <c r="BA720" s="82"/>
      <c r="BB720" s="82"/>
      <c r="BC720" s="82"/>
      <c r="BD720" s="82"/>
      <c r="BE720" s="82"/>
      <c r="BF720" s="82"/>
      <c r="BG720" s="82"/>
      <c r="BH720" s="82"/>
      <c r="BI720" s="82"/>
      <c r="BJ720" s="82"/>
      <c r="BK720" s="82"/>
      <c r="BL720" s="82"/>
      <c r="BM720" s="82"/>
      <c r="BN720" s="82"/>
      <c r="BO720" s="82"/>
      <c r="BP720" s="82"/>
      <c r="BQ720" s="82"/>
      <c r="BR720" s="82"/>
      <c r="BS720" s="84"/>
      <c r="BT720" s="84"/>
      <c r="BU720" s="84"/>
      <c r="BV720" s="84"/>
      <c r="BW720" s="84"/>
      <c r="BX720" s="84"/>
      <c r="BY720" s="82"/>
      <c r="BZ720" s="83"/>
      <c r="CA720" s="82"/>
      <c r="CB720" s="82"/>
      <c r="CC720" s="82"/>
    </row>
    <row r="721" spans="1:81" ht="15.75" customHeight="1" thickBot="1" x14ac:dyDescent="0.25">
      <c r="A721" s="82"/>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c r="AA721" s="82"/>
      <c r="AB721" s="82"/>
      <c r="AC721" s="82"/>
      <c r="AD721" s="82"/>
      <c r="AE721" s="82"/>
      <c r="AF721" s="82"/>
      <c r="AG721" s="82"/>
      <c r="AH721" s="82"/>
      <c r="AI721" s="82"/>
      <c r="AJ721" s="82"/>
      <c r="AK721" s="82"/>
      <c r="AL721" s="82"/>
      <c r="AM721" s="82"/>
      <c r="AN721" s="82"/>
      <c r="AO721" s="82"/>
      <c r="AP721" s="82"/>
      <c r="AQ721" s="82"/>
      <c r="AR721" s="82"/>
      <c r="AS721" s="82"/>
      <c r="AT721" s="82"/>
      <c r="AU721" s="82"/>
      <c r="AV721" s="82"/>
      <c r="AW721" s="82"/>
      <c r="AX721" s="82"/>
      <c r="AY721" s="82"/>
      <c r="AZ721" s="82"/>
      <c r="BA721" s="82"/>
      <c r="BB721" s="82"/>
      <c r="BC721" s="82"/>
      <c r="BD721" s="82"/>
      <c r="BE721" s="82"/>
      <c r="BF721" s="82"/>
      <c r="BG721" s="82"/>
      <c r="BH721" s="82"/>
      <c r="BI721" s="82"/>
      <c r="BJ721" s="82"/>
      <c r="BK721" s="82"/>
      <c r="BL721" s="82"/>
      <c r="BM721" s="82"/>
      <c r="BN721" s="82"/>
      <c r="BO721" s="82"/>
      <c r="BP721" s="82"/>
      <c r="BQ721" s="82"/>
      <c r="BR721" s="82"/>
      <c r="BS721" s="84"/>
      <c r="BT721" s="84"/>
      <c r="BU721" s="84"/>
      <c r="BV721" s="84"/>
      <c r="BW721" s="84"/>
      <c r="BX721" s="84"/>
      <c r="BY721" s="82"/>
      <c r="BZ721" s="83"/>
      <c r="CA721" s="82"/>
      <c r="CB721" s="82"/>
      <c r="CC721" s="82"/>
    </row>
    <row r="722" spans="1:81" ht="15.75" customHeight="1" thickBot="1" x14ac:dyDescent="0.25">
      <c r="A722" s="82"/>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c r="AA722" s="82"/>
      <c r="AB722" s="82"/>
      <c r="AC722" s="82"/>
      <c r="AD722" s="82"/>
      <c r="AE722" s="82"/>
      <c r="AF722" s="82"/>
      <c r="AG722" s="82"/>
      <c r="AH722" s="82"/>
      <c r="AI722" s="82"/>
      <c r="AJ722" s="82"/>
      <c r="AK722" s="82"/>
      <c r="AL722" s="82"/>
      <c r="AM722" s="82"/>
      <c r="AN722" s="82"/>
      <c r="AO722" s="82"/>
      <c r="AP722" s="82"/>
      <c r="AQ722" s="82"/>
      <c r="AR722" s="82"/>
      <c r="AS722" s="82"/>
      <c r="AT722" s="82"/>
      <c r="AU722" s="82"/>
      <c r="AV722" s="82"/>
      <c r="AW722" s="82"/>
      <c r="AX722" s="82"/>
      <c r="AY722" s="82"/>
      <c r="AZ722" s="82"/>
      <c r="BA722" s="82"/>
      <c r="BB722" s="82"/>
      <c r="BC722" s="82"/>
      <c r="BD722" s="82"/>
      <c r="BE722" s="82"/>
      <c r="BF722" s="82"/>
      <c r="BG722" s="82"/>
      <c r="BH722" s="82"/>
      <c r="BI722" s="82"/>
      <c r="BJ722" s="82"/>
      <c r="BK722" s="82"/>
      <c r="BL722" s="82"/>
      <c r="BM722" s="82"/>
      <c r="BN722" s="82"/>
      <c r="BO722" s="82"/>
      <c r="BP722" s="82"/>
      <c r="BQ722" s="82"/>
      <c r="BR722" s="82"/>
      <c r="BS722" s="84"/>
      <c r="BT722" s="84"/>
      <c r="BU722" s="84"/>
      <c r="BV722" s="84"/>
      <c r="BW722" s="84"/>
      <c r="BX722" s="84"/>
      <c r="BY722" s="82"/>
      <c r="BZ722" s="83"/>
      <c r="CA722" s="82"/>
      <c r="CB722" s="82"/>
      <c r="CC722" s="82"/>
    </row>
    <row r="723" spans="1:81" ht="15.75" customHeight="1" thickBot="1" x14ac:dyDescent="0.25">
      <c r="A723" s="82"/>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G723" s="82"/>
      <c r="AH723" s="82"/>
      <c r="AI723" s="82"/>
      <c r="AJ723" s="82"/>
      <c r="AK723" s="82"/>
      <c r="AL723" s="82"/>
      <c r="AM723" s="82"/>
      <c r="AN723" s="82"/>
      <c r="AO723" s="82"/>
      <c r="AP723" s="82"/>
      <c r="AQ723" s="82"/>
      <c r="AR723" s="82"/>
      <c r="AS723" s="82"/>
      <c r="AT723" s="82"/>
      <c r="AU723" s="82"/>
      <c r="AV723" s="82"/>
      <c r="AW723" s="82"/>
      <c r="AX723" s="82"/>
      <c r="AY723" s="82"/>
      <c r="AZ723" s="82"/>
      <c r="BA723" s="82"/>
      <c r="BB723" s="82"/>
      <c r="BC723" s="82"/>
      <c r="BD723" s="82"/>
      <c r="BE723" s="82"/>
      <c r="BF723" s="82"/>
      <c r="BG723" s="82"/>
      <c r="BH723" s="82"/>
      <c r="BI723" s="82"/>
      <c r="BJ723" s="82"/>
      <c r="BK723" s="82"/>
      <c r="BL723" s="82"/>
      <c r="BM723" s="82"/>
      <c r="BN723" s="82"/>
      <c r="BO723" s="82"/>
      <c r="BP723" s="82"/>
      <c r="BQ723" s="82"/>
      <c r="BR723" s="82"/>
      <c r="BS723" s="84"/>
      <c r="BT723" s="84"/>
      <c r="BU723" s="84"/>
      <c r="BV723" s="84"/>
      <c r="BW723" s="84"/>
      <c r="BX723" s="84"/>
      <c r="BY723" s="82"/>
      <c r="BZ723" s="83"/>
      <c r="CA723" s="82"/>
      <c r="CB723" s="82"/>
      <c r="CC723" s="82"/>
    </row>
    <row r="724" spans="1:81" ht="15.75" customHeight="1" thickBot="1" x14ac:dyDescent="0.25">
      <c r="A724" s="82"/>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c r="AA724" s="82"/>
      <c r="AB724" s="82"/>
      <c r="AC724" s="82"/>
      <c r="AD724" s="82"/>
      <c r="AE724" s="82"/>
      <c r="AF724" s="82"/>
      <c r="AG724" s="82"/>
      <c r="AH724" s="82"/>
      <c r="AI724" s="82"/>
      <c r="AJ724" s="82"/>
      <c r="AK724" s="82"/>
      <c r="AL724" s="82"/>
      <c r="AM724" s="82"/>
      <c r="AN724" s="82"/>
      <c r="AO724" s="82"/>
      <c r="AP724" s="82"/>
      <c r="AQ724" s="82"/>
      <c r="AR724" s="82"/>
      <c r="AS724" s="82"/>
      <c r="AT724" s="82"/>
      <c r="AU724" s="82"/>
      <c r="AV724" s="82"/>
      <c r="AW724" s="82"/>
      <c r="AX724" s="82"/>
      <c r="AY724" s="82"/>
      <c r="AZ724" s="82"/>
      <c r="BA724" s="82"/>
      <c r="BB724" s="82"/>
      <c r="BC724" s="82"/>
      <c r="BD724" s="82"/>
      <c r="BE724" s="82"/>
      <c r="BF724" s="82"/>
      <c r="BG724" s="82"/>
      <c r="BH724" s="82"/>
      <c r="BI724" s="82"/>
      <c r="BJ724" s="82"/>
      <c r="BK724" s="82"/>
      <c r="BL724" s="82"/>
      <c r="BM724" s="82"/>
      <c r="BN724" s="82"/>
      <c r="BO724" s="82"/>
      <c r="BP724" s="82"/>
      <c r="BQ724" s="82"/>
      <c r="BR724" s="82"/>
      <c r="BS724" s="84"/>
      <c r="BT724" s="84"/>
      <c r="BU724" s="84"/>
      <c r="BV724" s="84"/>
      <c r="BW724" s="84"/>
      <c r="BX724" s="84"/>
      <c r="BY724" s="82"/>
      <c r="BZ724" s="83"/>
      <c r="CA724" s="82"/>
      <c r="CB724" s="82"/>
      <c r="CC724" s="82"/>
    </row>
    <row r="725" spans="1:81" ht="15.75" customHeight="1" thickBot="1" x14ac:dyDescent="0.25">
      <c r="A725" s="82"/>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c r="AA725" s="82"/>
      <c r="AB725" s="82"/>
      <c r="AC725" s="82"/>
      <c r="AD725" s="82"/>
      <c r="AE725" s="82"/>
      <c r="AF725" s="82"/>
      <c r="AG725" s="82"/>
      <c r="AH725" s="82"/>
      <c r="AI725" s="82"/>
      <c r="AJ725" s="82"/>
      <c r="AK725" s="82"/>
      <c r="AL725" s="82"/>
      <c r="AM725" s="82"/>
      <c r="AN725" s="82"/>
      <c r="AO725" s="82"/>
      <c r="AP725" s="82"/>
      <c r="AQ725" s="82"/>
      <c r="AR725" s="82"/>
      <c r="AS725" s="82"/>
      <c r="AT725" s="82"/>
      <c r="AU725" s="82"/>
      <c r="AV725" s="82"/>
      <c r="AW725" s="82"/>
      <c r="AX725" s="82"/>
      <c r="AY725" s="82"/>
      <c r="AZ725" s="82"/>
      <c r="BA725" s="82"/>
      <c r="BB725" s="82"/>
      <c r="BC725" s="82"/>
      <c r="BD725" s="82"/>
      <c r="BE725" s="82"/>
      <c r="BF725" s="82"/>
      <c r="BG725" s="82"/>
      <c r="BH725" s="82"/>
      <c r="BI725" s="82"/>
      <c r="BJ725" s="82"/>
      <c r="BK725" s="82"/>
      <c r="BL725" s="82"/>
      <c r="BM725" s="82"/>
      <c r="BN725" s="82"/>
      <c r="BO725" s="82"/>
      <c r="BP725" s="82"/>
      <c r="BQ725" s="82"/>
      <c r="BR725" s="82"/>
      <c r="BS725" s="84"/>
      <c r="BT725" s="84"/>
      <c r="BU725" s="84"/>
      <c r="BV725" s="84"/>
      <c r="BW725" s="84"/>
      <c r="BX725" s="84"/>
      <c r="BY725" s="82"/>
      <c r="BZ725" s="83"/>
      <c r="CA725" s="82"/>
      <c r="CB725" s="82"/>
      <c r="CC725" s="82"/>
    </row>
    <row r="726" spans="1:81" ht="15.75" customHeight="1" thickBot="1" x14ac:dyDescent="0.25">
      <c r="A726" s="82"/>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c r="AA726" s="82"/>
      <c r="AB726" s="82"/>
      <c r="AC726" s="82"/>
      <c r="AD726" s="82"/>
      <c r="AE726" s="82"/>
      <c r="AF726" s="82"/>
      <c r="AG726" s="82"/>
      <c r="AH726" s="82"/>
      <c r="AI726" s="82"/>
      <c r="AJ726" s="82"/>
      <c r="AK726" s="82"/>
      <c r="AL726" s="82"/>
      <c r="AM726" s="82"/>
      <c r="AN726" s="82"/>
      <c r="AO726" s="82"/>
      <c r="AP726" s="82"/>
      <c r="AQ726" s="82"/>
      <c r="AR726" s="82"/>
      <c r="AS726" s="82"/>
      <c r="AT726" s="82"/>
      <c r="AU726" s="82"/>
      <c r="AV726" s="82"/>
      <c r="AW726" s="82"/>
      <c r="AX726" s="82"/>
      <c r="AY726" s="82"/>
      <c r="AZ726" s="82"/>
      <c r="BA726" s="82"/>
      <c r="BB726" s="82"/>
      <c r="BC726" s="82"/>
      <c r="BD726" s="82"/>
      <c r="BE726" s="82"/>
      <c r="BF726" s="82"/>
      <c r="BG726" s="82"/>
      <c r="BH726" s="82"/>
      <c r="BI726" s="82"/>
      <c r="BJ726" s="82"/>
      <c r="BK726" s="82"/>
      <c r="BL726" s="82"/>
      <c r="BM726" s="82"/>
      <c r="BN726" s="82"/>
      <c r="BO726" s="82"/>
      <c r="BP726" s="82"/>
      <c r="BQ726" s="82"/>
      <c r="BR726" s="82"/>
      <c r="BS726" s="84"/>
      <c r="BT726" s="84"/>
      <c r="BU726" s="84"/>
      <c r="BV726" s="84"/>
      <c r="BW726" s="84"/>
      <c r="BX726" s="84"/>
      <c r="BY726" s="82"/>
      <c r="BZ726" s="83"/>
      <c r="CA726" s="82"/>
      <c r="CB726" s="82"/>
      <c r="CC726" s="82"/>
    </row>
    <row r="727" spans="1:81" ht="15.75" customHeight="1" thickBot="1" x14ac:dyDescent="0.25">
      <c r="A727" s="82"/>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c r="AA727" s="82"/>
      <c r="AB727" s="82"/>
      <c r="AC727" s="82"/>
      <c r="AD727" s="82"/>
      <c r="AE727" s="82"/>
      <c r="AF727" s="82"/>
      <c r="AG727" s="82"/>
      <c r="AH727" s="82"/>
      <c r="AI727" s="82"/>
      <c r="AJ727" s="82"/>
      <c r="AK727" s="82"/>
      <c r="AL727" s="82"/>
      <c r="AM727" s="82"/>
      <c r="AN727" s="82"/>
      <c r="AO727" s="82"/>
      <c r="AP727" s="82"/>
      <c r="AQ727" s="82"/>
      <c r="AR727" s="82"/>
      <c r="AS727" s="82"/>
      <c r="AT727" s="82"/>
      <c r="AU727" s="82"/>
      <c r="AV727" s="82"/>
      <c r="AW727" s="82"/>
      <c r="AX727" s="82"/>
      <c r="AY727" s="82"/>
      <c r="AZ727" s="82"/>
      <c r="BA727" s="82"/>
      <c r="BB727" s="82"/>
      <c r="BC727" s="82"/>
      <c r="BD727" s="82"/>
      <c r="BE727" s="82"/>
      <c r="BF727" s="82"/>
      <c r="BG727" s="82"/>
      <c r="BH727" s="82"/>
      <c r="BI727" s="82"/>
      <c r="BJ727" s="82"/>
      <c r="BK727" s="82"/>
      <c r="BL727" s="82"/>
      <c r="BM727" s="82"/>
      <c r="BN727" s="82"/>
      <c r="BO727" s="82"/>
      <c r="BP727" s="82"/>
      <c r="BQ727" s="82"/>
      <c r="BR727" s="82"/>
      <c r="BS727" s="84"/>
      <c r="BT727" s="84"/>
      <c r="BU727" s="84"/>
      <c r="BV727" s="84"/>
      <c r="BW727" s="84"/>
      <c r="BX727" s="84"/>
      <c r="BY727" s="82"/>
      <c r="BZ727" s="83"/>
      <c r="CA727" s="82"/>
      <c r="CB727" s="82"/>
      <c r="CC727" s="82"/>
    </row>
    <row r="728" spans="1:81" ht="15.75" customHeight="1" thickBot="1" x14ac:dyDescent="0.25">
      <c r="A728" s="82"/>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c r="AA728" s="82"/>
      <c r="AB728" s="82"/>
      <c r="AC728" s="82"/>
      <c r="AD728" s="82"/>
      <c r="AE728" s="82"/>
      <c r="AF728" s="82"/>
      <c r="AG728" s="82"/>
      <c r="AH728" s="82"/>
      <c r="AI728" s="82"/>
      <c r="AJ728" s="82"/>
      <c r="AK728" s="82"/>
      <c r="AL728" s="82"/>
      <c r="AM728" s="82"/>
      <c r="AN728" s="82"/>
      <c r="AO728" s="82"/>
      <c r="AP728" s="82"/>
      <c r="AQ728" s="82"/>
      <c r="AR728" s="82"/>
      <c r="AS728" s="82"/>
      <c r="AT728" s="82"/>
      <c r="AU728" s="82"/>
      <c r="AV728" s="82"/>
      <c r="AW728" s="82"/>
      <c r="AX728" s="82"/>
      <c r="AY728" s="82"/>
      <c r="AZ728" s="82"/>
      <c r="BA728" s="82"/>
      <c r="BB728" s="82"/>
      <c r="BC728" s="82"/>
      <c r="BD728" s="82"/>
      <c r="BE728" s="82"/>
      <c r="BF728" s="82"/>
      <c r="BG728" s="82"/>
      <c r="BH728" s="82"/>
      <c r="BI728" s="82"/>
      <c r="BJ728" s="82"/>
      <c r="BK728" s="82"/>
      <c r="BL728" s="82"/>
      <c r="BM728" s="82"/>
      <c r="BN728" s="82"/>
      <c r="BO728" s="82"/>
      <c r="BP728" s="82"/>
      <c r="BQ728" s="82"/>
      <c r="BR728" s="82"/>
      <c r="BS728" s="84"/>
      <c r="BT728" s="84"/>
      <c r="BU728" s="84"/>
      <c r="BV728" s="84"/>
      <c r="BW728" s="84"/>
      <c r="BX728" s="84"/>
      <c r="BY728" s="82"/>
      <c r="BZ728" s="83"/>
      <c r="CA728" s="82"/>
      <c r="CB728" s="82"/>
      <c r="CC728" s="82"/>
    </row>
    <row r="729" spans="1:81" ht="15.75" customHeight="1" thickBot="1" x14ac:dyDescent="0.25">
      <c r="A729" s="82"/>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G729" s="82"/>
      <c r="AH729" s="82"/>
      <c r="AI729" s="82"/>
      <c r="AJ729" s="82"/>
      <c r="AK729" s="82"/>
      <c r="AL729" s="82"/>
      <c r="AM729" s="82"/>
      <c r="AN729" s="82"/>
      <c r="AO729" s="82"/>
      <c r="AP729" s="82"/>
      <c r="AQ729" s="82"/>
      <c r="AR729" s="82"/>
      <c r="AS729" s="82"/>
      <c r="AT729" s="82"/>
      <c r="AU729" s="82"/>
      <c r="AV729" s="82"/>
      <c r="AW729" s="82"/>
      <c r="AX729" s="82"/>
      <c r="AY729" s="82"/>
      <c r="AZ729" s="82"/>
      <c r="BA729" s="82"/>
      <c r="BB729" s="82"/>
      <c r="BC729" s="82"/>
      <c r="BD729" s="82"/>
      <c r="BE729" s="82"/>
      <c r="BF729" s="82"/>
      <c r="BG729" s="82"/>
      <c r="BH729" s="82"/>
      <c r="BI729" s="82"/>
      <c r="BJ729" s="82"/>
      <c r="BK729" s="82"/>
      <c r="BL729" s="82"/>
      <c r="BM729" s="82"/>
      <c r="BN729" s="82"/>
      <c r="BO729" s="82"/>
      <c r="BP729" s="82"/>
      <c r="BQ729" s="82"/>
      <c r="BR729" s="82"/>
      <c r="BS729" s="84"/>
      <c r="BT729" s="84"/>
      <c r="BU729" s="84"/>
      <c r="BV729" s="84"/>
      <c r="BW729" s="84"/>
      <c r="BX729" s="84"/>
      <c r="BY729" s="82"/>
      <c r="BZ729" s="83"/>
      <c r="CA729" s="82"/>
      <c r="CB729" s="82"/>
      <c r="CC729" s="82"/>
    </row>
    <row r="730" spans="1:81" ht="15.75" customHeight="1" thickBot="1" x14ac:dyDescent="0.25">
      <c r="A730" s="82"/>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c r="AA730" s="82"/>
      <c r="AB730" s="82"/>
      <c r="AC730" s="82"/>
      <c r="AD730" s="82"/>
      <c r="AE730" s="82"/>
      <c r="AF730" s="82"/>
      <c r="AG730" s="82"/>
      <c r="AH730" s="82"/>
      <c r="AI730" s="82"/>
      <c r="AJ730" s="82"/>
      <c r="AK730" s="82"/>
      <c r="AL730" s="82"/>
      <c r="AM730" s="82"/>
      <c r="AN730" s="82"/>
      <c r="AO730" s="82"/>
      <c r="AP730" s="82"/>
      <c r="AQ730" s="82"/>
      <c r="AR730" s="82"/>
      <c r="AS730" s="82"/>
      <c r="AT730" s="82"/>
      <c r="AU730" s="82"/>
      <c r="AV730" s="82"/>
      <c r="AW730" s="82"/>
      <c r="AX730" s="82"/>
      <c r="AY730" s="82"/>
      <c r="AZ730" s="82"/>
      <c r="BA730" s="82"/>
      <c r="BB730" s="82"/>
      <c r="BC730" s="82"/>
      <c r="BD730" s="82"/>
      <c r="BE730" s="82"/>
      <c r="BF730" s="82"/>
      <c r="BG730" s="82"/>
      <c r="BH730" s="82"/>
      <c r="BI730" s="82"/>
      <c r="BJ730" s="82"/>
      <c r="BK730" s="82"/>
      <c r="BL730" s="82"/>
      <c r="BM730" s="82"/>
      <c r="BN730" s="82"/>
      <c r="BO730" s="82"/>
      <c r="BP730" s="82"/>
      <c r="BQ730" s="82"/>
      <c r="BR730" s="82"/>
      <c r="BS730" s="84"/>
      <c r="BT730" s="84"/>
      <c r="BU730" s="84"/>
      <c r="BV730" s="84"/>
      <c r="BW730" s="84"/>
      <c r="BX730" s="84"/>
      <c r="BY730" s="82"/>
      <c r="BZ730" s="83"/>
      <c r="CA730" s="82"/>
      <c r="CB730" s="82"/>
      <c r="CC730" s="82"/>
    </row>
    <row r="731" spans="1:81" ht="15.75" customHeight="1" thickBot="1" x14ac:dyDescent="0.25">
      <c r="A731" s="82"/>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c r="AA731" s="82"/>
      <c r="AB731" s="82"/>
      <c r="AC731" s="82"/>
      <c r="AD731" s="82"/>
      <c r="AE731" s="82"/>
      <c r="AF731" s="82"/>
      <c r="AG731" s="82"/>
      <c r="AH731" s="82"/>
      <c r="AI731" s="82"/>
      <c r="AJ731" s="82"/>
      <c r="AK731" s="82"/>
      <c r="AL731" s="82"/>
      <c r="AM731" s="82"/>
      <c r="AN731" s="82"/>
      <c r="AO731" s="82"/>
      <c r="AP731" s="82"/>
      <c r="AQ731" s="82"/>
      <c r="AR731" s="82"/>
      <c r="AS731" s="82"/>
      <c r="AT731" s="82"/>
      <c r="AU731" s="82"/>
      <c r="AV731" s="82"/>
      <c r="AW731" s="82"/>
      <c r="AX731" s="82"/>
      <c r="AY731" s="82"/>
      <c r="AZ731" s="82"/>
      <c r="BA731" s="82"/>
      <c r="BB731" s="82"/>
      <c r="BC731" s="82"/>
      <c r="BD731" s="82"/>
      <c r="BE731" s="82"/>
      <c r="BF731" s="82"/>
      <c r="BG731" s="82"/>
      <c r="BH731" s="82"/>
      <c r="BI731" s="82"/>
      <c r="BJ731" s="82"/>
      <c r="BK731" s="82"/>
      <c r="BL731" s="82"/>
      <c r="BM731" s="82"/>
      <c r="BN731" s="82"/>
      <c r="BO731" s="82"/>
      <c r="BP731" s="82"/>
      <c r="BQ731" s="82"/>
      <c r="BR731" s="82"/>
      <c r="BS731" s="84"/>
      <c r="BT731" s="84"/>
      <c r="BU731" s="84"/>
      <c r="BV731" s="84"/>
      <c r="BW731" s="84"/>
      <c r="BX731" s="84"/>
      <c r="BY731" s="82"/>
      <c r="BZ731" s="83"/>
      <c r="CA731" s="82"/>
      <c r="CB731" s="82"/>
      <c r="CC731" s="82"/>
    </row>
    <row r="732" spans="1:81" ht="15.75" customHeight="1" thickBot="1" x14ac:dyDescent="0.25">
      <c r="A732" s="82"/>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c r="AA732" s="82"/>
      <c r="AB732" s="82"/>
      <c r="AC732" s="82"/>
      <c r="AD732" s="82"/>
      <c r="AE732" s="82"/>
      <c r="AF732" s="82"/>
      <c r="AG732" s="82"/>
      <c r="AH732" s="82"/>
      <c r="AI732" s="82"/>
      <c r="AJ732" s="82"/>
      <c r="AK732" s="82"/>
      <c r="AL732" s="82"/>
      <c r="AM732" s="82"/>
      <c r="AN732" s="82"/>
      <c r="AO732" s="82"/>
      <c r="AP732" s="82"/>
      <c r="AQ732" s="82"/>
      <c r="AR732" s="82"/>
      <c r="AS732" s="82"/>
      <c r="AT732" s="82"/>
      <c r="AU732" s="82"/>
      <c r="AV732" s="82"/>
      <c r="AW732" s="82"/>
      <c r="AX732" s="82"/>
      <c r="AY732" s="82"/>
      <c r="AZ732" s="82"/>
      <c r="BA732" s="82"/>
      <c r="BB732" s="82"/>
      <c r="BC732" s="82"/>
      <c r="BD732" s="82"/>
      <c r="BE732" s="82"/>
      <c r="BF732" s="82"/>
      <c r="BG732" s="82"/>
      <c r="BH732" s="82"/>
      <c r="BI732" s="82"/>
      <c r="BJ732" s="82"/>
      <c r="BK732" s="82"/>
      <c r="BL732" s="82"/>
      <c r="BM732" s="82"/>
      <c r="BN732" s="82"/>
      <c r="BO732" s="82"/>
      <c r="BP732" s="82"/>
      <c r="BQ732" s="82"/>
      <c r="BR732" s="82"/>
      <c r="BS732" s="84"/>
      <c r="BT732" s="84"/>
      <c r="BU732" s="84"/>
      <c r="BV732" s="84"/>
      <c r="BW732" s="84"/>
      <c r="BX732" s="84"/>
      <c r="BY732" s="82"/>
      <c r="BZ732" s="83"/>
      <c r="CA732" s="82"/>
      <c r="CB732" s="82"/>
      <c r="CC732" s="82"/>
    </row>
    <row r="733" spans="1:81" ht="15.75" customHeight="1" thickBot="1" x14ac:dyDescent="0.25">
      <c r="A733" s="82"/>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c r="AA733" s="82"/>
      <c r="AB733" s="82"/>
      <c r="AC733" s="82"/>
      <c r="AD733" s="82"/>
      <c r="AE733" s="82"/>
      <c r="AF733" s="82"/>
      <c r="AG733" s="82"/>
      <c r="AH733" s="82"/>
      <c r="AI733" s="82"/>
      <c r="AJ733" s="82"/>
      <c r="AK733" s="82"/>
      <c r="AL733" s="82"/>
      <c r="AM733" s="82"/>
      <c r="AN733" s="82"/>
      <c r="AO733" s="82"/>
      <c r="AP733" s="82"/>
      <c r="AQ733" s="82"/>
      <c r="AR733" s="82"/>
      <c r="AS733" s="82"/>
      <c r="AT733" s="82"/>
      <c r="AU733" s="82"/>
      <c r="AV733" s="82"/>
      <c r="AW733" s="82"/>
      <c r="AX733" s="82"/>
      <c r="AY733" s="82"/>
      <c r="AZ733" s="82"/>
      <c r="BA733" s="82"/>
      <c r="BB733" s="82"/>
      <c r="BC733" s="82"/>
      <c r="BD733" s="82"/>
      <c r="BE733" s="82"/>
      <c r="BF733" s="82"/>
      <c r="BG733" s="82"/>
      <c r="BH733" s="82"/>
      <c r="BI733" s="82"/>
      <c r="BJ733" s="82"/>
      <c r="BK733" s="82"/>
      <c r="BL733" s="82"/>
      <c r="BM733" s="82"/>
      <c r="BN733" s="82"/>
      <c r="BO733" s="82"/>
      <c r="BP733" s="82"/>
      <c r="BQ733" s="82"/>
      <c r="BR733" s="82"/>
      <c r="BS733" s="84"/>
      <c r="BT733" s="84"/>
      <c r="BU733" s="84"/>
      <c r="BV733" s="84"/>
      <c r="BW733" s="84"/>
      <c r="BX733" s="84"/>
      <c r="BY733" s="82"/>
      <c r="BZ733" s="83"/>
      <c r="CA733" s="82"/>
      <c r="CB733" s="82"/>
      <c r="CC733" s="82"/>
    </row>
    <row r="734" spans="1:81" ht="15.75" customHeight="1" thickBot="1" x14ac:dyDescent="0.25">
      <c r="A734" s="82"/>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c r="AA734" s="82"/>
      <c r="AB734" s="82"/>
      <c r="AC734" s="82"/>
      <c r="AD734" s="82"/>
      <c r="AE734" s="82"/>
      <c r="AF734" s="82"/>
      <c r="AG734" s="82"/>
      <c r="AH734" s="82"/>
      <c r="AI734" s="82"/>
      <c r="AJ734" s="82"/>
      <c r="AK734" s="82"/>
      <c r="AL734" s="82"/>
      <c r="AM734" s="82"/>
      <c r="AN734" s="82"/>
      <c r="AO734" s="82"/>
      <c r="AP734" s="82"/>
      <c r="AQ734" s="82"/>
      <c r="AR734" s="82"/>
      <c r="AS734" s="82"/>
      <c r="AT734" s="82"/>
      <c r="AU734" s="82"/>
      <c r="AV734" s="82"/>
      <c r="AW734" s="82"/>
      <c r="AX734" s="82"/>
      <c r="AY734" s="82"/>
      <c r="AZ734" s="82"/>
      <c r="BA734" s="82"/>
      <c r="BB734" s="82"/>
      <c r="BC734" s="82"/>
      <c r="BD734" s="82"/>
      <c r="BE734" s="82"/>
      <c r="BF734" s="82"/>
      <c r="BG734" s="82"/>
      <c r="BH734" s="82"/>
      <c r="BI734" s="82"/>
      <c r="BJ734" s="82"/>
      <c r="BK734" s="82"/>
      <c r="BL734" s="82"/>
      <c r="BM734" s="82"/>
      <c r="BN734" s="82"/>
      <c r="BO734" s="82"/>
      <c r="BP734" s="82"/>
      <c r="BQ734" s="82"/>
      <c r="BR734" s="82"/>
      <c r="BS734" s="84"/>
      <c r="BT734" s="84"/>
      <c r="BU734" s="84"/>
      <c r="BV734" s="84"/>
      <c r="BW734" s="84"/>
      <c r="BX734" s="84"/>
      <c r="BY734" s="82"/>
      <c r="BZ734" s="83"/>
      <c r="CA734" s="82"/>
      <c r="CB734" s="82"/>
      <c r="CC734" s="82"/>
    </row>
    <row r="735" spans="1:81" ht="15.75" customHeight="1" thickBot="1" x14ac:dyDescent="0.25">
      <c r="A735" s="82"/>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G735" s="82"/>
      <c r="AH735" s="82"/>
      <c r="AI735" s="82"/>
      <c r="AJ735" s="82"/>
      <c r="AK735" s="82"/>
      <c r="AL735" s="82"/>
      <c r="AM735" s="82"/>
      <c r="AN735" s="82"/>
      <c r="AO735" s="82"/>
      <c r="AP735" s="82"/>
      <c r="AQ735" s="82"/>
      <c r="AR735" s="82"/>
      <c r="AS735" s="82"/>
      <c r="AT735" s="82"/>
      <c r="AU735" s="82"/>
      <c r="AV735" s="82"/>
      <c r="AW735" s="82"/>
      <c r="AX735" s="82"/>
      <c r="AY735" s="82"/>
      <c r="AZ735" s="82"/>
      <c r="BA735" s="82"/>
      <c r="BB735" s="82"/>
      <c r="BC735" s="82"/>
      <c r="BD735" s="82"/>
      <c r="BE735" s="82"/>
      <c r="BF735" s="82"/>
      <c r="BG735" s="82"/>
      <c r="BH735" s="82"/>
      <c r="BI735" s="82"/>
      <c r="BJ735" s="82"/>
      <c r="BK735" s="82"/>
      <c r="BL735" s="82"/>
      <c r="BM735" s="82"/>
      <c r="BN735" s="82"/>
      <c r="BO735" s="82"/>
      <c r="BP735" s="82"/>
      <c r="BQ735" s="82"/>
      <c r="BR735" s="82"/>
      <c r="BS735" s="84"/>
      <c r="BT735" s="84"/>
      <c r="BU735" s="84"/>
      <c r="BV735" s="84"/>
      <c r="BW735" s="84"/>
      <c r="BX735" s="84"/>
      <c r="BY735" s="82"/>
      <c r="BZ735" s="83"/>
      <c r="CA735" s="82"/>
      <c r="CB735" s="82"/>
      <c r="CC735" s="82"/>
    </row>
    <row r="736" spans="1:81" ht="15.75" customHeight="1" thickBot="1" x14ac:dyDescent="0.25">
      <c r="A736" s="82"/>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c r="AA736" s="82"/>
      <c r="AB736" s="82"/>
      <c r="AC736" s="82"/>
      <c r="AD736" s="82"/>
      <c r="AE736" s="82"/>
      <c r="AF736" s="82"/>
      <c r="AG736" s="82"/>
      <c r="AH736" s="82"/>
      <c r="AI736" s="82"/>
      <c r="AJ736" s="82"/>
      <c r="AK736" s="82"/>
      <c r="AL736" s="82"/>
      <c r="AM736" s="82"/>
      <c r="AN736" s="82"/>
      <c r="AO736" s="82"/>
      <c r="AP736" s="82"/>
      <c r="AQ736" s="82"/>
      <c r="AR736" s="82"/>
      <c r="AS736" s="82"/>
      <c r="AT736" s="82"/>
      <c r="AU736" s="82"/>
      <c r="AV736" s="82"/>
      <c r="AW736" s="82"/>
      <c r="AX736" s="82"/>
      <c r="AY736" s="82"/>
      <c r="AZ736" s="82"/>
      <c r="BA736" s="82"/>
      <c r="BB736" s="82"/>
      <c r="BC736" s="82"/>
      <c r="BD736" s="82"/>
      <c r="BE736" s="82"/>
      <c r="BF736" s="82"/>
      <c r="BG736" s="82"/>
      <c r="BH736" s="82"/>
      <c r="BI736" s="82"/>
      <c r="BJ736" s="82"/>
      <c r="BK736" s="82"/>
      <c r="BL736" s="82"/>
      <c r="BM736" s="82"/>
      <c r="BN736" s="82"/>
      <c r="BO736" s="82"/>
      <c r="BP736" s="82"/>
      <c r="BQ736" s="82"/>
      <c r="BR736" s="82"/>
      <c r="BS736" s="84"/>
      <c r="BT736" s="84"/>
      <c r="BU736" s="84"/>
      <c r="BV736" s="84"/>
      <c r="BW736" s="84"/>
      <c r="BX736" s="84"/>
      <c r="BY736" s="82"/>
      <c r="BZ736" s="83"/>
      <c r="CA736" s="82"/>
      <c r="CB736" s="82"/>
      <c r="CC736" s="82"/>
    </row>
    <row r="737" spans="1:81" ht="15.75" customHeight="1" thickBot="1" x14ac:dyDescent="0.25">
      <c r="A737" s="82"/>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c r="AA737" s="82"/>
      <c r="AB737" s="82"/>
      <c r="AC737" s="82"/>
      <c r="AD737" s="82"/>
      <c r="AE737" s="82"/>
      <c r="AF737" s="82"/>
      <c r="AG737" s="82"/>
      <c r="AH737" s="82"/>
      <c r="AI737" s="82"/>
      <c r="AJ737" s="82"/>
      <c r="AK737" s="82"/>
      <c r="AL737" s="82"/>
      <c r="AM737" s="82"/>
      <c r="AN737" s="82"/>
      <c r="AO737" s="82"/>
      <c r="AP737" s="82"/>
      <c r="AQ737" s="82"/>
      <c r="AR737" s="82"/>
      <c r="AS737" s="82"/>
      <c r="AT737" s="82"/>
      <c r="AU737" s="82"/>
      <c r="AV737" s="82"/>
      <c r="AW737" s="82"/>
      <c r="AX737" s="82"/>
      <c r="AY737" s="82"/>
      <c r="AZ737" s="82"/>
      <c r="BA737" s="82"/>
      <c r="BB737" s="82"/>
      <c r="BC737" s="82"/>
      <c r="BD737" s="82"/>
      <c r="BE737" s="82"/>
      <c r="BF737" s="82"/>
      <c r="BG737" s="82"/>
      <c r="BH737" s="82"/>
      <c r="BI737" s="82"/>
      <c r="BJ737" s="82"/>
      <c r="BK737" s="82"/>
      <c r="BL737" s="82"/>
      <c r="BM737" s="82"/>
      <c r="BN737" s="82"/>
      <c r="BO737" s="82"/>
      <c r="BP737" s="82"/>
      <c r="BQ737" s="82"/>
      <c r="BR737" s="82"/>
      <c r="BS737" s="84"/>
      <c r="BT737" s="84"/>
      <c r="BU737" s="84"/>
      <c r="BV737" s="84"/>
      <c r="BW737" s="84"/>
      <c r="BX737" s="84"/>
      <c r="BY737" s="82"/>
      <c r="BZ737" s="83"/>
      <c r="CA737" s="82"/>
      <c r="CB737" s="82"/>
      <c r="CC737" s="82"/>
    </row>
    <row r="738" spans="1:81" ht="15.75" customHeight="1" thickBot="1" x14ac:dyDescent="0.25">
      <c r="A738" s="82"/>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c r="AA738" s="82"/>
      <c r="AB738" s="82"/>
      <c r="AC738" s="82"/>
      <c r="AD738" s="82"/>
      <c r="AE738" s="82"/>
      <c r="AF738" s="82"/>
      <c r="AG738" s="82"/>
      <c r="AH738" s="82"/>
      <c r="AI738" s="82"/>
      <c r="AJ738" s="82"/>
      <c r="AK738" s="82"/>
      <c r="AL738" s="82"/>
      <c r="AM738" s="82"/>
      <c r="AN738" s="82"/>
      <c r="AO738" s="82"/>
      <c r="AP738" s="82"/>
      <c r="AQ738" s="82"/>
      <c r="AR738" s="82"/>
      <c r="AS738" s="82"/>
      <c r="AT738" s="82"/>
      <c r="AU738" s="82"/>
      <c r="AV738" s="82"/>
      <c r="AW738" s="82"/>
      <c r="AX738" s="82"/>
      <c r="AY738" s="82"/>
      <c r="AZ738" s="82"/>
      <c r="BA738" s="82"/>
      <c r="BB738" s="82"/>
      <c r="BC738" s="82"/>
      <c r="BD738" s="82"/>
      <c r="BE738" s="82"/>
      <c r="BF738" s="82"/>
      <c r="BG738" s="82"/>
      <c r="BH738" s="82"/>
      <c r="BI738" s="82"/>
      <c r="BJ738" s="82"/>
      <c r="BK738" s="82"/>
      <c r="BL738" s="82"/>
      <c r="BM738" s="82"/>
      <c r="BN738" s="82"/>
      <c r="BO738" s="82"/>
      <c r="BP738" s="82"/>
      <c r="BQ738" s="82"/>
      <c r="BR738" s="82"/>
      <c r="BS738" s="84"/>
      <c r="BT738" s="84"/>
      <c r="BU738" s="84"/>
      <c r="BV738" s="84"/>
      <c r="BW738" s="84"/>
      <c r="BX738" s="84"/>
      <c r="BY738" s="82"/>
      <c r="BZ738" s="83"/>
      <c r="CA738" s="82"/>
      <c r="CB738" s="82"/>
      <c r="CC738" s="82"/>
    </row>
    <row r="739" spans="1:81" ht="15.75" customHeight="1" thickBot="1" x14ac:dyDescent="0.25">
      <c r="A739" s="82"/>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c r="AA739" s="82"/>
      <c r="AB739" s="82"/>
      <c r="AC739" s="82"/>
      <c r="AD739" s="82"/>
      <c r="AE739" s="82"/>
      <c r="AF739" s="82"/>
      <c r="AG739" s="82"/>
      <c r="AH739" s="82"/>
      <c r="AI739" s="82"/>
      <c r="AJ739" s="82"/>
      <c r="AK739" s="82"/>
      <c r="AL739" s="82"/>
      <c r="AM739" s="82"/>
      <c r="AN739" s="82"/>
      <c r="AO739" s="82"/>
      <c r="AP739" s="82"/>
      <c r="AQ739" s="82"/>
      <c r="AR739" s="82"/>
      <c r="AS739" s="82"/>
      <c r="AT739" s="82"/>
      <c r="AU739" s="82"/>
      <c r="AV739" s="82"/>
      <c r="AW739" s="82"/>
      <c r="AX739" s="82"/>
      <c r="AY739" s="82"/>
      <c r="AZ739" s="82"/>
      <c r="BA739" s="82"/>
      <c r="BB739" s="82"/>
      <c r="BC739" s="82"/>
      <c r="BD739" s="82"/>
      <c r="BE739" s="82"/>
      <c r="BF739" s="82"/>
      <c r="BG739" s="82"/>
      <c r="BH739" s="82"/>
      <c r="BI739" s="82"/>
      <c r="BJ739" s="82"/>
      <c r="BK739" s="82"/>
      <c r="BL739" s="82"/>
      <c r="BM739" s="82"/>
      <c r="BN739" s="82"/>
      <c r="BO739" s="82"/>
      <c r="BP739" s="82"/>
      <c r="BQ739" s="82"/>
      <c r="BR739" s="82"/>
      <c r="BS739" s="84"/>
      <c r="BT739" s="84"/>
      <c r="BU739" s="84"/>
      <c r="BV739" s="84"/>
      <c r="BW739" s="84"/>
      <c r="BX739" s="84"/>
      <c r="BY739" s="82"/>
      <c r="BZ739" s="83"/>
      <c r="CA739" s="82"/>
      <c r="CB739" s="82"/>
      <c r="CC739" s="82"/>
    </row>
    <row r="740" spans="1:81" ht="15.75" customHeight="1" thickBot="1" x14ac:dyDescent="0.25">
      <c r="A740" s="82"/>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2"/>
      <c r="AY740" s="82"/>
      <c r="AZ740" s="82"/>
      <c r="BA740" s="82"/>
      <c r="BB740" s="82"/>
      <c r="BC740" s="82"/>
      <c r="BD740" s="82"/>
      <c r="BE740" s="82"/>
      <c r="BF740" s="82"/>
      <c r="BG740" s="82"/>
      <c r="BH740" s="82"/>
      <c r="BI740" s="82"/>
      <c r="BJ740" s="82"/>
      <c r="BK740" s="82"/>
      <c r="BL740" s="82"/>
      <c r="BM740" s="82"/>
      <c r="BN740" s="82"/>
      <c r="BO740" s="82"/>
      <c r="BP740" s="82"/>
      <c r="BQ740" s="82"/>
      <c r="BR740" s="82"/>
      <c r="BS740" s="84"/>
      <c r="BT740" s="84"/>
      <c r="BU740" s="84"/>
      <c r="BV740" s="84"/>
      <c r="BW740" s="84"/>
      <c r="BX740" s="84"/>
      <c r="BY740" s="82"/>
      <c r="BZ740" s="83"/>
      <c r="CA740" s="82"/>
      <c r="CB740" s="82"/>
      <c r="CC740" s="82"/>
    </row>
    <row r="741" spans="1:81" ht="15.75" customHeight="1" thickBot="1" x14ac:dyDescent="0.25">
      <c r="A741" s="82"/>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G741" s="82"/>
      <c r="AH741" s="82"/>
      <c r="AI741" s="82"/>
      <c r="AJ741" s="82"/>
      <c r="AK741" s="82"/>
      <c r="AL741" s="82"/>
      <c r="AM741" s="82"/>
      <c r="AN741" s="82"/>
      <c r="AO741" s="82"/>
      <c r="AP741" s="82"/>
      <c r="AQ741" s="82"/>
      <c r="AR741" s="82"/>
      <c r="AS741" s="82"/>
      <c r="AT741" s="82"/>
      <c r="AU741" s="82"/>
      <c r="AV741" s="82"/>
      <c r="AW741" s="82"/>
      <c r="AX741" s="82"/>
      <c r="AY741" s="82"/>
      <c r="AZ741" s="82"/>
      <c r="BA741" s="82"/>
      <c r="BB741" s="82"/>
      <c r="BC741" s="82"/>
      <c r="BD741" s="82"/>
      <c r="BE741" s="82"/>
      <c r="BF741" s="82"/>
      <c r="BG741" s="82"/>
      <c r="BH741" s="82"/>
      <c r="BI741" s="82"/>
      <c r="BJ741" s="82"/>
      <c r="BK741" s="82"/>
      <c r="BL741" s="82"/>
      <c r="BM741" s="82"/>
      <c r="BN741" s="82"/>
      <c r="BO741" s="82"/>
      <c r="BP741" s="82"/>
      <c r="BQ741" s="82"/>
      <c r="BR741" s="82"/>
      <c r="BS741" s="84"/>
      <c r="BT741" s="84"/>
      <c r="BU741" s="84"/>
      <c r="BV741" s="84"/>
      <c r="BW741" s="84"/>
      <c r="BX741" s="84"/>
      <c r="BY741" s="82"/>
      <c r="BZ741" s="83"/>
      <c r="CA741" s="82"/>
      <c r="CB741" s="82"/>
      <c r="CC741" s="82"/>
    </row>
    <row r="742" spans="1:81" ht="15.75" customHeight="1" thickBot="1" x14ac:dyDescent="0.25">
      <c r="A742" s="82"/>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c r="AA742" s="82"/>
      <c r="AB742" s="82"/>
      <c r="AC742" s="82"/>
      <c r="AD742" s="82"/>
      <c r="AE742" s="82"/>
      <c r="AF742" s="82"/>
      <c r="AG742" s="82"/>
      <c r="AH742" s="82"/>
      <c r="AI742" s="82"/>
      <c r="AJ742" s="82"/>
      <c r="AK742" s="82"/>
      <c r="AL742" s="82"/>
      <c r="AM742" s="82"/>
      <c r="AN742" s="82"/>
      <c r="AO742" s="82"/>
      <c r="AP742" s="82"/>
      <c r="AQ742" s="82"/>
      <c r="AR742" s="82"/>
      <c r="AS742" s="82"/>
      <c r="AT742" s="82"/>
      <c r="AU742" s="82"/>
      <c r="AV742" s="82"/>
      <c r="AW742" s="82"/>
      <c r="AX742" s="82"/>
      <c r="AY742" s="82"/>
      <c r="AZ742" s="82"/>
      <c r="BA742" s="82"/>
      <c r="BB742" s="82"/>
      <c r="BC742" s="82"/>
      <c r="BD742" s="82"/>
      <c r="BE742" s="82"/>
      <c r="BF742" s="82"/>
      <c r="BG742" s="82"/>
      <c r="BH742" s="82"/>
      <c r="BI742" s="82"/>
      <c r="BJ742" s="82"/>
      <c r="BK742" s="82"/>
      <c r="BL742" s="82"/>
      <c r="BM742" s="82"/>
      <c r="BN742" s="82"/>
      <c r="BO742" s="82"/>
      <c r="BP742" s="82"/>
      <c r="BQ742" s="82"/>
      <c r="BR742" s="82"/>
      <c r="BS742" s="84"/>
      <c r="BT742" s="84"/>
      <c r="BU742" s="84"/>
      <c r="BV742" s="84"/>
      <c r="BW742" s="84"/>
      <c r="BX742" s="84"/>
      <c r="BY742" s="82"/>
      <c r="BZ742" s="83"/>
      <c r="CA742" s="82"/>
      <c r="CB742" s="82"/>
      <c r="CC742" s="82"/>
    </row>
    <row r="743" spans="1:81" ht="15.75" customHeight="1" thickBot="1" x14ac:dyDescent="0.25">
      <c r="A743" s="82"/>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c r="AA743" s="82"/>
      <c r="AB743" s="82"/>
      <c r="AC743" s="82"/>
      <c r="AD743" s="82"/>
      <c r="AE743" s="82"/>
      <c r="AF743" s="82"/>
      <c r="AG743" s="82"/>
      <c r="AH743" s="82"/>
      <c r="AI743" s="82"/>
      <c r="AJ743" s="82"/>
      <c r="AK743" s="82"/>
      <c r="AL743" s="82"/>
      <c r="AM743" s="82"/>
      <c r="AN743" s="82"/>
      <c r="AO743" s="82"/>
      <c r="AP743" s="82"/>
      <c r="AQ743" s="82"/>
      <c r="AR743" s="82"/>
      <c r="AS743" s="82"/>
      <c r="AT743" s="82"/>
      <c r="AU743" s="82"/>
      <c r="AV743" s="82"/>
      <c r="AW743" s="82"/>
      <c r="AX743" s="82"/>
      <c r="AY743" s="82"/>
      <c r="AZ743" s="82"/>
      <c r="BA743" s="82"/>
      <c r="BB743" s="82"/>
      <c r="BC743" s="82"/>
      <c r="BD743" s="82"/>
      <c r="BE743" s="82"/>
      <c r="BF743" s="82"/>
      <c r="BG743" s="82"/>
      <c r="BH743" s="82"/>
      <c r="BI743" s="82"/>
      <c r="BJ743" s="82"/>
      <c r="BK743" s="82"/>
      <c r="BL743" s="82"/>
      <c r="BM743" s="82"/>
      <c r="BN743" s="82"/>
      <c r="BO743" s="82"/>
      <c r="BP743" s="82"/>
      <c r="BQ743" s="82"/>
      <c r="BR743" s="82"/>
      <c r="BS743" s="84"/>
      <c r="BT743" s="84"/>
      <c r="BU743" s="84"/>
      <c r="BV743" s="84"/>
      <c r="BW743" s="84"/>
      <c r="BX743" s="84"/>
      <c r="BY743" s="82"/>
      <c r="BZ743" s="83"/>
      <c r="CA743" s="82"/>
      <c r="CB743" s="82"/>
      <c r="CC743" s="82"/>
    </row>
    <row r="744" spans="1:81" ht="15.75" customHeight="1" thickBot="1" x14ac:dyDescent="0.25">
      <c r="A744" s="82"/>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c r="AA744" s="82"/>
      <c r="AB744" s="82"/>
      <c r="AC744" s="82"/>
      <c r="AD744" s="82"/>
      <c r="AE744" s="82"/>
      <c r="AF744" s="82"/>
      <c r="AG744" s="82"/>
      <c r="AH744" s="82"/>
      <c r="AI744" s="82"/>
      <c r="AJ744" s="82"/>
      <c r="AK744" s="82"/>
      <c r="AL744" s="82"/>
      <c r="AM744" s="82"/>
      <c r="AN744" s="82"/>
      <c r="AO744" s="82"/>
      <c r="AP744" s="82"/>
      <c r="AQ744" s="82"/>
      <c r="AR744" s="82"/>
      <c r="AS744" s="82"/>
      <c r="AT744" s="82"/>
      <c r="AU744" s="82"/>
      <c r="AV744" s="82"/>
      <c r="AW744" s="82"/>
      <c r="AX744" s="82"/>
      <c r="AY744" s="82"/>
      <c r="AZ744" s="82"/>
      <c r="BA744" s="82"/>
      <c r="BB744" s="82"/>
      <c r="BC744" s="82"/>
      <c r="BD744" s="82"/>
      <c r="BE744" s="82"/>
      <c r="BF744" s="82"/>
      <c r="BG744" s="82"/>
      <c r="BH744" s="82"/>
      <c r="BI744" s="82"/>
      <c r="BJ744" s="82"/>
      <c r="BK744" s="82"/>
      <c r="BL744" s="82"/>
      <c r="BM744" s="82"/>
      <c r="BN744" s="82"/>
      <c r="BO744" s="82"/>
      <c r="BP744" s="82"/>
      <c r="BQ744" s="82"/>
      <c r="BR744" s="82"/>
      <c r="BS744" s="84"/>
      <c r="BT744" s="84"/>
      <c r="BU744" s="84"/>
      <c r="BV744" s="84"/>
      <c r="BW744" s="84"/>
      <c r="BX744" s="84"/>
      <c r="BY744" s="82"/>
      <c r="BZ744" s="83"/>
      <c r="CA744" s="82"/>
      <c r="CB744" s="82"/>
      <c r="CC744" s="82"/>
    </row>
    <row r="745" spans="1:81" ht="15.75" customHeight="1" thickBot="1" x14ac:dyDescent="0.25">
      <c r="A745" s="82"/>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c r="AA745" s="82"/>
      <c r="AB745" s="82"/>
      <c r="AC745" s="82"/>
      <c r="AD745" s="82"/>
      <c r="AE745" s="82"/>
      <c r="AF745" s="82"/>
      <c r="AG745" s="82"/>
      <c r="AH745" s="82"/>
      <c r="AI745" s="82"/>
      <c r="AJ745" s="82"/>
      <c r="AK745" s="82"/>
      <c r="AL745" s="82"/>
      <c r="AM745" s="82"/>
      <c r="AN745" s="82"/>
      <c r="AO745" s="82"/>
      <c r="AP745" s="82"/>
      <c r="AQ745" s="82"/>
      <c r="AR745" s="82"/>
      <c r="AS745" s="82"/>
      <c r="AT745" s="82"/>
      <c r="AU745" s="82"/>
      <c r="AV745" s="82"/>
      <c r="AW745" s="82"/>
      <c r="AX745" s="82"/>
      <c r="AY745" s="82"/>
      <c r="AZ745" s="82"/>
      <c r="BA745" s="82"/>
      <c r="BB745" s="82"/>
      <c r="BC745" s="82"/>
      <c r="BD745" s="82"/>
      <c r="BE745" s="82"/>
      <c r="BF745" s="82"/>
      <c r="BG745" s="82"/>
      <c r="BH745" s="82"/>
      <c r="BI745" s="82"/>
      <c r="BJ745" s="82"/>
      <c r="BK745" s="82"/>
      <c r="BL745" s="82"/>
      <c r="BM745" s="82"/>
      <c r="BN745" s="82"/>
      <c r="BO745" s="82"/>
      <c r="BP745" s="82"/>
      <c r="BQ745" s="82"/>
      <c r="BR745" s="82"/>
      <c r="BS745" s="84"/>
      <c r="BT745" s="84"/>
      <c r="BU745" s="84"/>
      <c r="BV745" s="84"/>
      <c r="BW745" s="84"/>
      <c r="BX745" s="84"/>
      <c r="BY745" s="82"/>
      <c r="BZ745" s="83"/>
      <c r="CA745" s="82"/>
      <c r="CB745" s="82"/>
      <c r="CC745" s="82"/>
    </row>
    <row r="746" spans="1:81" ht="15.75" customHeight="1" thickBot="1" x14ac:dyDescent="0.25">
      <c r="A746" s="82"/>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c r="AA746" s="82"/>
      <c r="AB746" s="82"/>
      <c r="AC746" s="82"/>
      <c r="AD746" s="82"/>
      <c r="AE746" s="82"/>
      <c r="AF746" s="82"/>
      <c r="AG746" s="82"/>
      <c r="AH746" s="82"/>
      <c r="AI746" s="82"/>
      <c r="AJ746" s="82"/>
      <c r="AK746" s="82"/>
      <c r="AL746" s="82"/>
      <c r="AM746" s="82"/>
      <c r="AN746" s="82"/>
      <c r="AO746" s="82"/>
      <c r="AP746" s="82"/>
      <c r="AQ746" s="82"/>
      <c r="AR746" s="82"/>
      <c r="AS746" s="82"/>
      <c r="AT746" s="82"/>
      <c r="AU746" s="82"/>
      <c r="AV746" s="82"/>
      <c r="AW746" s="82"/>
      <c r="AX746" s="82"/>
      <c r="AY746" s="82"/>
      <c r="AZ746" s="82"/>
      <c r="BA746" s="82"/>
      <c r="BB746" s="82"/>
      <c r="BC746" s="82"/>
      <c r="BD746" s="82"/>
      <c r="BE746" s="82"/>
      <c r="BF746" s="82"/>
      <c r="BG746" s="82"/>
      <c r="BH746" s="82"/>
      <c r="BI746" s="82"/>
      <c r="BJ746" s="82"/>
      <c r="BK746" s="82"/>
      <c r="BL746" s="82"/>
      <c r="BM746" s="82"/>
      <c r="BN746" s="82"/>
      <c r="BO746" s="82"/>
      <c r="BP746" s="82"/>
      <c r="BQ746" s="82"/>
      <c r="BR746" s="82"/>
      <c r="BS746" s="84"/>
      <c r="BT746" s="84"/>
      <c r="BU746" s="84"/>
      <c r="BV746" s="84"/>
      <c r="BW746" s="84"/>
      <c r="BX746" s="84"/>
      <c r="BY746" s="82"/>
      <c r="BZ746" s="83"/>
      <c r="CA746" s="82"/>
      <c r="CB746" s="82"/>
      <c r="CC746" s="82"/>
    </row>
    <row r="747" spans="1:81" ht="15.75" customHeight="1" thickBot="1" x14ac:dyDescent="0.25">
      <c r="A747" s="82"/>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c r="AA747" s="82"/>
      <c r="AB747" s="82"/>
      <c r="AC747" s="82"/>
      <c r="AD747" s="82"/>
      <c r="AE747" s="82"/>
      <c r="AF747" s="82"/>
      <c r="AG747" s="82"/>
      <c r="AH747" s="82"/>
      <c r="AI747" s="82"/>
      <c r="AJ747" s="82"/>
      <c r="AK747" s="82"/>
      <c r="AL747" s="82"/>
      <c r="AM747" s="82"/>
      <c r="AN747" s="82"/>
      <c r="AO747" s="82"/>
      <c r="AP747" s="82"/>
      <c r="AQ747" s="82"/>
      <c r="AR747" s="82"/>
      <c r="AS747" s="82"/>
      <c r="AT747" s="82"/>
      <c r="AU747" s="82"/>
      <c r="AV747" s="82"/>
      <c r="AW747" s="82"/>
      <c r="AX747" s="82"/>
      <c r="AY747" s="82"/>
      <c r="AZ747" s="82"/>
      <c r="BA747" s="82"/>
      <c r="BB747" s="82"/>
      <c r="BC747" s="82"/>
      <c r="BD747" s="82"/>
      <c r="BE747" s="82"/>
      <c r="BF747" s="82"/>
      <c r="BG747" s="82"/>
      <c r="BH747" s="82"/>
      <c r="BI747" s="82"/>
      <c r="BJ747" s="82"/>
      <c r="BK747" s="82"/>
      <c r="BL747" s="82"/>
      <c r="BM747" s="82"/>
      <c r="BN747" s="82"/>
      <c r="BO747" s="82"/>
      <c r="BP747" s="82"/>
      <c r="BQ747" s="82"/>
      <c r="BR747" s="82"/>
      <c r="BS747" s="84"/>
      <c r="BT747" s="84"/>
      <c r="BU747" s="84"/>
      <c r="BV747" s="84"/>
      <c r="BW747" s="84"/>
      <c r="BX747" s="84"/>
      <c r="BY747" s="82"/>
      <c r="BZ747" s="83"/>
      <c r="CA747" s="82"/>
      <c r="CB747" s="82"/>
      <c r="CC747" s="82"/>
    </row>
    <row r="748" spans="1:81" ht="15.75" customHeight="1" thickBot="1" x14ac:dyDescent="0.25">
      <c r="A748" s="82"/>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c r="AJ748" s="82"/>
      <c r="AK748" s="82"/>
      <c r="AL748" s="82"/>
      <c r="AM748" s="82"/>
      <c r="AN748" s="82"/>
      <c r="AO748" s="82"/>
      <c r="AP748" s="82"/>
      <c r="AQ748" s="82"/>
      <c r="AR748" s="82"/>
      <c r="AS748" s="82"/>
      <c r="AT748" s="82"/>
      <c r="AU748" s="82"/>
      <c r="AV748" s="82"/>
      <c r="AW748" s="82"/>
      <c r="AX748" s="82"/>
      <c r="AY748" s="82"/>
      <c r="AZ748" s="82"/>
      <c r="BA748" s="82"/>
      <c r="BB748" s="82"/>
      <c r="BC748" s="82"/>
      <c r="BD748" s="82"/>
      <c r="BE748" s="82"/>
      <c r="BF748" s="82"/>
      <c r="BG748" s="82"/>
      <c r="BH748" s="82"/>
      <c r="BI748" s="82"/>
      <c r="BJ748" s="82"/>
      <c r="BK748" s="82"/>
      <c r="BL748" s="82"/>
      <c r="BM748" s="82"/>
      <c r="BN748" s="82"/>
      <c r="BO748" s="82"/>
      <c r="BP748" s="82"/>
      <c r="BQ748" s="82"/>
      <c r="BR748" s="82"/>
      <c r="BS748" s="84"/>
      <c r="BT748" s="84"/>
      <c r="BU748" s="84"/>
      <c r="BV748" s="84"/>
      <c r="BW748" s="84"/>
      <c r="BX748" s="84"/>
      <c r="BY748" s="82"/>
      <c r="BZ748" s="83"/>
      <c r="CA748" s="82"/>
      <c r="CB748" s="82"/>
      <c r="CC748" s="82"/>
    </row>
    <row r="749" spans="1:81" ht="15.75" customHeight="1" thickBot="1" x14ac:dyDescent="0.25">
      <c r="A749" s="82"/>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c r="AJ749" s="82"/>
      <c r="AK749" s="82"/>
      <c r="AL749" s="82"/>
      <c r="AM749" s="82"/>
      <c r="AN749" s="82"/>
      <c r="AO749" s="82"/>
      <c r="AP749" s="82"/>
      <c r="AQ749" s="82"/>
      <c r="AR749" s="82"/>
      <c r="AS749" s="82"/>
      <c r="AT749" s="82"/>
      <c r="AU749" s="82"/>
      <c r="AV749" s="82"/>
      <c r="AW749" s="82"/>
      <c r="AX749" s="82"/>
      <c r="AY749" s="82"/>
      <c r="AZ749" s="82"/>
      <c r="BA749" s="82"/>
      <c r="BB749" s="82"/>
      <c r="BC749" s="82"/>
      <c r="BD749" s="82"/>
      <c r="BE749" s="82"/>
      <c r="BF749" s="82"/>
      <c r="BG749" s="82"/>
      <c r="BH749" s="82"/>
      <c r="BI749" s="82"/>
      <c r="BJ749" s="82"/>
      <c r="BK749" s="82"/>
      <c r="BL749" s="82"/>
      <c r="BM749" s="82"/>
      <c r="BN749" s="82"/>
      <c r="BO749" s="82"/>
      <c r="BP749" s="82"/>
      <c r="BQ749" s="82"/>
      <c r="BR749" s="82"/>
      <c r="BS749" s="84"/>
      <c r="BT749" s="84"/>
      <c r="BU749" s="84"/>
      <c r="BV749" s="84"/>
      <c r="BW749" s="84"/>
      <c r="BX749" s="84"/>
      <c r="BY749" s="82"/>
      <c r="BZ749" s="83"/>
      <c r="CA749" s="82"/>
      <c r="CB749" s="82"/>
      <c r="CC749" s="82"/>
    </row>
    <row r="750" spans="1:81" ht="15.75" customHeight="1" thickBot="1" x14ac:dyDescent="0.25">
      <c r="A750" s="82"/>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c r="AA750" s="82"/>
      <c r="AB750" s="82"/>
      <c r="AC750" s="82"/>
      <c r="AD750" s="82"/>
      <c r="AE750" s="82"/>
      <c r="AF750" s="82"/>
      <c r="AG750" s="82"/>
      <c r="AH750" s="82"/>
      <c r="AI750" s="82"/>
      <c r="AJ750" s="82"/>
      <c r="AK750" s="82"/>
      <c r="AL750" s="82"/>
      <c r="AM750" s="82"/>
      <c r="AN750" s="82"/>
      <c r="AO750" s="82"/>
      <c r="AP750" s="82"/>
      <c r="AQ750" s="82"/>
      <c r="AR750" s="82"/>
      <c r="AS750" s="82"/>
      <c r="AT750" s="82"/>
      <c r="AU750" s="82"/>
      <c r="AV750" s="82"/>
      <c r="AW750" s="82"/>
      <c r="AX750" s="82"/>
      <c r="AY750" s="82"/>
      <c r="AZ750" s="82"/>
      <c r="BA750" s="82"/>
      <c r="BB750" s="82"/>
      <c r="BC750" s="82"/>
      <c r="BD750" s="82"/>
      <c r="BE750" s="82"/>
      <c r="BF750" s="82"/>
      <c r="BG750" s="82"/>
      <c r="BH750" s="82"/>
      <c r="BI750" s="82"/>
      <c r="BJ750" s="82"/>
      <c r="BK750" s="82"/>
      <c r="BL750" s="82"/>
      <c r="BM750" s="82"/>
      <c r="BN750" s="82"/>
      <c r="BO750" s="82"/>
      <c r="BP750" s="82"/>
      <c r="BQ750" s="82"/>
      <c r="BR750" s="82"/>
      <c r="BS750" s="84"/>
      <c r="BT750" s="84"/>
      <c r="BU750" s="84"/>
      <c r="BV750" s="84"/>
      <c r="BW750" s="84"/>
      <c r="BX750" s="84"/>
      <c r="BY750" s="82"/>
      <c r="BZ750" s="83"/>
      <c r="CA750" s="82"/>
      <c r="CB750" s="82"/>
      <c r="CC750" s="82"/>
    </row>
    <row r="751" spans="1:81" ht="15.75" customHeight="1" thickBot="1" x14ac:dyDescent="0.25">
      <c r="A751" s="82"/>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c r="AA751" s="82"/>
      <c r="AB751" s="82"/>
      <c r="AC751" s="82"/>
      <c r="AD751" s="82"/>
      <c r="AE751" s="82"/>
      <c r="AF751" s="82"/>
      <c r="AG751" s="82"/>
      <c r="AH751" s="82"/>
      <c r="AI751" s="82"/>
      <c r="AJ751" s="82"/>
      <c r="AK751" s="82"/>
      <c r="AL751" s="82"/>
      <c r="AM751" s="82"/>
      <c r="AN751" s="82"/>
      <c r="AO751" s="82"/>
      <c r="AP751" s="82"/>
      <c r="AQ751" s="82"/>
      <c r="AR751" s="82"/>
      <c r="AS751" s="82"/>
      <c r="AT751" s="82"/>
      <c r="AU751" s="82"/>
      <c r="AV751" s="82"/>
      <c r="AW751" s="82"/>
      <c r="AX751" s="82"/>
      <c r="AY751" s="82"/>
      <c r="AZ751" s="82"/>
      <c r="BA751" s="82"/>
      <c r="BB751" s="82"/>
      <c r="BC751" s="82"/>
      <c r="BD751" s="82"/>
      <c r="BE751" s="82"/>
      <c r="BF751" s="82"/>
      <c r="BG751" s="82"/>
      <c r="BH751" s="82"/>
      <c r="BI751" s="82"/>
      <c r="BJ751" s="82"/>
      <c r="BK751" s="82"/>
      <c r="BL751" s="82"/>
      <c r="BM751" s="82"/>
      <c r="BN751" s="82"/>
      <c r="BO751" s="82"/>
      <c r="BP751" s="82"/>
      <c r="BQ751" s="82"/>
      <c r="BR751" s="82"/>
      <c r="BS751" s="84"/>
      <c r="BT751" s="84"/>
      <c r="BU751" s="84"/>
      <c r="BV751" s="84"/>
      <c r="BW751" s="84"/>
      <c r="BX751" s="84"/>
      <c r="BY751" s="82"/>
      <c r="BZ751" s="83"/>
      <c r="CA751" s="82"/>
      <c r="CB751" s="82"/>
      <c r="CC751" s="82"/>
    </row>
    <row r="752" spans="1:81" ht="15.75" customHeight="1" thickBot="1" x14ac:dyDescent="0.25">
      <c r="A752" s="82"/>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c r="AA752" s="82"/>
      <c r="AB752" s="82"/>
      <c r="AC752" s="82"/>
      <c r="AD752" s="82"/>
      <c r="AE752" s="82"/>
      <c r="AF752" s="82"/>
      <c r="AG752" s="82"/>
      <c r="AH752" s="82"/>
      <c r="AI752" s="82"/>
      <c r="AJ752" s="82"/>
      <c r="AK752" s="82"/>
      <c r="AL752" s="82"/>
      <c r="AM752" s="82"/>
      <c r="AN752" s="82"/>
      <c r="AO752" s="82"/>
      <c r="AP752" s="82"/>
      <c r="AQ752" s="82"/>
      <c r="AR752" s="82"/>
      <c r="AS752" s="82"/>
      <c r="AT752" s="82"/>
      <c r="AU752" s="82"/>
      <c r="AV752" s="82"/>
      <c r="AW752" s="82"/>
      <c r="AX752" s="82"/>
      <c r="AY752" s="82"/>
      <c r="AZ752" s="82"/>
      <c r="BA752" s="82"/>
      <c r="BB752" s="82"/>
      <c r="BC752" s="82"/>
      <c r="BD752" s="82"/>
      <c r="BE752" s="82"/>
      <c r="BF752" s="82"/>
      <c r="BG752" s="82"/>
      <c r="BH752" s="82"/>
      <c r="BI752" s="82"/>
      <c r="BJ752" s="82"/>
      <c r="BK752" s="82"/>
      <c r="BL752" s="82"/>
      <c r="BM752" s="82"/>
      <c r="BN752" s="82"/>
      <c r="BO752" s="82"/>
      <c r="BP752" s="82"/>
      <c r="BQ752" s="82"/>
      <c r="BR752" s="82"/>
      <c r="BS752" s="84"/>
      <c r="BT752" s="84"/>
      <c r="BU752" s="84"/>
      <c r="BV752" s="84"/>
      <c r="BW752" s="84"/>
      <c r="BX752" s="84"/>
      <c r="BY752" s="82"/>
      <c r="BZ752" s="83"/>
      <c r="CA752" s="82"/>
      <c r="CB752" s="82"/>
      <c r="CC752" s="82"/>
    </row>
    <row r="753" spans="1:81" ht="15.75" customHeight="1" thickBot="1" x14ac:dyDescent="0.25">
      <c r="A753" s="82"/>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c r="AA753" s="82"/>
      <c r="AB753" s="82"/>
      <c r="AC753" s="82"/>
      <c r="AD753" s="82"/>
      <c r="AE753" s="82"/>
      <c r="AF753" s="82"/>
      <c r="AG753" s="82"/>
      <c r="AH753" s="82"/>
      <c r="AI753" s="82"/>
      <c r="AJ753" s="82"/>
      <c r="AK753" s="82"/>
      <c r="AL753" s="82"/>
      <c r="AM753" s="82"/>
      <c r="AN753" s="82"/>
      <c r="AO753" s="82"/>
      <c r="AP753" s="82"/>
      <c r="AQ753" s="82"/>
      <c r="AR753" s="82"/>
      <c r="AS753" s="82"/>
      <c r="AT753" s="82"/>
      <c r="AU753" s="82"/>
      <c r="AV753" s="82"/>
      <c r="AW753" s="82"/>
      <c r="AX753" s="82"/>
      <c r="AY753" s="82"/>
      <c r="AZ753" s="82"/>
      <c r="BA753" s="82"/>
      <c r="BB753" s="82"/>
      <c r="BC753" s="82"/>
      <c r="BD753" s="82"/>
      <c r="BE753" s="82"/>
      <c r="BF753" s="82"/>
      <c r="BG753" s="82"/>
      <c r="BH753" s="82"/>
      <c r="BI753" s="82"/>
      <c r="BJ753" s="82"/>
      <c r="BK753" s="82"/>
      <c r="BL753" s="82"/>
      <c r="BM753" s="82"/>
      <c r="BN753" s="82"/>
      <c r="BO753" s="82"/>
      <c r="BP753" s="82"/>
      <c r="BQ753" s="82"/>
      <c r="BR753" s="82"/>
      <c r="BS753" s="84"/>
      <c r="BT753" s="84"/>
      <c r="BU753" s="84"/>
      <c r="BV753" s="84"/>
      <c r="BW753" s="84"/>
      <c r="BX753" s="84"/>
      <c r="BY753" s="82"/>
      <c r="BZ753" s="83"/>
      <c r="CA753" s="82"/>
      <c r="CB753" s="82"/>
      <c r="CC753" s="82"/>
    </row>
    <row r="754" spans="1:81" ht="15.75" customHeight="1" thickBot="1" x14ac:dyDescent="0.25">
      <c r="A754" s="82"/>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G754" s="82"/>
      <c r="AH754" s="82"/>
      <c r="AI754" s="82"/>
      <c r="AJ754" s="82"/>
      <c r="AK754" s="82"/>
      <c r="AL754" s="82"/>
      <c r="AM754" s="82"/>
      <c r="AN754" s="82"/>
      <c r="AO754" s="82"/>
      <c r="AP754" s="82"/>
      <c r="AQ754" s="82"/>
      <c r="AR754" s="82"/>
      <c r="AS754" s="82"/>
      <c r="AT754" s="82"/>
      <c r="AU754" s="82"/>
      <c r="AV754" s="82"/>
      <c r="AW754" s="82"/>
      <c r="AX754" s="82"/>
      <c r="AY754" s="82"/>
      <c r="AZ754" s="82"/>
      <c r="BA754" s="82"/>
      <c r="BB754" s="82"/>
      <c r="BC754" s="82"/>
      <c r="BD754" s="82"/>
      <c r="BE754" s="82"/>
      <c r="BF754" s="82"/>
      <c r="BG754" s="82"/>
      <c r="BH754" s="82"/>
      <c r="BI754" s="82"/>
      <c r="BJ754" s="82"/>
      <c r="BK754" s="82"/>
      <c r="BL754" s="82"/>
      <c r="BM754" s="82"/>
      <c r="BN754" s="82"/>
      <c r="BO754" s="82"/>
      <c r="BP754" s="82"/>
      <c r="BQ754" s="82"/>
      <c r="BR754" s="82"/>
      <c r="BS754" s="84"/>
      <c r="BT754" s="84"/>
      <c r="BU754" s="84"/>
      <c r="BV754" s="84"/>
      <c r="BW754" s="84"/>
      <c r="BX754" s="84"/>
      <c r="BY754" s="82"/>
      <c r="BZ754" s="83"/>
      <c r="CA754" s="82"/>
      <c r="CB754" s="82"/>
      <c r="CC754" s="82"/>
    </row>
    <row r="755" spans="1:81" ht="15.75" customHeight="1" thickBot="1" x14ac:dyDescent="0.25">
      <c r="A755" s="82"/>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c r="AA755" s="82"/>
      <c r="AB755" s="82"/>
      <c r="AC755" s="82"/>
      <c r="AD755" s="82"/>
      <c r="AE755" s="82"/>
      <c r="AF755" s="82"/>
      <c r="AG755" s="82"/>
      <c r="AH755" s="82"/>
      <c r="AI755" s="82"/>
      <c r="AJ755" s="82"/>
      <c r="AK755" s="82"/>
      <c r="AL755" s="82"/>
      <c r="AM755" s="82"/>
      <c r="AN755" s="82"/>
      <c r="AO755" s="82"/>
      <c r="AP755" s="82"/>
      <c r="AQ755" s="82"/>
      <c r="AR755" s="82"/>
      <c r="AS755" s="82"/>
      <c r="AT755" s="82"/>
      <c r="AU755" s="82"/>
      <c r="AV755" s="82"/>
      <c r="AW755" s="82"/>
      <c r="AX755" s="82"/>
      <c r="AY755" s="82"/>
      <c r="AZ755" s="82"/>
      <c r="BA755" s="82"/>
      <c r="BB755" s="82"/>
      <c r="BC755" s="82"/>
      <c r="BD755" s="82"/>
      <c r="BE755" s="82"/>
      <c r="BF755" s="82"/>
      <c r="BG755" s="82"/>
      <c r="BH755" s="82"/>
      <c r="BI755" s="82"/>
      <c r="BJ755" s="82"/>
      <c r="BK755" s="82"/>
      <c r="BL755" s="82"/>
      <c r="BM755" s="82"/>
      <c r="BN755" s="82"/>
      <c r="BO755" s="82"/>
      <c r="BP755" s="82"/>
      <c r="BQ755" s="82"/>
      <c r="BR755" s="82"/>
      <c r="BS755" s="84"/>
      <c r="BT755" s="84"/>
      <c r="BU755" s="84"/>
      <c r="BV755" s="84"/>
      <c r="BW755" s="84"/>
      <c r="BX755" s="84"/>
      <c r="BY755" s="82"/>
      <c r="BZ755" s="83"/>
      <c r="CA755" s="82"/>
      <c r="CB755" s="82"/>
      <c r="CC755" s="82"/>
    </row>
    <row r="756" spans="1:81" ht="15.75" customHeight="1" thickBot="1" x14ac:dyDescent="0.25">
      <c r="A756" s="82"/>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c r="AA756" s="82"/>
      <c r="AB756" s="82"/>
      <c r="AC756" s="82"/>
      <c r="AD756" s="82"/>
      <c r="AE756" s="82"/>
      <c r="AF756" s="82"/>
      <c r="AG756" s="82"/>
      <c r="AH756" s="82"/>
      <c r="AI756" s="82"/>
      <c r="AJ756" s="82"/>
      <c r="AK756" s="82"/>
      <c r="AL756" s="82"/>
      <c r="AM756" s="82"/>
      <c r="AN756" s="82"/>
      <c r="AO756" s="82"/>
      <c r="AP756" s="82"/>
      <c r="AQ756" s="82"/>
      <c r="AR756" s="82"/>
      <c r="AS756" s="82"/>
      <c r="AT756" s="82"/>
      <c r="AU756" s="82"/>
      <c r="AV756" s="82"/>
      <c r="AW756" s="82"/>
      <c r="AX756" s="82"/>
      <c r="AY756" s="82"/>
      <c r="AZ756" s="82"/>
      <c r="BA756" s="82"/>
      <c r="BB756" s="82"/>
      <c r="BC756" s="82"/>
      <c r="BD756" s="82"/>
      <c r="BE756" s="82"/>
      <c r="BF756" s="82"/>
      <c r="BG756" s="82"/>
      <c r="BH756" s="82"/>
      <c r="BI756" s="82"/>
      <c r="BJ756" s="82"/>
      <c r="BK756" s="82"/>
      <c r="BL756" s="82"/>
      <c r="BM756" s="82"/>
      <c r="BN756" s="82"/>
      <c r="BO756" s="82"/>
      <c r="BP756" s="82"/>
      <c r="BQ756" s="82"/>
      <c r="BR756" s="82"/>
      <c r="BS756" s="84"/>
      <c r="BT756" s="84"/>
      <c r="BU756" s="84"/>
      <c r="BV756" s="84"/>
      <c r="BW756" s="84"/>
      <c r="BX756" s="84"/>
      <c r="BY756" s="82"/>
      <c r="BZ756" s="83"/>
      <c r="CA756" s="82"/>
      <c r="CB756" s="82"/>
      <c r="CC756" s="82"/>
    </row>
    <row r="757" spans="1:81" ht="15.75" customHeight="1" thickBot="1" x14ac:dyDescent="0.25">
      <c r="A757" s="82"/>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c r="AA757" s="82"/>
      <c r="AB757" s="82"/>
      <c r="AC757" s="82"/>
      <c r="AD757" s="82"/>
      <c r="AE757" s="82"/>
      <c r="AF757" s="82"/>
      <c r="AG757" s="82"/>
      <c r="AH757" s="82"/>
      <c r="AI757" s="82"/>
      <c r="AJ757" s="82"/>
      <c r="AK757" s="82"/>
      <c r="AL757" s="82"/>
      <c r="AM757" s="82"/>
      <c r="AN757" s="82"/>
      <c r="AO757" s="82"/>
      <c r="AP757" s="82"/>
      <c r="AQ757" s="82"/>
      <c r="AR757" s="82"/>
      <c r="AS757" s="82"/>
      <c r="AT757" s="82"/>
      <c r="AU757" s="82"/>
      <c r="AV757" s="82"/>
      <c r="AW757" s="82"/>
      <c r="AX757" s="82"/>
      <c r="AY757" s="82"/>
      <c r="AZ757" s="82"/>
      <c r="BA757" s="82"/>
      <c r="BB757" s="82"/>
      <c r="BC757" s="82"/>
      <c r="BD757" s="82"/>
      <c r="BE757" s="82"/>
      <c r="BF757" s="82"/>
      <c r="BG757" s="82"/>
      <c r="BH757" s="82"/>
      <c r="BI757" s="82"/>
      <c r="BJ757" s="82"/>
      <c r="BK757" s="82"/>
      <c r="BL757" s="82"/>
      <c r="BM757" s="82"/>
      <c r="BN757" s="82"/>
      <c r="BO757" s="82"/>
      <c r="BP757" s="82"/>
      <c r="BQ757" s="82"/>
      <c r="BR757" s="82"/>
      <c r="BS757" s="84"/>
      <c r="BT757" s="84"/>
      <c r="BU757" s="84"/>
      <c r="BV757" s="84"/>
      <c r="BW757" s="84"/>
      <c r="BX757" s="84"/>
      <c r="BY757" s="82"/>
      <c r="BZ757" s="83"/>
      <c r="CA757" s="82"/>
      <c r="CB757" s="82"/>
      <c r="CC757" s="82"/>
    </row>
    <row r="758" spans="1:81" ht="15.75" customHeight="1" thickBot="1" x14ac:dyDescent="0.25">
      <c r="A758" s="82"/>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c r="AA758" s="82"/>
      <c r="AB758" s="82"/>
      <c r="AC758" s="82"/>
      <c r="AD758" s="82"/>
      <c r="AE758" s="82"/>
      <c r="AF758" s="82"/>
      <c r="AG758" s="82"/>
      <c r="AH758" s="82"/>
      <c r="AI758" s="82"/>
      <c r="AJ758" s="82"/>
      <c r="AK758" s="82"/>
      <c r="AL758" s="82"/>
      <c r="AM758" s="82"/>
      <c r="AN758" s="82"/>
      <c r="AO758" s="82"/>
      <c r="AP758" s="82"/>
      <c r="AQ758" s="82"/>
      <c r="AR758" s="82"/>
      <c r="AS758" s="82"/>
      <c r="AT758" s="82"/>
      <c r="AU758" s="82"/>
      <c r="AV758" s="82"/>
      <c r="AW758" s="82"/>
      <c r="AX758" s="82"/>
      <c r="AY758" s="82"/>
      <c r="AZ758" s="82"/>
      <c r="BA758" s="82"/>
      <c r="BB758" s="82"/>
      <c r="BC758" s="82"/>
      <c r="BD758" s="82"/>
      <c r="BE758" s="82"/>
      <c r="BF758" s="82"/>
      <c r="BG758" s="82"/>
      <c r="BH758" s="82"/>
      <c r="BI758" s="82"/>
      <c r="BJ758" s="82"/>
      <c r="BK758" s="82"/>
      <c r="BL758" s="82"/>
      <c r="BM758" s="82"/>
      <c r="BN758" s="82"/>
      <c r="BO758" s="82"/>
      <c r="BP758" s="82"/>
      <c r="BQ758" s="82"/>
      <c r="BR758" s="82"/>
      <c r="BS758" s="84"/>
      <c r="BT758" s="84"/>
      <c r="BU758" s="84"/>
      <c r="BV758" s="84"/>
      <c r="BW758" s="84"/>
      <c r="BX758" s="84"/>
      <c r="BY758" s="82"/>
      <c r="BZ758" s="83"/>
      <c r="CA758" s="82"/>
      <c r="CB758" s="82"/>
      <c r="CC758" s="82"/>
    </row>
    <row r="759" spans="1:81" ht="15.75" customHeight="1" thickBot="1" x14ac:dyDescent="0.25">
      <c r="A759" s="82"/>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c r="AA759" s="82"/>
      <c r="AB759" s="82"/>
      <c r="AC759" s="82"/>
      <c r="AD759" s="82"/>
      <c r="AE759" s="82"/>
      <c r="AF759" s="82"/>
      <c r="AG759" s="82"/>
      <c r="AH759" s="82"/>
      <c r="AI759" s="82"/>
      <c r="AJ759" s="82"/>
      <c r="AK759" s="82"/>
      <c r="AL759" s="82"/>
      <c r="AM759" s="82"/>
      <c r="AN759" s="82"/>
      <c r="AO759" s="82"/>
      <c r="AP759" s="82"/>
      <c r="AQ759" s="82"/>
      <c r="AR759" s="82"/>
      <c r="AS759" s="82"/>
      <c r="AT759" s="82"/>
      <c r="AU759" s="82"/>
      <c r="AV759" s="82"/>
      <c r="AW759" s="82"/>
      <c r="AX759" s="82"/>
      <c r="AY759" s="82"/>
      <c r="AZ759" s="82"/>
      <c r="BA759" s="82"/>
      <c r="BB759" s="82"/>
      <c r="BC759" s="82"/>
      <c r="BD759" s="82"/>
      <c r="BE759" s="82"/>
      <c r="BF759" s="82"/>
      <c r="BG759" s="82"/>
      <c r="BH759" s="82"/>
      <c r="BI759" s="82"/>
      <c r="BJ759" s="82"/>
      <c r="BK759" s="82"/>
      <c r="BL759" s="82"/>
      <c r="BM759" s="82"/>
      <c r="BN759" s="82"/>
      <c r="BO759" s="82"/>
      <c r="BP759" s="82"/>
      <c r="BQ759" s="82"/>
      <c r="BR759" s="82"/>
      <c r="BS759" s="84"/>
      <c r="BT759" s="84"/>
      <c r="BU759" s="84"/>
      <c r="BV759" s="84"/>
      <c r="BW759" s="84"/>
      <c r="BX759" s="84"/>
      <c r="BY759" s="82"/>
      <c r="BZ759" s="83"/>
      <c r="CA759" s="82"/>
      <c r="CB759" s="82"/>
      <c r="CC759" s="82"/>
    </row>
    <row r="760" spans="1:81" ht="15.75" customHeight="1" thickBot="1" x14ac:dyDescent="0.25">
      <c r="A760" s="82"/>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G760" s="82"/>
      <c r="AH760" s="82"/>
      <c r="AI760" s="82"/>
      <c r="AJ760" s="82"/>
      <c r="AK760" s="82"/>
      <c r="AL760" s="82"/>
      <c r="AM760" s="82"/>
      <c r="AN760" s="82"/>
      <c r="AO760" s="82"/>
      <c r="AP760" s="82"/>
      <c r="AQ760" s="82"/>
      <c r="AR760" s="82"/>
      <c r="AS760" s="82"/>
      <c r="AT760" s="82"/>
      <c r="AU760" s="82"/>
      <c r="AV760" s="82"/>
      <c r="AW760" s="82"/>
      <c r="AX760" s="82"/>
      <c r="AY760" s="82"/>
      <c r="AZ760" s="82"/>
      <c r="BA760" s="82"/>
      <c r="BB760" s="82"/>
      <c r="BC760" s="82"/>
      <c r="BD760" s="82"/>
      <c r="BE760" s="82"/>
      <c r="BF760" s="82"/>
      <c r="BG760" s="82"/>
      <c r="BH760" s="82"/>
      <c r="BI760" s="82"/>
      <c r="BJ760" s="82"/>
      <c r="BK760" s="82"/>
      <c r="BL760" s="82"/>
      <c r="BM760" s="82"/>
      <c r="BN760" s="82"/>
      <c r="BO760" s="82"/>
      <c r="BP760" s="82"/>
      <c r="BQ760" s="82"/>
      <c r="BR760" s="82"/>
      <c r="BS760" s="84"/>
      <c r="BT760" s="84"/>
      <c r="BU760" s="84"/>
      <c r="BV760" s="84"/>
      <c r="BW760" s="84"/>
      <c r="BX760" s="84"/>
      <c r="BY760" s="82"/>
      <c r="BZ760" s="83"/>
      <c r="CA760" s="82"/>
      <c r="CB760" s="82"/>
      <c r="CC760" s="82"/>
    </row>
    <row r="761" spans="1:81" ht="15.75" customHeight="1" thickBot="1" x14ac:dyDescent="0.25">
      <c r="A761" s="82"/>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c r="AA761" s="82"/>
      <c r="AB761" s="82"/>
      <c r="AC761" s="82"/>
      <c r="AD761" s="82"/>
      <c r="AE761" s="82"/>
      <c r="AF761" s="82"/>
      <c r="AG761" s="82"/>
      <c r="AH761" s="82"/>
      <c r="AI761" s="82"/>
      <c r="AJ761" s="82"/>
      <c r="AK761" s="82"/>
      <c r="AL761" s="82"/>
      <c r="AM761" s="82"/>
      <c r="AN761" s="82"/>
      <c r="AO761" s="82"/>
      <c r="AP761" s="82"/>
      <c r="AQ761" s="82"/>
      <c r="AR761" s="82"/>
      <c r="AS761" s="82"/>
      <c r="AT761" s="82"/>
      <c r="AU761" s="82"/>
      <c r="AV761" s="82"/>
      <c r="AW761" s="82"/>
      <c r="AX761" s="82"/>
      <c r="AY761" s="82"/>
      <c r="AZ761" s="82"/>
      <c r="BA761" s="82"/>
      <c r="BB761" s="82"/>
      <c r="BC761" s="82"/>
      <c r="BD761" s="82"/>
      <c r="BE761" s="82"/>
      <c r="BF761" s="82"/>
      <c r="BG761" s="82"/>
      <c r="BH761" s="82"/>
      <c r="BI761" s="82"/>
      <c r="BJ761" s="82"/>
      <c r="BK761" s="82"/>
      <c r="BL761" s="82"/>
      <c r="BM761" s="82"/>
      <c r="BN761" s="82"/>
      <c r="BO761" s="82"/>
      <c r="BP761" s="82"/>
      <c r="BQ761" s="82"/>
      <c r="BR761" s="82"/>
      <c r="BS761" s="84"/>
      <c r="BT761" s="84"/>
      <c r="BU761" s="84"/>
      <c r="BV761" s="84"/>
      <c r="BW761" s="84"/>
      <c r="BX761" s="84"/>
      <c r="BY761" s="82"/>
      <c r="BZ761" s="83"/>
      <c r="CA761" s="82"/>
      <c r="CB761" s="82"/>
      <c r="CC761" s="82"/>
    </row>
    <row r="762" spans="1:81" ht="15.75" customHeight="1" thickBot="1" x14ac:dyDescent="0.25">
      <c r="A762" s="82"/>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c r="AA762" s="82"/>
      <c r="AB762" s="82"/>
      <c r="AC762" s="82"/>
      <c r="AD762" s="82"/>
      <c r="AE762" s="82"/>
      <c r="AF762" s="82"/>
      <c r="AG762" s="82"/>
      <c r="AH762" s="82"/>
      <c r="AI762" s="82"/>
      <c r="AJ762" s="82"/>
      <c r="AK762" s="82"/>
      <c r="AL762" s="82"/>
      <c r="AM762" s="82"/>
      <c r="AN762" s="82"/>
      <c r="AO762" s="82"/>
      <c r="AP762" s="82"/>
      <c r="AQ762" s="82"/>
      <c r="AR762" s="82"/>
      <c r="AS762" s="82"/>
      <c r="AT762" s="82"/>
      <c r="AU762" s="82"/>
      <c r="AV762" s="82"/>
      <c r="AW762" s="82"/>
      <c r="AX762" s="82"/>
      <c r="AY762" s="82"/>
      <c r="AZ762" s="82"/>
      <c r="BA762" s="82"/>
      <c r="BB762" s="82"/>
      <c r="BC762" s="82"/>
      <c r="BD762" s="82"/>
      <c r="BE762" s="82"/>
      <c r="BF762" s="82"/>
      <c r="BG762" s="82"/>
      <c r="BH762" s="82"/>
      <c r="BI762" s="82"/>
      <c r="BJ762" s="82"/>
      <c r="BK762" s="82"/>
      <c r="BL762" s="82"/>
      <c r="BM762" s="82"/>
      <c r="BN762" s="82"/>
      <c r="BO762" s="82"/>
      <c r="BP762" s="82"/>
      <c r="BQ762" s="82"/>
      <c r="BR762" s="82"/>
      <c r="BS762" s="84"/>
      <c r="BT762" s="84"/>
      <c r="BU762" s="84"/>
      <c r="BV762" s="84"/>
      <c r="BW762" s="84"/>
      <c r="BX762" s="84"/>
      <c r="BY762" s="82"/>
      <c r="BZ762" s="83"/>
      <c r="CA762" s="82"/>
      <c r="CB762" s="82"/>
      <c r="CC762" s="82"/>
    </row>
    <row r="763" spans="1:81" ht="15.75" customHeight="1" thickBot="1" x14ac:dyDescent="0.25">
      <c r="A763" s="82"/>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c r="AA763" s="82"/>
      <c r="AB763" s="82"/>
      <c r="AC763" s="82"/>
      <c r="AD763" s="82"/>
      <c r="AE763" s="82"/>
      <c r="AF763" s="82"/>
      <c r="AG763" s="82"/>
      <c r="AH763" s="82"/>
      <c r="AI763" s="82"/>
      <c r="AJ763" s="82"/>
      <c r="AK763" s="82"/>
      <c r="AL763" s="82"/>
      <c r="AM763" s="82"/>
      <c r="AN763" s="82"/>
      <c r="AO763" s="82"/>
      <c r="AP763" s="82"/>
      <c r="AQ763" s="82"/>
      <c r="AR763" s="82"/>
      <c r="AS763" s="82"/>
      <c r="AT763" s="82"/>
      <c r="AU763" s="82"/>
      <c r="AV763" s="82"/>
      <c r="AW763" s="82"/>
      <c r="AX763" s="82"/>
      <c r="AY763" s="82"/>
      <c r="AZ763" s="82"/>
      <c r="BA763" s="82"/>
      <c r="BB763" s="82"/>
      <c r="BC763" s="82"/>
      <c r="BD763" s="82"/>
      <c r="BE763" s="82"/>
      <c r="BF763" s="82"/>
      <c r="BG763" s="82"/>
      <c r="BH763" s="82"/>
      <c r="BI763" s="82"/>
      <c r="BJ763" s="82"/>
      <c r="BK763" s="82"/>
      <c r="BL763" s="82"/>
      <c r="BM763" s="82"/>
      <c r="BN763" s="82"/>
      <c r="BO763" s="82"/>
      <c r="BP763" s="82"/>
      <c r="BQ763" s="82"/>
      <c r="BR763" s="82"/>
      <c r="BS763" s="84"/>
      <c r="BT763" s="84"/>
      <c r="BU763" s="84"/>
      <c r="BV763" s="84"/>
      <c r="BW763" s="84"/>
      <c r="BX763" s="84"/>
      <c r="BY763" s="82"/>
      <c r="BZ763" s="83"/>
      <c r="CA763" s="82"/>
      <c r="CB763" s="82"/>
      <c r="CC763" s="82"/>
    </row>
    <row r="764" spans="1:81" ht="15.75" customHeight="1" thickBot="1" x14ac:dyDescent="0.25">
      <c r="A764" s="82"/>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c r="AA764" s="82"/>
      <c r="AB764" s="82"/>
      <c r="AC764" s="82"/>
      <c r="AD764" s="82"/>
      <c r="AE764" s="82"/>
      <c r="AF764" s="82"/>
      <c r="AG764" s="82"/>
      <c r="AH764" s="82"/>
      <c r="AI764" s="82"/>
      <c r="AJ764" s="82"/>
      <c r="AK764" s="82"/>
      <c r="AL764" s="82"/>
      <c r="AM764" s="82"/>
      <c r="AN764" s="82"/>
      <c r="AO764" s="82"/>
      <c r="AP764" s="82"/>
      <c r="AQ764" s="82"/>
      <c r="AR764" s="82"/>
      <c r="AS764" s="82"/>
      <c r="AT764" s="82"/>
      <c r="AU764" s="82"/>
      <c r="AV764" s="82"/>
      <c r="AW764" s="82"/>
      <c r="AX764" s="82"/>
      <c r="AY764" s="82"/>
      <c r="AZ764" s="82"/>
      <c r="BA764" s="82"/>
      <c r="BB764" s="82"/>
      <c r="BC764" s="82"/>
      <c r="BD764" s="82"/>
      <c r="BE764" s="82"/>
      <c r="BF764" s="82"/>
      <c r="BG764" s="82"/>
      <c r="BH764" s="82"/>
      <c r="BI764" s="82"/>
      <c r="BJ764" s="82"/>
      <c r="BK764" s="82"/>
      <c r="BL764" s="82"/>
      <c r="BM764" s="82"/>
      <c r="BN764" s="82"/>
      <c r="BO764" s="82"/>
      <c r="BP764" s="82"/>
      <c r="BQ764" s="82"/>
      <c r="BR764" s="82"/>
      <c r="BS764" s="84"/>
      <c r="BT764" s="84"/>
      <c r="BU764" s="84"/>
      <c r="BV764" s="84"/>
      <c r="BW764" s="84"/>
      <c r="BX764" s="84"/>
      <c r="BY764" s="82"/>
      <c r="BZ764" s="83"/>
      <c r="CA764" s="82"/>
      <c r="CB764" s="82"/>
      <c r="CC764" s="82"/>
    </row>
    <row r="765" spans="1:81" ht="15.75" customHeight="1" thickBot="1" x14ac:dyDescent="0.25">
      <c r="A765" s="82"/>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c r="AA765" s="82"/>
      <c r="AB765" s="82"/>
      <c r="AC765" s="82"/>
      <c r="AD765" s="82"/>
      <c r="AE765" s="82"/>
      <c r="AF765" s="82"/>
      <c r="AG765" s="82"/>
      <c r="AH765" s="82"/>
      <c r="AI765" s="82"/>
      <c r="AJ765" s="82"/>
      <c r="AK765" s="82"/>
      <c r="AL765" s="82"/>
      <c r="AM765" s="82"/>
      <c r="AN765" s="82"/>
      <c r="AO765" s="82"/>
      <c r="AP765" s="82"/>
      <c r="AQ765" s="82"/>
      <c r="AR765" s="82"/>
      <c r="AS765" s="82"/>
      <c r="AT765" s="82"/>
      <c r="AU765" s="82"/>
      <c r="AV765" s="82"/>
      <c r="AW765" s="82"/>
      <c r="AX765" s="82"/>
      <c r="AY765" s="82"/>
      <c r="AZ765" s="82"/>
      <c r="BA765" s="82"/>
      <c r="BB765" s="82"/>
      <c r="BC765" s="82"/>
      <c r="BD765" s="82"/>
      <c r="BE765" s="82"/>
      <c r="BF765" s="82"/>
      <c r="BG765" s="82"/>
      <c r="BH765" s="82"/>
      <c r="BI765" s="82"/>
      <c r="BJ765" s="82"/>
      <c r="BK765" s="82"/>
      <c r="BL765" s="82"/>
      <c r="BM765" s="82"/>
      <c r="BN765" s="82"/>
      <c r="BO765" s="82"/>
      <c r="BP765" s="82"/>
      <c r="BQ765" s="82"/>
      <c r="BR765" s="82"/>
      <c r="BS765" s="84"/>
      <c r="BT765" s="84"/>
      <c r="BU765" s="84"/>
      <c r="BV765" s="84"/>
      <c r="BW765" s="84"/>
      <c r="BX765" s="84"/>
      <c r="BY765" s="82"/>
      <c r="BZ765" s="83"/>
      <c r="CA765" s="82"/>
      <c r="CB765" s="82"/>
      <c r="CC765" s="82"/>
    </row>
    <row r="766" spans="1:81" ht="15.75" customHeight="1" thickBot="1" x14ac:dyDescent="0.25">
      <c r="A766" s="82"/>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G766" s="82"/>
      <c r="AH766" s="82"/>
      <c r="AI766" s="82"/>
      <c r="AJ766" s="82"/>
      <c r="AK766" s="82"/>
      <c r="AL766" s="82"/>
      <c r="AM766" s="82"/>
      <c r="AN766" s="82"/>
      <c r="AO766" s="82"/>
      <c r="AP766" s="82"/>
      <c r="AQ766" s="82"/>
      <c r="AR766" s="82"/>
      <c r="AS766" s="82"/>
      <c r="AT766" s="82"/>
      <c r="AU766" s="82"/>
      <c r="AV766" s="82"/>
      <c r="AW766" s="82"/>
      <c r="AX766" s="82"/>
      <c r="AY766" s="82"/>
      <c r="AZ766" s="82"/>
      <c r="BA766" s="82"/>
      <c r="BB766" s="82"/>
      <c r="BC766" s="82"/>
      <c r="BD766" s="82"/>
      <c r="BE766" s="82"/>
      <c r="BF766" s="82"/>
      <c r="BG766" s="82"/>
      <c r="BH766" s="82"/>
      <c r="BI766" s="82"/>
      <c r="BJ766" s="82"/>
      <c r="BK766" s="82"/>
      <c r="BL766" s="82"/>
      <c r="BM766" s="82"/>
      <c r="BN766" s="82"/>
      <c r="BO766" s="82"/>
      <c r="BP766" s="82"/>
      <c r="BQ766" s="82"/>
      <c r="BR766" s="82"/>
      <c r="BS766" s="84"/>
      <c r="BT766" s="84"/>
      <c r="BU766" s="84"/>
      <c r="BV766" s="84"/>
      <c r="BW766" s="84"/>
      <c r="BX766" s="84"/>
      <c r="BY766" s="82"/>
      <c r="BZ766" s="83"/>
      <c r="CA766" s="82"/>
      <c r="CB766" s="82"/>
      <c r="CC766" s="82"/>
    </row>
    <row r="767" spans="1:81" ht="15.75" customHeight="1" thickBot="1" x14ac:dyDescent="0.25">
      <c r="A767" s="82"/>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c r="AA767" s="82"/>
      <c r="AB767" s="82"/>
      <c r="AC767" s="82"/>
      <c r="AD767" s="82"/>
      <c r="AE767" s="82"/>
      <c r="AF767" s="82"/>
      <c r="AG767" s="82"/>
      <c r="AH767" s="82"/>
      <c r="AI767" s="82"/>
      <c r="AJ767" s="82"/>
      <c r="AK767" s="82"/>
      <c r="AL767" s="82"/>
      <c r="AM767" s="82"/>
      <c r="AN767" s="82"/>
      <c r="AO767" s="82"/>
      <c r="AP767" s="82"/>
      <c r="AQ767" s="82"/>
      <c r="AR767" s="82"/>
      <c r="AS767" s="82"/>
      <c r="AT767" s="82"/>
      <c r="AU767" s="82"/>
      <c r="AV767" s="82"/>
      <c r="AW767" s="82"/>
      <c r="AX767" s="82"/>
      <c r="AY767" s="82"/>
      <c r="AZ767" s="82"/>
      <c r="BA767" s="82"/>
      <c r="BB767" s="82"/>
      <c r="BC767" s="82"/>
      <c r="BD767" s="82"/>
      <c r="BE767" s="82"/>
      <c r="BF767" s="82"/>
      <c r="BG767" s="82"/>
      <c r="BH767" s="82"/>
      <c r="BI767" s="82"/>
      <c r="BJ767" s="82"/>
      <c r="BK767" s="82"/>
      <c r="BL767" s="82"/>
      <c r="BM767" s="82"/>
      <c r="BN767" s="82"/>
      <c r="BO767" s="82"/>
      <c r="BP767" s="82"/>
      <c r="BQ767" s="82"/>
      <c r="BR767" s="82"/>
      <c r="BS767" s="84"/>
      <c r="BT767" s="84"/>
      <c r="BU767" s="84"/>
      <c r="BV767" s="84"/>
      <c r="BW767" s="84"/>
      <c r="BX767" s="84"/>
      <c r="BY767" s="82"/>
      <c r="BZ767" s="83"/>
      <c r="CA767" s="82"/>
      <c r="CB767" s="82"/>
      <c r="CC767" s="82"/>
    </row>
    <row r="768" spans="1:81" ht="15.75" customHeight="1" thickBot="1" x14ac:dyDescent="0.25">
      <c r="A768" s="82"/>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c r="AA768" s="82"/>
      <c r="AB768" s="82"/>
      <c r="AC768" s="82"/>
      <c r="AD768" s="82"/>
      <c r="AE768" s="82"/>
      <c r="AF768" s="82"/>
      <c r="AG768" s="82"/>
      <c r="AH768" s="82"/>
      <c r="AI768" s="82"/>
      <c r="AJ768" s="82"/>
      <c r="AK768" s="82"/>
      <c r="AL768" s="82"/>
      <c r="AM768" s="82"/>
      <c r="AN768" s="82"/>
      <c r="AO768" s="82"/>
      <c r="AP768" s="82"/>
      <c r="AQ768" s="82"/>
      <c r="AR768" s="82"/>
      <c r="AS768" s="82"/>
      <c r="AT768" s="82"/>
      <c r="AU768" s="82"/>
      <c r="AV768" s="82"/>
      <c r="AW768" s="82"/>
      <c r="AX768" s="82"/>
      <c r="AY768" s="82"/>
      <c r="AZ768" s="82"/>
      <c r="BA768" s="82"/>
      <c r="BB768" s="82"/>
      <c r="BC768" s="82"/>
      <c r="BD768" s="82"/>
      <c r="BE768" s="82"/>
      <c r="BF768" s="82"/>
      <c r="BG768" s="82"/>
      <c r="BH768" s="82"/>
      <c r="BI768" s="82"/>
      <c r="BJ768" s="82"/>
      <c r="BK768" s="82"/>
      <c r="BL768" s="82"/>
      <c r="BM768" s="82"/>
      <c r="BN768" s="82"/>
      <c r="BO768" s="82"/>
      <c r="BP768" s="82"/>
      <c r="BQ768" s="82"/>
      <c r="BR768" s="82"/>
      <c r="BS768" s="84"/>
      <c r="BT768" s="84"/>
      <c r="BU768" s="84"/>
      <c r="BV768" s="84"/>
      <c r="BW768" s="84"/>
      <c r="BX768" s="84"/>
      <c r="BY768" s="82"/>
      <c r="BZ768" s="83"/>
      <c r="CA768" s="82"/>
      <c r="CB768" s="82"/>
      <c r="CC768" s="82"/>
    </row>
    <row r="769" spans="1:81" ht="15.75" customHeight="1" thickBot="1" x14ac:dyDescent="0.25">
      <c r="A769" s="82"/>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c r="AA769" s="82"/>
      <c r="AB769" s="82"/>
      <c r="AC769" s="82"/>
      <c r="AD769" s="82"/>
      <c r="AE769" s="82"/>
      <c r="AF769" s="82"/>
      <c r="AG769" s="82"/>
      <c r="AH769" s="82"/>
      <c r="AI769" s="82"/>
      <c r="AJ769" s="82"/>
      <c r="AK769" s="82"/>
      <c r="AL769" s="82"/>
      <c r="AM769" s="82"/>
      <c r="AN769" s="82"/>
      <c r="AO769" s="82"/>
      <c r="AP769" s="82"/>
      <c r="AQ769" s="82"/>
      <c r="AR769" s="82"/>
      <c r="AS769" s="82"/>
      <c r="AT769" s="82"/>
      <c r="AU769" s="82"/>
      <c r="AV769" s="82"/>
      <c r="AW769" s="82"/>
      <c r="AX769" s="82"/>
      <c r="AY769" s="82"/>
      <c r="AZ769" s="82"/>
      <c r="BA769" s="82"/>
      <c r="BB769" s="82"/>
      <c r="BC769" s="82"/>
      <c r="BD769" s="82"/>
      <c r="BE769" s="82"/>
      <c r="BF769" s="82"/>
      <c r="BG769" s="82"/>
      <c r="BH769" s="82"/>
      <c r="BI769" s="82"/>
      <c r="BJ769" s="82"/>
      <c r="BK769" s="82"/>
      <c r="BL769" s="82"/>
      <c r="BM769" s="82"/>
      <c r="BN769" s="82"/>
      <c r="BO769" s="82"/>
      <c r="BP769" s="82"/>
      <c r="BQ769" s="82"/>
      <c r="BR769" s="82"/>
      <c r="BS769" s="84"/>
      <c r="BT769" s="84"/>
      <c r="BU769" s="84"/>
      <c r="BV769" s="84"/>
      <c r="BW769" s="84"/>
      <c r="BX769" s="84"/>
      <c r="BY769" s="82"/>
      <c r="BZ769" s="83"/>
      <c r="CA769" s="82"/>
      <c r="CB769" s="82"/>
      <c r="CC769" s="82"/>
    </row>
    <row r="770" spans="1:81" ht="15.75" customHeight="1" thickBot="1" x14ac:dyDescent="0.25">
      <c r="A770" s="82"/>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c r="AA770" s="82"/>
      <c r="AB770" s="82"/>
      <c r="AC770" s="82"/>
      <c r="AD770" s="82"/>
      <c r="AE770" s="82"/>
      <c r="AF770" s="82"/>
      <c r="AG770" s="82"/>
      <c r="AH770" s="82"/>
      <c r="AI770" s="82"/>
      <c r="AJ770" s="82"/>
      <c r="AK770" s="82"/>
      <c r="AL770" s="82"/>
      <c r="AM770" s="82"/>
      <c r="AN770" s="82"/>
      <c r="AO770" s="82"/>
      <c r="AP770" s="82"/>
      <c r="AQ770" s="82"/>
      <c r="AR770" s="82"/>
      <c r="AS770" s="82"/>
      <c r="AT770" s="82"/>
      <c r="AU770" s="82"/>
      <c r="AV770" s="82"/>
      <c r="AW770" s="82"/>
      <c r="AX770" s="82"/>
      <c r="AY770" s="82"/>
      <c r="AZ770" s="82"/>
      <c r="BA770" s="82"/>
      <c r="BB770" s="82"/>
      <c r="BC770" s="82"/>
      <c r="BD770" s="82"/>
      <c r="BE770" s="82"/>
      <c r="BF770" s="82"/>
      <c r="BG770" s="82"/>
      <c r="BH770" s="82"/>
      <c r="BI770" s="82"/>
      <c r="BJ770" s="82"/>
      <c r="BK770" s="82"/>
      <c r="BL770" s="82"/>
      <c r="BM770" s="82"/>
      <c r="BN770" s="82"/>
      <c r="BO770" s="82"/>
      <c r="BP770" s="82"/>
      <c r="BQ770" s="82"/>
      <c r="BR770" s="82"/>
      <c r="BS770" s="84"/>
      <c r="BT770" s="84"/>
      <c r="BU770" s="84"/>
      <c r="BV770" s="84"/>
      <c r="BW770" s="84"/>
      <c r="BX770" s="84"/>
      <c r="BY770" s="82"/>
      <c r="BZ770" s="83"/>
      <c r="CA770" s="82"/>
      <c r="CB770" s="82"/>
      <c r="CC770" s="82"/>
    </row>
    <row r="771" spans="1:81" ht="15.75" customHeight="1" thickBot="1" x14ac:dyDescent="0.25">
      <c r="A771" s="82"/>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c r="AA771" s="82"/>
      <c r="AB771" s="82"/>
      <c r="AC771" s="82"/>
      <c r="AD771" s="82"/>
      <c r="AE771" s="82"/>
      <c r="AF771" s="82"/>
      <c r="AG771" s="82"/>
      <c r="AH771" s="82"/>
      <c r="AI771" s="82"/>
      <c r="AJ771" s="82"/>
      <c r="AK771" s="82"/>
      <c r="AL771" s="82"/>
      <c r="AM771" s="82"/>
      <c r="AN771" s="82"/>
      <c r="AO771" s="82"/>
      <c r="AP771" s="82"/>
      <c r="AQ771" s="82"/>
      <c r="AR771" s="82"/>
      <c r="AS771" s="82"/>
      <c r="AT771" s="82"/>
      <c r="AU771" s="82"/>
      <c r="AV771" s="82"/>
      <c r="AW771" s="82"/>
      <c r="AX771" s="82"/>
      <c r="AY771" s="82"/>
      <c r="AZ771" s="82"/>
      <c r="BA771" s="82"/>
      <c r="BB771" s="82"/>
      <c r="BC771" s="82"/>
      <c r="BD771" s="82"/>
      <c r="BE771" s="82"/>
      <c r="BF771" s="82"/>
      <c r="BG771" s="82"/>
      <c r="BH771" s="82"/>
      <c r="BI771" s="82"/>
      <c r="BJ771" s="82"/>
      <c r="BK771" s="82"/>
      <c r="BL771" s="82"/>
      <c r="BM771" s="82"/>
      <c r="BN771" s="82"/>
      <c r="BO771" s="82"/>
      <c r="BP771" s="82"/>
      <c r="BQ771" s="82"/>
      <c r="BR771" s="82"/>
      <c r="BS771" s="84"/>
      <c r="BT771" s="84"/>
      <c r="BU771" s="84"/>
      <c r="BV771" s="84"/>
      <c r="BW771" s="84"/>
      <c r="BX771" s="84"/>
      <c r="BY771" s="82"/>
      <c r="BZ771" s="83"/>
      <c r="CA771" s="82"/>
      <c r="CB771" s="82"/>
      <c r="CC771" s="82"/>
    </row>
    <row r="772" spans="1:81" ht="15.75" customHeight="1" thickBot="1" x14ac:dyDescent="0.25">
      <c r="A772" s="82"/>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G772" s="82"/>
      <c r="AH772" s="82"/>
      <c r="AI772" s="82"/>
      <c r="AJ772" s="82"/>
      <c r="AK772" s="82"/>
      <c r="AL772" s="82"/>
      <c r="AM772" s="82"/>
      <c r="AN772" s="82"/>
      <c r="AO772" s="82"/>
      <c r="AP772" s="82"/>
      <c r="AQ772" s="82"/>
      <c r="AR772" s="82"/>
      <c r="AS772" s="82"/>
      <c r="AT772" s="82"/>
      <c r="AU772" s="82"/>
      <c r="AV772" s="82"/>
      <c r="AW772" s="82"/>
      <c r="AX772" s="82"/>
      <c r="AY772" s="82"/>
      <c r="AZ772" s="82"/>
      <c r="BA772" s="82"/>
      <c r="BB772" s="82"/>
      <c r="BC772" s="82"/>
      <c r="BD772" s="82"/>
      <c r="BE772" s="82"/>
      <c r="BF772" s="82"/>
      <c r="BG772" s="82"/>
      <c r="BH772" s="82"/>
      <c r="BI772" s="82"/>
      <c r="BJ772" s="82"/>
      <c r="BK772" s="82"/>
      <c r="BL772" s="82"/>
      <c r="BM772" s="82"/>
      <c r="BN772" s="82"/>
      <c r="BO772" s="82"/>
      <c r="BP772" s="82"/>
      <c r="BQ772" s="82"/>
      <c r="BR772" s="82"/>
      <c r="BS772" s="84"/>
      <c r="BT772" s="84"/>
      <c r="BU772" s="84"/>
      <c r="BV772" s="84"/>
      <c r="BW772" s="84"/>
      <c r="BX772" s="84"/>
      <c r="BY772" s="82"/>
      <c r="BZ772" s="83"/>
      <c r="CA772" s="82"/>
      <c r="CB772" s="82"/>
      <c r="CC772" s="82"/>
    </row>
    <row r="773" spans="1:81" ht="15.75" customHeight="1" thickBot="1" x14ac:dyDescent="0.25">
      <c r="A773" s="82"/>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c r="AA773" s="82"/>
      <c r="AB773" s="82"/>
      <c r="AC773" s="82"/>
      <c r="AD773" s="82"/>
      <c r="AE773" s="82"/>
      <c r="AF773" s="82"/>
      <c r="AG773" s="82"/>
      <c r="AH773" s="82"/>
      <c r="AI773" s="82"/>
      <c r="AJ773" s="82"/>
      <c r="AK773" s="82"/>
      <c r="AL773" s="82"/>
      <c r="AM773" s="82"/>
      <c r="AN773" s="82"/>
      <c r="AO773" s="82"/>
      <c r="AP773" s="82"/>
      <c r="AQ773" s="82"/>
      <c r="AR773" s="82"/>
      <c r="AS773" s="82"/>
      <c r="AT773" s="82"/>
      <c r="AU773" s="82"/>
      <c r="AV773" s="82"/>
      <c r="AW773" s="82"/>
      <c r="AX773" s="82"/>
      <c r="AY773" s="82"/>
      <c r="AZ773" s="82"/>
      <c r="BA773" s="82"/>
      <c r="BB773" s="82"/>
      <c r="BC773" s="82"/>
      <c r="BD773" s="82"/>
      <c r="BE773" s="82"/>
      <c r="BF773" s="82"/>
      <c r="BG773" s="82"/>
      <c r="BH773" s="82"/>
      <c r="BI773" s="82"/>
      <c r="BJ773" s="82"/>
      <c r="BK773" s="82"/>
      <c r="BL773" s="82"/>
      <c r="BM773" s="82"/>
      <c r="BN773" s="82"/>
      <c r="BO773" s="82"/>
      <c r="BP773" s="82"/>
      <c r="BQ773" s="82"/>
      <c r="BR773" s="82"/>
      <c r="BS773" s="84"/>
      <c r="BT773" s="84"/>
      <c r="BU773" s="84"/>
      <c r="BV773" s="84"/>
      <c r="BW773" s="84"/>
      <c r="BX773" s="84"/>
      <c r="BY773" s="82"/>
      <c r="BZ773" s="83"/>
      <c r="CA773" s="82"/>
      <c r="CB773" s="82"/>
      <c r="CC773" s="82"/>
    </row>
    <row r="774" spans="1:81" ht="15.75" customHeight="1" thickBot="1" x14ac:dyDescent="0.25">
      <c r="A774" s="82"/>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c r="AA774" s="82"/>
      <c r="AB774" s="82"/>
      <c r="AC774" s="82"/>
      <c r="AD774" s="82"/>
      <c r="AE774" s="82"/>
      <c r="AF774" s="82"/>
      <c r="AG774" s="82"/>
      <c r="AH774" s="82"/>
      <c r="AI774" s="82"/>
      <c r="AJ774" s="82"/>
      <c r="AK774" s="82"/>
      <c r="AL774" s="82"/>
      <c r="AM774" s="82"/>
      <c r="AN774" s="82"/>
      <c r="AO774" s="82"/>
      <c r="AP774" s="82"/>
      <c r="AQ774" s="82"/>
      <c r="AR774" s="82"/>
      <c r="AS774" s="82"/>
      <c r="AT774" s="82"/>
      <c r="AU774" s="82"/>
      <c r="AV774" s="82"/>
      <c r="AW774" s="82"/>
      <c r="AX774" s="82"/>
      <c r="AY774" s="82"/>
      <c r="AZ774" s="82"/>
      <c r="BA774" s="82"/>
      <c r="BB774" s="82"/>
      <c r="BC774" s="82"/>
      <c r="BD774" s="82"/>
      <c r="BE774" s="82"/>
      <c r="BF774" s="82"/>
      <c r="BG774" s="82"/>
      <c r="BH774" s="82"/>
      <c r="BI774" s="82"/>
      <c r="BJ774" s="82"/>
      <c r="BK774" s="82"/>
      <c r="BL774" s="82"/>
      <c r="BM774" s="82"/>
      <c r="BN774" s="82"/>
      <c r="BO774" s="82"/>
      <c r="BP774" s="82"/>
      <c r="BQ774" s="82"/>
      <c r="BR774" s="82"/>
      <c r="BS774" s="84"/>
      <c r="BT774" s="84"/>
      <c r="BU774" s="84"/>
      <c r="BV774" s="84"/>
      <c r="BW774" s="84"/>
      <c r="BX774" s="84"/>
      <c r="BY774" s="82"/>
      <c r="BZ774" s="83"/>
      <c r="CA774" s="82"/>
      <c r="CB774" s="82"/>
      <c r="CC774" s="82"/>
    </row>
    <row r="775" spans="1:81" ht="15.75" customHeight="1" thickBot="1" x14ac:dyDescent="0.25">
      <c r="A775" s="82"/>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c r="AA775" s="82"/>
      <c r="AB775" s="82"/>
      <c r="AC775" s="82"/>
      <c r="AD775" s="82"/>
      <c r="AE775" s="82"/>
      <c r="AF775" s="82"/>
      <c r="AG775" s="82"/>
      <c r="AH775" s="82"/>
      <c r="AI775" s="82"/>
      <c r="AJ775" s="82"/>
      <c r="AK775" s="82"/>
      <c r="AL775" s="82"/>
      <c r="AM775" s="82"/>
      <c r="AN775" s="82"/>
      <c r="AO775" s="82"/>
      <c r="AP775" s="82"/>
      <c r="AQ775" s="82"/>
      <c r="AR775" s="82"/>
      <c r="AS775" s="82"/>
      <c r="AT775" s="82"/>
      <c r="AU775" s="82"/>
      <c r="AV775" s="82"/>
      <c r="AW775" s="82"/>
      <c r="AX775" s="82"/>
      <c r="AY775" s="82"/>
      <c r="AZ775" s="82"/>
      <c r="BA775" s="82"/>
      <c r="BB775" s="82"/>
      <c r="BC775" s="82"/>
      <c r="BD775" s="82"/>
      <c r="BE775" s="82"/>
      <c r="BF775" s="82"/>
      <c r="BG775" s="82"/>
      <c r="BH775" s="82"/>
      <c r="BI775" s="82"/>
      <c r="BJ775" s="82"/>
      <c r="BK775" s="82"/>
      <c r="BL775" s="82"/>
      <c r="BM775" s="82"/>
      <c r="BN775" s="82"/>
      <c r="BO775" s="82"/>
      <c r="BP775" s="82"/>
      <c r="BQ775" s="82"/>
      <c r="BR775" s="82"/>
      <c r="BS775" s="84"/>
      <c r="BT775" s="84"/>
      <c r="BU775" s="84"/>
      <c r="BV775" s="84"/>
      <c r="BW775" s="84"/>
      <c r="BX775" s="84"/>
      <c r="BY775" s="82"/>
      <c r="BZ775" s="83"/>
      <c r="CA775" s="82"/>
      <c r="CB775" s="82"/>
      <c r="CC775" s="82"/>
    </row>
    <row r="776" spans="1:81" ht="15.75" customHeight="1" thickBot="1" x14ac:dyDescent="0.25">
      <c r="A776" s="82"/>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c r="AA776" s="82"/>
      <c r="AB776" s="82"/>
      <c r="AC776" s="82"/>
      <c r="AD776" s="82"/>
      <c r="AE776" s="82"/>
      <c r="AF776" s="82"/>
      <c r="AG776" s="82"/>
      <c r="AH776" s="82"/>
      <c r="AI776" s="82"/>
      <c r="AJ776" s="82"/>
      <c r="AK776" s="82"/>
      <c r="AL776" s="82"/>
      <c r="AM776" s="82"/>
      <c r="AN776" s="82"/>
      <c r="AO776" s="82"/>
      <c r="AP776" s="82"/>
      <c r="AQ776" s="82"/>
      <c r="AR776" s="82"/>
      <c r="AS776" s="82"/>
      <c r="AT776" s="82"/>
      <c r="AU776" s="82"/>
      <c r="AV776" s="82"/>
      <c r="AW776" s="82"/>
      <c r="AX776" s="82"/>
      <c r="AY776" s="82"/>
      <c r="AZ776" s="82"/>
      <c r="BA776" s="82"/>
      <c r="BB776" s="82"/>
      <c r="BC776" s="82"/>
      <c r="BD776" s="82"/>
      <c r="BE776" s="82"/>
      <c r="BF776" s="82"/>
      <c r="BG776" s="82"/>
      <c r="BH776" s="82"/>
      <c r="BI776" s="82"/>
      <c r="BJ776" s="82"/>
      <c r="BK776" s="82"/>
      <c r="BL776" s="82"/>
      <c r="BM776" s="82"/>
      <c r="BN776" s="82"/>
      <c r="BO776" s="82"/>
      <c r="BP776" s="82"/>
      <c r="BQ776" s="82"/>
      <c r="BR776" s="82"/>
      <c r="BS776" s="84"/>
      <c r="BT776" s="84"/>
      <c r="BU776" s="84"/>
      <c r="BV776" s="84"/>
      <c r="BW776" s="84"/>
      <c r="BX776" s="84"/>
      <c r="BY776" s="82"/>
      <c r="BZ776" s="83"/>
      <c r="CA776" s="82"/>
      <c r="CB776" s="82"/>
      <c r="CC776" s="82"/>
    </row>
    <row r="777" spans="1:81" ht="15.75" customHeight="1" thickBot="1" x14ac:dyDescent="0.25">
      <c r="A777" s="82"/>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c r="AA777" s="82"/>
      <c r="AB777" s="82"/>
      <c r="AC777" s="82"/>
      <c r="AD777" s="82"/>
      <c r="AE777" s="82"/>
      <c r="AF777" s="82"/>
      <c r="AG777" s="82"/>
      <c r="AH777" s="82"/>
      <c r="AI777" s="82"/>
      <c r="AJ777" s="82"/>
      <c r="AK777" s="82"/>
      <c r="AL777" s="82"/>
      <c r="AM777" s="82"/>
      <c r="AN777" s="82"/>
      <c r="AO777" s="82"/>
      <c r="AP777" s="82"/>
      <c r="AQ777" s="82"/>
      <c r="AR777" s="82"/>
      <c r="AS777" s="82"/>
      <c r="AT777" s="82"/>
      <c r="AU777" s="82"/>
      <c r="AV777" s="82"/>
      <c r="AW777" s="82"/>
      <c r="AX777" s="82"/>
      <c r="AY777" s="82"/>
      <c r="AZ777" s="82"/>
      <c r="BA777" s="82"/>
      <c r="BB777" s="82"/>
      <c r="BC777" s="82"/>
      <c r="BD777" s="82"/>
      <c r="BE777" s="82"/>
      <c r="BF777" s="82"/>
      <c r="BG777" s="82"/>
      <c r="BH777" s="82"/>
      <c r="BI777" s="82"/>
      <c r="BJ777" s="82"/>
      <c r="BK777" s="82"/>
      <c r="BL777" s="82"/>
      <c r="BM777" s="82"/>
      <c r="BN777" s="82"/>
      <c r="BO777" s="82"/>
      <c r="BP777" s="82"/>
      <c r="BQ777" s="82"/>
      <c r="BR777" s="82"/>
      <c r="BS777" s="84"/>
      <c r="BT777" s="84"/>
      <c r="BU777" s="84"/>
      <c r="BV777" s="84"/>
      <c r="BW777" s="84"/>
      <c r="BX777" s="84"/>
      <c r="BY777" s="82"/>
      <c r="BZ777" s="83"/>
      <c r="CA777" s="82"/>
      <c r="CB777" s="82"/>
      <c r="CC777" s="82"/>
    </row>
    <row r="778" spans="1:81" ht="15.75" customHeight="1" thickBot="1" x14ac:dyDescent="0.25">
      <c r="A778" s="82"/>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G778" s="82"/>
      <c r="AH778" s="82"/>
      <c r="AI778" s="82"/>
      <c r="AJ778" s="82"/>
      <c r="AK778" s="82"/>
      <c r="AL778" s="82"/>
      <c r="AM778" s="82"/>
      <c r="AN778" s="82"/>
      <c r="AO778" s="82"/>
      <c r="AP778" s="82"/>
      <c r="AQ778" s="82"/>
      <c r="AR778" s="82"/>
      <c r="AS778" s="82"/>
      <c r="AT778" s="82"/>
      <c r="AU778" s="82"/>
      <c r="AV778" s="82"/>
      <c r="AW778" s="82"/>
      <c r="AX778" s="82"/>
      <c r="AY778" s="82"/>
      <c r="AZ778" s="82"/>
      <c r="BA778" s="82"/>
      <c r="BB778" s="82"/>
      <c r="BC778" s="82"/>
      <c r="BD778" s="82"/>
      <c r="BE778" s="82"/>
      <c r="BF778" s="82"/>
      <c r="BG778" s="82"/>
      <c r="BH778" s="82"/>
      <c r="BI778" s="82"/>
      <c r="BJ778" s="82"/>
      <c r="BK778" s="82"/>
      <c r="BL778" s="82"/>
      <c r="BM778" s="82"/>
      <c r="BN778" s="82"/>
      <c r="BO778" s="82"/>
      <c r="BP778" s="82"/>
      <c r="BQ778" s="82"/>
      <c r="BR778" s="82"/>
      <c r="BS778" s="84"/>
      <c r="BT778" s="84"/>
      <c r="BU778" s="84"/>
      <c r="BV778" s="84"/>
      <c r="BW778" s="84"/>
      <c r="BX778" s="84"/>
      <c r="BY778" s="82"/>
      <c r="BZ778" s="83"/>
      <c r="CA778" s="82"/>
      <c r="CB778" s="82"/>
      <c r="CC778" s="82"/>
    </row>
    <row r="779" spans="1:81" ht="15.75" customHeight="1" thickBot="1" x14ac:dyDescent="0.25">
      <c r="A779" s="82"/>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c r="AJ779" s="82"/>
      <c r="AK779" s="82"/>
      <c r="AL779" s="82"/>
      <c r="AM779" s="82"/>
      <c r="AN779" s="82"/>
      <c r="AO779" s="82"/>
      <c r="AP779" s="82"/>
      <c r="AQ779" s="82"/>
      <c r="AR779" s="82"/>
      <c r="AS779" s="82"/>
      <c r="AT779" s="82"/>
      <c r="AU779" s="82"/>
      <c r="AV779" s="82"/>
      <c r="AW779" s="82"/>
      <c r="AX779" s="82"/>
      <c r="AY779" s="82"/>
      <c r="AZ779" s="82"/>
      <c r="BA779" s="82"/>
      <c r="BB779" s="82"/>
      <c r="BC779" s="82"/>
      <c r="BD779" s="82"/>
      <c r="BE779" s="82"/>
      <c r="BF779" s="82"/>
      <c r="BG779" s="82"/>
      <c r="BH779" s="82"/>
      <c r="BI779" s="82"/>
      <c r="BJ779" s="82"/>
      <c r="BK779" s="82"/>
      <c r="BL779" s="82"/>
      <c r="BM779" s="82"/>
      <c r="BN779" s="82"/>
      <c r="BO779" s="82"/>
      <c r="BP779" s="82"/>
      <c r="BQ779" s="82"/>
      <c r="BR779" s="82"/>
      <c r="BS779" s="84"/>
      <c r="BT779" s="84"/>
      <c r="BU779" s="84"/>
      <c r="BV779" s="84"/>
      <c r="BW779" s="84"/>
      <c r="BX779" s="84"/>
      <c r="BY779" s="82"/>
      <c r="BZ779" s="83"/>
      <c r="CA779" s="82"/>
      <c r="CB779" s="82"/>
      <c r="CC779" s="82"/>
    </row>
    <row r="780" spans="1:81" ht="15.75" customHeight="1" thickBot="1" x14ac:dyDescent="0.25">
      <c r="A780" s="82"/>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c r="AA780" s="82"/>
      <c r="AB780" s="82"/>
      <c r="AC780" s="82"/>
      <c r="AD780" s="82"/>
      <c r="AE780" s="82"/>
      <c r="AF780" s="82"/>
      <c r="AG780" s="82"/>
      <c r="AH780" s="82"/>
      <c r="AI780" s="82"/>
      <c r="AJ780" s="82"/>
      <c r="AK780" s="82"/>
      <c r="AL780" s="82"/>
      <c r="AM780" s="82"/>
      <c r="AN780" s="82"/>
      <c r="AO780" s="82"/>
      <c r="AP780" s="82"/>
      <c r="AQ780" s="82"/>
      <c r="AR780" s="82"/>
      <c r="AS780" s="82"/>
      <c r="AT780" s="82"/>
      <c r="AU780" s="82"/>
      <c r="AV780" s="82"/>
      <c r="AW780" s="82"/>
      <c r="AX780" s="82"/>
      <c r="AY780" s="82"/>
      <c r="AZ780" s="82"/>
      <c r="BA780" s="82"/>
      <c r="BB780" s="82"/>
      <c r="BC780" s="82"/>
      <c r="BD780" s="82"/>
      <c r="BE780" s="82"/>
      <c r="BF780" s="82"/>
      <c r="BG780" s="82"/>
      <c r="BH780" s="82"/>
      <c r="BI780" s="82"/>
      <c r="BJ780" s="82"/>
      <c r="BK780" s="82"/>
      <c r="BL780" s="82"/>
      <c r="BM780" s="82"/>
      <c r="BN780" s="82"/>
      <c r="BO780" s="82"/>
      <c r="BP780" s="82"/>
      <c r="BQ780" s="82"/>
      <c r="BR780" s="82"/>
      <c r="BS780" s="84"/>
      <c r="BT780" s="84"/>
      <c r="BU780" s="84"/>
      <c r="BV780" s="84"/>
      <c r="BW780" s="84"/>
      <c r="BX780" s="84"/>
      <c r="BY780" s="82"/>
      <c r="BZ780" s="83"/>
      <c r="CA780" s="82"/>
      <c r="CB780" s="82"/>
      <c r="CC780" s="82"/>
    </row>
    <row r="781" spans="1:81" ht="15.75" customHeight="1" thickBot="1" x14ac:dyDescent="0.25">
      <c r="A781" s="82"/>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c r="AA781" s="82"/>
      <c r="AB781" s="82"/>
      <c r="AC781" s="82"/>
      <c r="AD781" s="82"/>
      <c r="AE781" s="82"/>
      <c r="AF781" s="82"/>
      <c r="AG781" s="82"/>
      <c r="AH781" s="82"/>
      <c r="AI781" s="82"/>
      <c r="AJ781" s="82"/>
      <c r="AK781" s="82"/>
      <c r="AL781" s="82"/>
      <c r="AM781" s="82"/>
      <c r="AN781" s="82"/>
      <c r="AO781" s="82"/>
      <c r="AP781" s="82"/>
      <c r="AQ781" s="82"/>
      <c r="AR781" s="82"/>
      <c r="AS781" s="82"/>
      <c r="AT781" s="82"/>
      <c r="AU781" s="82"/>
      <c r="AV781" s="82"/>
      <c r="AW781" s="82"/>
      <c r="AX781" s="82"/>
      <c r="AY781" s="82"/>
      <c r="AZ781" s="82"/>
      <c r="BA781" s="82"/>
      <c r="BB781" s="82"/>
      <c r="BC781" s="82"/>
      <c r="BD781" s="82"/>
      <c r="BE781" s="82"/>
      <c r="BF781" s="82"/>
      <c r="BG781" s="82"/>
      <c r="BH781" s="82"/>
      <c r="BI781" s="82"/>
      <c r="BJ781" s="82"/>
      <c r="BK781" s="82"/>
      <c r="BL781" s="82"/>
      <c r="BM781" s="82"/>
      <c r="BN781" s="82"/>
      <c r="BO781" s="82"/>
      <c r="BP781" s="82"/>
      <c r="BQ781" s="82"/>
      <c r="BR781" s="82"/>
      <c r="BS781" s="84"/>
      <c r="BT781" s="84"/>
      <c r="BU781" s="84"/>
      <c r="BV781" s="84"/>
      <c r="BW781" s="84"/>
      <c r="BX781" s="84"/>
      <c r="BY781" s="82"/>
      <c r="BZ781" s="83"/>
      <c r="CA781" s="82"/>
      <c r="CB781" s="82"/>
      <c r="CC781" s="82"/>
    </row>
    <row r="782" spans="1:81" ht="15.75" customHeight="1" thickBot="1" x14ac:dyDescent="0.25">
      <c r="A782" s="82"/>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c r="AA782" s="82"/>
      <c r="AB782" s="82"/>
      <c r="AC782" s="82"/>
      <c r="AD782" s="82"/>
      <c r="AE782" s="82"/>
      <c r="AF782" s="82"/>
      <c r="AG782" s="82"/>
      <c r="AH782" s="82"/>
      <c r="AI782" s="82"/>
      <c r="AJ782" s="82"/>
      <c r="AK782" s="82"/>
      <c r="AL782" s="82"/>
      <c r="AM782" s="82"/>
      <c r="AN782" s="82"/>
      <c r="AO782" s="82"/>
      <c r="AP782" s="82"/>
      <c r="AQ782" s="82"/>
      <c r="AR782" s="82"/>
      <c r="AS782" s="82"/>
      <c r="AT782" s="82"/>
      <c r="AU782" s="82"/>
      <c r="AV782" s="82"/>
      <c r="AW782" s="82"/>
      <c r="AX782" s="82"/>
      <c r="AY782" s="82"/>
      <c r="AZ782" s="82"/>
      <c r="BA782" s="82"/>
      <c r="BB782" s="82"/>
      <c r="BC782" s="82"/>
      <c r="BD782" s="82"/>
      <c r="BE782" s="82"/>
      <c r="BF782" s="82"/>
      <c r="BG782" s="82"/>
      <c r="BH782" s="82"/>
      <c r="BI782" s="82"/>
      <c r="BJ782" s="82"/>
      <c r="BK782" s="82"/>
      <c r="BL782" s="82"/>
      <c r="BM782" s="82"/>
      <c r="BN782" s="82"/>
      <c r="BO782" s="82"/>
      <c r="BP782" s="82"/>
      <c r="BQ782" s="82"/>
      <c r="BR782" s="82"/>
      <c r="BS782" s="84"/>
      <c r="BT782" s="84"/>
      <c r="BU782" s="84"/>
      <c r="BV782" s="84"/>
      <c r="BW782" s="84"/>
      <c r="BX782" s="84"/>
      <c r="BY782" s="82"/>
      <c r="BZ782" s="83"/>
      <c r="CA782" s="82"/>
      <c r="CB782" s="82"/>
      <c r="CC782" s="82"/>
    </row>
    <row r="783" spans="1:81" ht="15.75" customHeight="1" thickBot="1" x14ac:dyDescent="0.25">
      <c r="A783" s="82"/>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c r="AA783" s="82"/>
      <c r="AB783" s="82"/>
      <c r="AC783" s="82"/>
      <c r="AD783" s="82"/>
      <c r="AE783" s="82"/>
      <c r="AF783" s="82"/>
      <c r="AG783" s="82"/>
      <c r="AH783" s="82"/>
      <c r="AI783" s="82"/>
      <c r="AJ783" s="82"/>
      <c r="AK783" s="82"/>
      <c r="AL783" s="82"/>
      <c r="AM783" s="82"/>
      <c r="AN783" s="82"/>
      <c r="AO783" s="82"/>
      <c r="AP783" s="82"/>
      <c r="AQ783" s="82"/>
      <c r="AR783" s="82"/>
      <c r="AS783" s="82"/>
      <c r="AT783" s="82"/>
      <c r="AU783" s="82"/>
      <c r="AV783" s="82"/>
      <c r="AW783" s="82"/>
      <c r="AX783" s="82"/>
      <c r="AY783" s="82"/>
      <c r="AZ783" s="82"/>
      <c r="BA783" s="82"/>
      <c r="BB783" s="82"/>
      <c r="BC783" s="82"/>
      <c r="BD783" s="82"/>
      <c r="BE783" s="82"/>
      <c r="BF783" s="82"/>
      <c r="BG783" s="82"/>
      <c r="BH783" s="82"/>
      <c r="BI783" s="82"/>
      <c r="BJ783" s="82"/>
      <c r="BK783" s="82"/>
      <c r="BL783" s="82"/>
      <c r="BM783" s="82"/>
      <c r="BN783" s="82"/>
      <c r="BO783" s="82"/>
      <c r="BP783" s="82"/>
      <c r="BQ783" s="82"/>
      <c r="BR783" s="82"/>
      <c r="BS783" s="84"/>
      <c r="BT783" s="84"/>
      <c r="BU783" s="84"/>
      <c r="BV783" s="84"/>
      <c r="BW783" s="84"/>
      <c r="BX783" s="84"/>
      <c r="BY783" s="82"/>
      <c r="BZ783" s="83"/>
      <c r="CA783" s="82"/>
      <c r="CB783" s="82"/>
      <c r="CC783" s="82"/>
    </row>
    <row r="784" spans="1:81" ht="15.75" customHeight="1" thickBot="1" x14ac:dyDescent="0.25">
      <c r="A784" s="82"/>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G784" s="82"/>
      <c r="AH784" s="82"/>
      <c r="AI784" s="82"/>
      <c r="AJ784" s="82"/>
      <c r="AK784" s="82"/>
      <c r="AL784" s="82"/>
      <c r="AM784" s="82"/>
      <c r="AN784" s="82"/>
      <c r="AO784" s="82"/>
      <c r="AP784" s="82"/>
      <c r="AQ784" s="82"/>
      <c r="AR784" s="82"/>
      <c r="AS784" s="82"/>
      <c r="AT784" s="82"/>
      <c r="AU784" s="82"/>
      <c r="AV784" s="82"/>
      <c r="AW784" s="82"/>
      <c r="AX784" s="82"/>
      <c r="AY784" s="82"/>
      <c r="AZ784" s="82"/>
      <c r="BA784" s="82"/>
      <c r="BB784" s="82"/>
      <c r="BC784" s="82"/>
      <c r="BD784" s="82"/>
      <c r="BE784" s="82"/>
      <c r="BF784" s="82"/>
      <c r="BG784" s="82"/>
      <c r="BH784" s="82"/>
      <c r="BI784" s="82"/>
      <c r="BJ784" s="82"/>
      <c r="BK784" s="82"/>
      <c r="BL784" s="82"/>
      <c r="BM784" s="82"/>
      <c r="BN784" s="82"/>
      <c r="BO784" s="82"/>
      <c r="BP784" s="82"/>
      <c r="BQ784" s="82"/>
      <c r="BR784" s="82"/>
      <c r="BS784" s="84"/>
      <c r="BT784" s="84"/>
      <c r="BU784" s="84"/>
      <c r="BV784" s="84"/>
      <c r="BW784" s="84"/>
      <c r="BX784" s="84"/>
      <c r="BY784" s="82"/>
      <c r="BZ784" s="83"/>
      <c r="CA784" s="82"/>
      <c r="CB784" s="82"/>
      <c r="CC784" s="82"/>
    </row>
    <row r="785" spans="1:81" ht="15.75" customHeight="1" thickBot="1" x14ac:dyDescent="0.25">
      <c r="A785" s="82"/>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c r="AA785" s="82"/>
      <c r="AB785" s="82"/>
      <c r="AC785" s="82"/>
      <c r="AD785" s="82"/>
      <c r="AE785" s="82"/>
      <c r="AF785" s="82"/>
      <c r="AG785" s="82"/>
      <c r="AH785" s="82"/>
      <c r="AI785" s="82"/>
      <c r="AJ785" s="82"/>
      <c r="AK785" s="82"/>
      <c r="AL785" s="82"/>
      <c r="AM785" s="82"/>
      <c r="AN785" s="82"/>
      <c r="AO785" s="82"/>
      <c r="AP785" s="82"/>
      <c r="AQ785" s="82"/>
      <c r="AR785" s="82"/>
      <c r="AS785" s="82"/>
      <c r="AT785" s="82"/>
      <c r="AU785" s="82"/>
      <c r="AV785" s="82"/>
      <c r="AW785" s="82"/>
      <c r="AX785" s="82"/>
      <c r="AY785" s="82"/>
      <c r="AZ785" s="82"/>
      <c r="BA785" s="82"/>
      <c r="BB785" s="82"/>
      <c r="BC785" s="82"/>
      <c r="BD785" s="82"/>
      <c r="BE785" s="82"/>
      <c r="BF785" s="82"/>
      <c r="BG785" s="82"/>
      <c r="BH785" s="82"/>
      <c r="BI785" s="82"/>
      <c r="BJ785" s="82"/>
      <c r="BK785" s="82"/>
      <c r="BL785" s="82"/>
      <c r="BM785" s="82"/>
      <c r="BN785" s="82"/>
      <c r="BO785" s="82"/>
      <c r="BP785" s="82"/>
      <c r="BQ785" s="82"/>
      <c r="BR785" s="82"/>
      <c r="BS785" s="84"/>
      <c r="BT785" s="84"/>
      <c r="BU785" s="84"/>
      <c r="BV785" s="84"/>
      <c r="BW785" s="84"/>
      <c r="BX785" s="84"/>
      <c r="BY785" s="82"/>
      <c r="BZ785" s="83"/>
      <c r="CA785" s="82"/>
      <c r="CB785" s="82"/>
      <c r="CC785" s="82"/>
    </row>
    <row r="786" spans="1:81" ht="15.75" customHeight="1" thickBot="1" x14ac:dyDescent="0.25">
      <c r="A786" s="82"/>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c r="AA786" s="82"/>
      <c r="AB786" s="82"/>
      <c r="AC786" s="82"/>
      <c r="AD786" s="82"/>
      <c r="AE786" s="82"/>
      <c r="AF786" s="82"/>
      <c r="AG786" s="82"/>
      <c r="AH786" s="82"/>
      <c r="AI786" s="82"/>
      <c r="AJ786" s="82"/>
      <c r="AK786" s="82"/>
      <c r="AL786" s="82"/>
      <c r="AM786" s="82"/>
      <c r="AN786" s="82"/>
      <c r="AO786" s="82"/>
      <c r="AP786" s="82"/>
      <c r="AQ786" s="82"/>
      <c r="AR786" s="82"/>
      <c r="AS786" s="82"/>
      <c r="AT786" s="82"/>
      <c r="AU786" s="82"/>
      <c r="AV786" s="82"/>
      <c r="AW786" s="82"/>
      <c r="AX786" s="82"/>
      <c r="AY786" s="82"/>
      <c r="AZ786" s="82"/>
      <c r="BA786" s="82"/>
      <c r="BB786" s="82"/>
      <c r="BC786" s="82"/>
      <c r="BD786" s="82"/>
      <c r="BE786" s="82"/>
      <c r="BF786" s="82"/>
      <c r="BG786" s="82"/>
      <c r="BH786" s="82"/>
      <c r="BI786" s="82"/>
      <c r="BJ786" s="82"/>
      <c r="BK786" s="82"/>
      <c r="BL786" s="82"/>
      <c r="BM786" s="82"/>
      <c r="BN786" s="82"/>
      <c r="BO786" s="82"/>
      <c r="BP786" s="82"/>
      <c r="BQ786" s="82"/>
      <c r="BR786" s="82"/>
      <c r="BS786" s="84"/>
      <c r="BT786" s="84"/>
      <c r="BU786" s="84"/>
      <c r="BV786" s="84"/>
      <c r="BW786" s="84"/>
      <c r="BX786" s="84"/>
      <c r="BY786" s="82"/>
      <c r="BZ786" s="83"/>
      <c r="CA786" s="82"/>
      <c r="CB786" s="82"/>
      <c r="CC786" s="82"/>
    </row>
    <row r="787" spans="1:81" ht="15.75" customHeight="1" thickBot="1" x14ac:dyDescent="0.25">
      <c r="A787" s="82"/>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c r="AA787" s="82"/>
      <c r="AB787" s="82"/>
      <c r="AC787" s="82"/>
      <c r="AD787" s="82"/>
      <c r="AE787" s="82"/>
      <c r="AF787" s="82"/>
      <c r="AG787" s="82"/>
      <c r="AH787" s="82"/>
      <c r="AI787" s="82"/>
      <c r="AJ787" s="82"/>
      <c r="AK787" s="82"/>
      <c r="AL787" s="82"/>
      <c r="AM787" s="82"/>
      <c r="AN787" s="82"/>
      <c r="AO787" s="82"/>
      <c r="AP787" s="82"/>
      <c r="AQ787" s="82"/>
      <c r="AR787" s="82"/>
      <c r="AS787" s="82"/>
      <c r="AT787" s="82"/>
      <c r="AU787" s="82"/>
      <c r="AV787" s="82"/>
      <c r="AW787" s="82"/>
      <c r="AX787" s="82"/>
      <c r="AY787" s="82"/>
      <c r="AZ787" s="82"/>
      <c r="BA787" s="82"/>
      <c r="BB787" s="82"/>
      <c r="BC787" s="82"/>
      <c r="BD787" s="82"/>
      <c r="BE787" s="82"/>
      <c r="BF787" s="82"/>
      <c r="BG787" s="82"/>
      <c r="BH787" s="82"/>
      <c r="BI787" s="82"/>
      <c r="BJ787" s="82"/>
      <c r="BK787" s="82"/>
      <c r="BL787" s="82"/>
      <c r="BM787" s="82"/>
      <c r="BN787" s="82"/>
      <c r="BO787" s="82"/>
      <c r="BP787" s="82"/>
      <c r="BQ787" s="82"/>
      <c r="BR787" s="82"/>
      <c r="BS787" s="84"/>
      <c r="BT787" s="84"/>
      <c r="BU787" s="84"/>
      <c r="BV787" s="84"/>
      <c r="BW787" s="84"/>
      <c r="BX787" s="84"/>
      <c r="BY787" s="82"/>
      <c r="BZ787" s="83"/>
      <c r="CA787" s="82"/>
      <c r="CB787" s="82"/>
      <c r="CC787" s="82"/>
    </row>
    <row r="788" spans="1:81" ht="15.75" customHeight="1" thickBot="1" x14ac:dyDescent="0.25">
      <c r="A788" s="82"/>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c r="AA788" s="82"/>
      <c r="AB788" s="82"/>
      <c r="AC788" s="82"/>
      <c r="AD788" s="82"/>
      <c r="AE788" s="82"/>
      <c r="AF788" s="82"/>
      <c r="AG788" s="82"/>
      <c r="AH788" s="82"/>
      <c r="AI788" s="82"/>
      <c r="AJ788" s="82"/>
      <c r="AK788" s="82"/>
      <c r="AL788" s="82"/>
      <c r="AM788" s="82"/>
      <c r="AN788" s="82"/>
      <c r="AO788" s="82"/>
      <c r="AP788" s="82"/>
      <c r="AQ788" s="82"/>
      <c r="AR788" s="82"/>
      <c r="AS788" s="82"/>
      <c r="AT788" s="82"/>
      <c r="AU788" s="82"/>
      <c r="AV788" s="82"/>
      <c r="AW788" s="82"/>
      <c r="AX788" s="82"/>
      <c r="AY788" s="82"/>
      <c r="AZ788" s="82"/>
      <c r="BA788" s="82"/>
      <c r="BB788" s="82"/>
      <c r="BC788" s="82"/>
      <c r="BD788" s="82"/>
      <c r="BE788" s="82"/>
      <c r="BF788" s="82"/>
      <c r="BG788" s="82"/>
      <c r="BH788" s="82"/>
      <c r="BI788" s="82"/>
      <c r="BJ788" s="82"/>
      <c r="BK788" s="82"/>
      <c r="BL788" s="82"/>
      <c r="BM788" s="82"/>
      <c r="BN788" s="82"/>
      <c r="BO788" s="82"/>
      <c r="BP788" s="82"/>
      <c r="BQ788" s="82"/>
      <c r="BR788" s="82"/>
      <c r="BS788" s="84"/>
      <c r="BT788" s="84"/>
      <c r="BU788" s="84"/>
      <c r="BV788" s="84"/>
      <c r="BW788" s="84"/>
      <c r="BX788" s="84"/>
      <c r="BY788" s="82"/>
      <c r="BZ788" s="83"/>
      <c r="CA788" s="82"/>
      <c r="CB788" s="82"/>
      <c r="CC788" s="82"/>
    </row>
    <row r="789" spans="1:81" ht="15.75" customHeight="1" thickBot="1" x14ac:dyDescent="0.25">
      <c r="A789" s="82"/>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c r="AA789" s="82"/>
      <c r="AB789" s="82"/>
      <c r="AC789" s="82"/>
      <c r="AD789" s="82"/>
      <c r="AE789" s="82"/>
      <c r="AF789" s="82"/>
      <c r="AG789" s="82"/>
      <c r="AH789" s="82"/>
      <c r="AI789" s="82"/>
      <c r="AJ789" s="82"/>
      <c r="AK789" s="82"/>
      <c r="AL789" s="82"/>
      <c r="AM789" s="82"/>
      <c r="AN789" s="82"/>
      <c r="AO789" s="82"/>
      <c r="AP789" s="82"/>
      <c r="AQ789" s="82"/>
      <c r="AR789" s="82"/>
      <c r="AS789" s="82"/>
      <c r="AT789" s="82"/>
      <c r="AU789" s="82"/>
      <c r="AV789" s="82"/>
      <c r="AW789" s="82"/>
      <c r="AX789" s="82"/>
      <c r="AY789" s="82"/>
      <c r="AZ789" s="82"/>
      <c r="BA789" s="82"/>
      <c r="BB789" s="82"/>
      <c r="BC789" s="82"/>
      <c r="BD789" s="82"/>
      <c r="BE789" s="82"/>
      <c r="BF789" s="82"/>
      <c r="BG789" s="82"/>
      <c r="BH789" s="82"/>
      <c r="BI789" s="82"/>
      <c r="BJ789" s="82"/>
      <c r="BK789" s="82"/>
      <c r="BL789" s="82"/>
      <c r="BM789" s="82"/>
      <c r="BN789" s="82"/>
      <c r="BO789" s="82"/>
      <c r="BP789" s="82"/>
      <c r="BQ789" s="82"/>
      <c r="BR789" s="82"/>
      <c r="BS789" s="84"/>
      <c r="BT789" s="84"/>
      <c r="BU789" s="84"/>
      <c r="BV789" s="84"/>
      <c r="BW789" s="84"/>
      <c r="BX789" s="84"/>
      <c r="BY789" s="82"/>
      <c r="BZ789" s="83"/>
      <c r="CA789" s="82"/>
      <c r="CB789" s="82"/>
      <c r="CC789" s="82"/>
    </row>
    <row r="790" spans="1:81" ht="15.75" customHeight="1" thickBot="1" x14ac:dyDescent="0.25">
      <c r="A790" s="82"/>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G790" s="82"/>
      <c r="AH790" s="82"/>
      <c r="AI790" s="82"/>
      <c r="AJ790" s="82"/>
      <c r="AK790" s="82"/>
      <c r="AL790" s="82"/>
      <c r="AM790" s="82"/>
      <c r="AN790" s="82"/>
      <c r="AO790" s="82"/>
      <c r="AP790" s="82"/>
      <c r="AQ790" s="82"/>
      <c r="AR790" s="82"/>
      <c r="AS790" s="82"/>
      <c r="AT790" s="82"/>
      <c r="AU790" s="82"/>
      <c r="AV790" s="82"/>
      <c r="AW790" s="82"/>
      <c r="AX790" s="82"/>
      <c r="AY790" s="82"/>
      <c r="AZ790" s="82"/>
      <c r="BA790" s="82"/>
      <c r="BB790" s="82"/>
      <c r="BC790" s="82"/>
      <c r="BD790" s="82"/>
      <c r="BE790" s="82"/>
      <c r="BF790" s="82"/>
      <c r="BG790" s="82"/>
      <c r="BH790" s="82"/>
      <c r="BI790" s="82"/>
      <c r="BJ790" s="82"/>
      <c r="BK790" s="82"/>
      <c r="BL790" s="82"/>
      <c r="BM790" s="82"/>
      <c r="BN790" s="82"/>
      <c r="BO790" s="82"/>
      <c r="BP790" s="82"/>
      <c r="BQ790" s="82"/>
      <c r="BR790" s="82"/>
      <c r="BS790" s="84"/>
      <c r="BT790" s="84"/>
      <c r="BU790" s="84"/>
      <c r="BV790" s="84"/>
      <c r="BW790" s="84"/>
      <c r="BX790" s="84"/>
      <c r="BY790" s="82"/>
      <c r="BZ790" s="83"/>
      <c r="CA790" s="82"/>
      <c r="CB790" s="82"/>
      <c r="CC790" s="82"/>
    </row>
    <row r="791" spans="1:81" ht="15.75" customHeight="1" thickBot="1" x14ac:dyDescent="0.25">
      <c r="A791" s="82"/>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c r="AA791" s="82"/>
      <c r="AB791" s="82"/>
      <c r="AC791" s="82"/>
      <c r="AD791" s="82"/>
      <c r="AE791" s="82"/>
      <c r="AF791" s="82"/>
      <c r="AG791" s="82"/>
      <c r="AH791" s="82"/>
      <c r="AI791" s="82"/>
      <c r="AJ791" s="82"/>
      <c r="AK791" s="82"/>
      <c r="AL791" s="82"/>
      <c r="AM791" s="82"/>
      <c r="AN791" s="82"/>
      <c r="AO791" s="82"/>
      <c r="AP791" s="82"/>
      <c r="AQ791" s="82"/>
      <c r="AR791" s="82"/>
      <c r="AS791" s="82"/>
      <c r="AT791" s="82"/>
      <c r="AU791" s="82"/>
      <c r="AV791" s="82"/>
      <c r="AW791" s="82"/>
      <c r="AX791" s="82"/>
      <c r="AY791" s="82"/>
      <c r="AZ791" s="82"/>
      <c r="BA791" s="82"/>
      <c r="BB791" s="82"/>
      <c r="BC791" s="82"/>
      <c r="BD791" s="82"/>
      <c r="BE791" s="82"/>
      <c r="BF791" s="82"/>
      <c r="BG791" s="82"/>
      <c r="BH791" s="82"/>
      <c r="BI791" s="82"/>
      <c r="BJ791" s="82"/>
      <c r="BK791" s="82"/>
      <c r="BL791" s="82"/>
      <c r="BM791" s="82"/>
      <c r="BN791" s="82"/>
      <c r="BO791" s="82"/>
      <c r="BP791" s="82"/>
      <c r="BQ791" s="82"/>
      <c r="BR791" s="82"/>
      <c r="BS791" s="84"/>
      <c r="BT791" s="84"/>
      <c r="BU791" s="84"/>
      <c r="BV791" s="84"/>
      <c r="BW791" s="84"/>
      <c r="BX791" s="84"/>
      <c r="BY791" s="82"/>
      <c r="BZ791" s="83"/>
      <c r="CA791" s="82"/>
      <c r="CB791" s="82"/>
      <c r="CC791" s="82"/>
    </row>
    <row r="792" spans="1:81" ht="15.75" customHeight="1" thickBot="1" x14ac:dyDescent="0.25">
      <c r="A792" s="82"/>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c r="AA792" s="82"/>
      <c r="AB792" s="82"/>
      <c r="AC792" s="82"/>
      <c r="AD792" s="82"/>
      <c r="AE792" s="82"/>
      <c r="AF792" s="82"/>
      <c r="AG792" s="82"/>
      <c r="AH792" s="82"/>
      <c r="AI792" s="82"/>
      <c r="AJ792" s="82"/>
      <c r="AK792" s="82"/>
      <c r="AL792" s="82"/>
      <c r="AM792" s="82"/>
      <c r="AN792" s="82"/>
      <c r="AO792" s="82"/>
      <c r="AP792" s="82"/>
      <c r="AQ792" s="82"/>
      <c r="AR792" s="82"/>
      <c r="AS792" s="82"/>
      <c r="AT792" s="82"/>
      <c r="AU792" s="82"/>
      <c r="AV792" s="82"/>
      <c r="AW792" s="82"/>
      <c r="AX792" s="82"/>
      <c r="AY792" s="82"/>
      <c r="AZ792" s="82"/>
      <c r="BA792" s="82"/>
      <c r="BB792" s="82"/>
      <c r="BC792" s="82"/>
      <c r="BD792" s="82"/>
      <c r="BE792" s="82"/>
      <c r="BF792" s="82"/>
      <c r="BG792" s="82"/>
      <c r="BH792" s="82"/>
      <c r="BI792" s="82"/>
      <c r="BJ792" s="82"/>
      <c r="BK792" s="82"/>
      <c r="BL792" s="82"/>
      <c r="BM792" s="82"/>
      <c r="BN792" s="82"/>
      <c r="BO792" s="82"/>
      <c r="BP792" s="82"/>
      <c r="BQ792" s="82"/>
      <c r="BR792" s="82"/>
      <c r="BS792" s="84"/>
      <c r="BT792" s="84"/>
      <c r="BU792" s="84"/>
      <c r="BV792" s="84"/>
      <c r="BW792" s="84"/>
      <c r="BX792" s="84"/>
      <c r="BY792" s="82"/>
      <c r="BZ792" s="83"/>
      <c r="CA792" s="82"/>
      <c r="CB792" s="82"/>
      <c r="CC792" s="82"/>
    </row>
    <row r="793" spans="1:81" ht="15.75" customHeight="1" thickBot="1" x14ac:dyDescent="0.25">
      <c r="A793" s="82"/>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c r="AA793" s="82"/>
      <c r="AB793" s="82"/>
      <c r="AC793" s="82"/>
      <c r="AD793" s="82"/>
      <c r="AE793" s="82"/>
      <c r="AF793" s="82"/>
      <c r="AG793" s="82"/>
      <c r="AH793" s="82"/>
      <c r="AI793" s="82"/>
      <c r="AJ793" s="82"/>
      <c r="AK793" s="82"/>
      <c r="AL793" s="82"/>
      <c r="AM793" s="82"/>
      <c r="AN793" s="82"/>
      <c r="AO793" s="82"/>
      <c r="AP793" s="82"/>
      <c r="AQ793" s="82"/>
      <c r="AR793" s="82"/>
      <c r="AS793" s="82"/>
      <c r="AT793" s="82"/>
      <c r="AU793" s="82"/>
      <c r="AV793" s="82"/>
      <c r="AW793" s="82"/>
      <c r="AX793" s="82"/>
      <c r="AY793" s="82"/>
      <c r="AZ793" s="82"/>
      <c r="BA793" s="82"/>
      <c r="BB793" s="82"/>
      <c r="BC793" s="82"/>
      <c r="BD793" s="82"/>
      <c r="BE793" s="82"/>
      <c r="BF793" s="82"/>
      <c r="BG793" s="82"/>
      <c r="BH793" s="82"/>
      <c r="BI793" s="82"/>
      <c r="BJ793" s="82"/>
      <c r="BK793" s="82"/>
      <c r="BL793" s="82"/>
      <c r="BM793" s="82"/>
      <c r="BN793" s="82"/>
      <c r="BO793" s="82"/>
      <c r="BP793" s="82"/>
      <c r="BQ793" s="82"/>
      <c r="BR793" s="82"/>
      <c r="BS793" s="84"/>
      <c r="BT793" s="84"/>
      <c r="BU793" s="84"/>
      <c r="BV793" s="84"/>
      <c r="BW793" s="84"/>
      <c r="BX793" s="84"/>
      <c r="BY793" s="82"/>
      <c r="BZ793" s="83"/>
      <c r="CA793" s="82"/>
      <c r="CB793" s="82"/>
      <c r="CC793" s="82"/>
    </row>
    <row r="794" spans="1:81" ht="15.75" customHeight="1" thickBot="1" x14ac:dyDescent="0.25">
      <c r="A794" s="82"/>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c r="AA794" s="82"/>
      <c r="AB794" s="82"/>
      <c r="AC794" s="82"/>
      <c r="AD794" s="82"/>
      <c r="AE794" s="82"/>
      <c r="AF794" s="82"/>
      <c r="AG794" s="82"/>
      <c r="AH794" s="82"/>
      <c r="AI794" s="82"/>
      <c r="AJ794" s="82"/>
      <c r="AK794" s="82"/>
      <c r="AL794" s="82"/>
      <c r="AM794" s="82"/>
      <c r="AN794" s="82"/>
      <c r="AO794" s="82"/>
      <c r="AP794" s="82"/>
      <c r="AQ794" s="82"/>
      <c r="AR794" s="82"/>
      <c r="AS794" s="82"/>
      <c r="AT794" s="82"/>
      <c r="AU794" s="82"/>
      <c r="AV794" s="82"/>
      <c r="AW794" s="82"/>
      <c r="AX794" s="82"/>
      <c r="AY794" s="82"/>
      <c r="AZ794" s="82"/>
      <c r="BA794" s="82"/>
      <c r="BB794" s="82"/>
      <c r="BC794" s="82"/>
      <c r="BD794" s="82"/>
      <c r="BE794" s="82"/>
      <c r="BF794" s="82"/>
      <c r="BG794" s="82"/>
      <c r="BH794" s="82"/>
      <c r="BI794" s="82"/>
      <c r="BJ794" s="82"/>
      <c r="BK794" s="82"/>
      <c r="BL794" s="82"/>
      <c r="BM794" s="82"/>
      <c r="BN794" s="82"/>
      <c r="BO794" s="82"/>
      <c r="BP794" s="82"/>
      <c r="BQ794" s="82"/>
      <c r="BR794" s="82"/>
      <c r="BS794" s="84"/>
      <c r="BT794" s="84"/>
      <c r="BU794" s="84"/>
      <c r="BV794" s="84"/>
      <c r="BW794" s="84"/>
      <c r="BX794" s="84"/>
      <c r="BY794" s="82"/>
      <c r="BZ794" s="83"/>
      <c r="CA794" s="82"/>
      <c r="CB794" s="82"/>
      <c r="CC794" s="82"/>
    </row>
    <row r="795" spans="1:81" ht="15.75" customHeight="1" thickBot="1" x14ac:dyDescent="0.25">
      <c r="A795" s="82"/>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c r="AA795" s="82"/>
      <c r="AB795" s="82"/>
      <c r="AC795" s="82"/>
      <c r="AD795" s="82"/>
      <c r="AE795" s="82"/>
      <c r="AF795" s="82"/>
      <c r="AG795" s="82"/>
      <c r="AH795" s="82"/>
      <c r="AI795" s="82"/>
      <c r="AJ795" s="82"/>
      <c r="AK795" s="82"/>
      <c r="AL795" s="82"/>
      <c r="AM795" s="82"/>
      <c r="AN795" s="82"/>
      <c r="AO795" s="82"/>
      <c r="AP795" s="82"/>
      <c r="AQ795" s="82"/>
      <c r="AR795" s="82"/>
      <c r="AS795" s="82"/>
      <c r="AT795" s="82"/>
      <c r="AU795" s="82"/>
      <c r="AV795" s="82"/>
      <c r="AW795" s="82"/>
      <c r="AX795" s="82"/>
      <c r="AY795" s="82"/>
      <c r="AZ795" s="82"/>
      <c r="BA795" s="82"/>
      <c r="BB795" s="82"/>
      <c r="BC795" s="82"/>
      <c r="BD795" s="82"/>
      <c r="BE795" s="82"/>
      <c r="BF795" s="82"/>
      <c r="BG795" s="82"/>
      <c r="BH795" s="82"/>
      <c r="BI795" s="82"/>
      <c r="BJ795" s="82"/>
      <c r="BK795" s="82"/>
      <c r="BL795" s="82"/>
      <c r="BM795" s="82"/>
      <c r="BN795" s="82"/>
      <c r="BO795" s="82"/>
      <c r="BP795" s="82"/>
      <c r="BQ795" s="82"/>
      <c r="BR795" s="82"/>
      <c r="BS795" s="84"/>
      <c r="BT795" s="84"/>
      <c r="BU795" s="84"/>
      <c r="BV795" s="84"/>
      <c r="BW795" s="84"/>
      <c r="BX795" s="84"/>
      <c r="BY795" s="82"/>
      <c r="BZ795" s="83"/>
      <c r="CA795" s="82"/>
      <c r="CB795" s="82"/>
      <c r="CC795" s="82"/>
    </row>
    <row r="796" spans="1:81" ht="15.75" customHeight="1" thickBot="1" x14ac:dyDescent="0.25">
      <c r="A796" s="82"/>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c r="AA796" s="82"/>
      <c r="AB796" s="82"/>
      <c r="AC796" s="82"/>
      <c r="AD796" s="82"/>
      <c r="AE796" s="82"/>
      <c r="AF796" s="82"/>
      <c r="AG796" s="82"/>
      <c r="AH796" s="82"/>
      <c r="AI796" s="82"/>
      <c r="AJ796" s="82"/>
      <c r="AK796" s="82"/>
      <c r="AL796" s="82"/>
      <c r="AM796" s="82"/>
      <c r="AN796" s="82"/>
      <c r="AO796" s="82"/>
      <c r="AP796" s="82"/>
      <c r="AQ796" s="82"/>
      <c r="AR796" s="82"/>
      <c r="AS796" s="82"/>
      <c r="AT796" s="82"/>
      <c r="AU796" s="82"/>
      <c r="AV796" s="82"/>
      <c r="AW796" s="82"/>
      <c r="AX796" s="82"/>
      <c r="AY796" s="82"/>
      <c r="AZ796" s="82"/>
      <c r="BA796" s="82"/>
      <c r="BB796" s="82"/>
      <c r="BC796" s="82"/>
      <c r="BD796" s="82"/>
      <c r="BE796" s="82"/>
      <c r="BF796" s="82"/>
      <c r="BG796" s="82"/>
      <c r="BH796" s="82"/>
      <c r="BI796" s="82"/>
      <c r="BJ796" s="82"/>
      <c r="BK796" s="82"/>
      <c r="BL796" s="82"/>
      <c r="BM796" s="82"/>
      <c r="BN796" s="82"/>
      <c r="BO796" s="82"/>
      <c r="BP796" s="82"/>
      <c r="BQ796" s="82"/>
      <c r="BR796" s="82"/>
      <c r="BS796" s="84"/>
      <c r="BT796" s="84"/>
      <c r="BU796" s="84"/>
      <c r="BV796" s="84"/>
      <c r="BW796" s="84"/>
      <c r="BX796" s="84"/>
      <c r="BY796" s="82"/>
      <c r="BZ796" s="83"/>
      <c r="CA796" s="82"/>
      <c r="CB796" s="82"/>
      <c r="CC796" s="82"/>
    </row>
    <row r="797" spans="1:81" ht="15.75" customHeight="1" thickBot="1" x14ac:dyDescent="0.25">
      <c r="A797" s="82"/>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c r="AJ797" s="82"/>
      <c r="AK797" s="82"/>
      <c r="AL797" s="82"/>
      <c r="AM797" s="82"/>
      <c r="AN797" s="82"/>
      <c r="AO797" s="82"/>
      <c r="AP797" s="82"/>
      <c r="AQ797" s="82"/>
      <c r="AR797" s="82"/>
      <c r="AS797" s="82"/>
      <c r="AT797" s="82"/>
      <c r="AU797" s="82"/>
      <c r="AV797" s="82"/>
      <c r="AW797" s="82"/>
      <c r="AX797" s="82"/>
      <c r="AY797" s="82"/>
      <c r="AZ797" s="82"/>
      <c r="BA797" s="82"/>
      <c r="BB797" s="82"/>
      <c r="BC797" s="82"/>
      <c r="BD797" s="82"/>
      <c r="BE797" s="82"/>
      <c r="BF797" s="82"/>
      <c r="BG797" s="82"/>
      <c r="BH797" s="82"/>
      <c r="BI797" s="82"/>
      <c r="BJ797" s="82"/>
      <c r="BK797" s="82"/>
      <c r="BL797" s="82"/>
      <c r="BM797" s="82"/>
      <c r="BN797" s="82"/>
      <c r="BO797" s="82"/>
      <c r="BP797" s="82"/>
      <c r="BQ797" s="82"/>
      <c r="BR797" s="82"/>
      <c r="BS797" s="84"/>
      <c r="BT797" s="84"/>
      <c r="BU797" s="84"/>
      <c r="BV797" s="84"/>
      <c r="BW797" s="84"/>
      <c r="BX797" s="84"/>
      <c r="BY797" s="82"/>
      <c r="BZ797" s="83"/>
      <c r="CA797" s="82"/>
      <c r="CB797" s="82"/>
      <c r="CC797" s="82"/>
    </row>
    <row r="798" spans="1:81" ht="15.75" customHeight="1" thickBot="1" x14ac:dyDescent="0.25">
      <c r="A798" s="82"/>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c r="AJ798" s="82"/>
      <c r="AK798" s="82"/>
      <c r="AL798" s="82"/>
      <c r="AM798" s="82"/>
      <c r="AN798" s="82"/>
      <c r="AO798" s="82"/>
      <c r="AP798" s="82"/>
      <c r="AQ798" s="82"/>
      <c r="AR798" s="82"/>
      <c r="AS798" s="82"/>
      <c r="AT798" s="82"/>
      <c r="AU798" s="82"/>
      <c r="AV798" s="82"/>
      <c r="AW798" s="82"/>
      <c r="AX798" s="82"/>
      <c r="AY798" s="82"/>
      <c r="AZ798" s="82"/>
      <c r="BA798" s="82"/>
      <c r="BB798" s="82"/>
      <c r="BC798" s="82"/>
      <c r="BD798" s="82"/>
      <c r="BE798" s="82"/>
      <c r="BF798" s="82"/>
      <c r="BG798" s="82"/>
      <c r="BH798" s="82"/>
      <c r="BI798" s="82"/>
      <c r="BJ798" s="82"/>
      <c r="BK798" s="82"/>
      <c r="BL798" s="82"/>
      <c r="BM798" s="82"/>
      <c r="BN798" s="82"/>
      <c r="BO798" s="82"/>
      <c r="BP798" s="82"/>
      <c r="BQ798" s="82"/>
      <c r="BR798" s="82"/>
      <c r="BS798" s="84"/>
      <c r="BT798" s="84"/>
      <c r="BU798" s="84"/>
      <c r="BV798" s="84"/>
      <c r="BW798" s="84"/>
      <c r="BX798" s="84"/>
      <c r="BY798" s="82"/>
      <c r="BZ798" s="83"/>
      <c r="CA798" s="82"/>
      <c r="CB798" s="82"/>
      <c r="CC798" s="82"/>
    </row>
    <row r="799" spans="1:81" ht="15.75" customHeight="1" thickBot="1" x14ac:dyDescent="0.25">
      <c r="A799" s="82"/>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c r="AA799" s="82"/>
      <c r="AB799" s="82"/>
      <c r="AC799" s="82"/>
      <c r="AD799" s="82"/>
      <c r="AE799" s="82"/>
      <c r="AF799" s="82"/>
      <c r="AG799" s="82"/>
      <c r="AH799" s="82"/>
      <c r="AI799" s="82"/>
      <c r="AJ799" s="82"/>
      <c r="AK799" s="82"/>
      <c r="AL799" s="82"/>
      <c r="AM799" s="82"/>
      <c r="AN799" s="82"/>
      <c r="AO799" s="82"/>
      <c r="AP799" s="82"/>
      <c r="AQ799" s="82"/>
      <c r="AR799" s="82"/>
      <c r="AS799" s="82"/>
      <c r="AT799" s="82"/>
      <c r="AU799" s="82"/>
      <c r="AV799" s="82"/>
      <c r="AW799" s="82"/>
      <c r="AX799" s="82"/>
      <c r="AY799" s="82"/>
      <c r="AZ799" s="82"/>
      <c r="BA799" s="82"/>
      <c r="BB799" s="82"/>
      <c r="BC799" s="82"/>
      <c r="BD799" s="82"/>
      <c r="BE799" s="82"/>
      <c r="BF799" s="82"/>
      <c r="BG799" s="82"/>
      <c r="BH799" s="82"/>
      <c r="BI799" s="82"/>
      <c r="BJ799" s="82"/>
      <c r="BK799" s="82"/>
      <c r="BL799" s="82"/>
      <c r="BM799" s="82"/>
      <c r="BN799" s="82"/>
      <c r="BO799" s="82"/>
      <c r="BP799" s="82"/>
      <c r="BQ799" s="82"/>
      <c r="BR799" s="82"/>
      <c r="BS799" s="84"/>
      <c r="BT799" s="84"/>
      <c r="BU799" s="84"/>
      <c r="BV799" s="84"/>
      <c r="BW799" s="84"/>
      <c r="BX799" s="84"/>
      <c r="BY799" s="82"/>
      <c r="BZ799" s="83"/>
      <c r="CA799" s="82"/>
      <c r="CB799" s="82"/>
      <c r="CC799" s="82"/>
    </row>
    <row r="800" spans="1:81" ht="15.75" customHeight="1" thickBot="1" x14ac:dyDescent="0.25">
      <c r="A800" s="82"/>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c r="AA800" s="82"/>
      <c r="AB800" s="82"/>
      <c r="AC800" s="82"/>
      <c r="AD800" s="82"/>
      <c r="AE800" s="82"/>
      <c r="AF800" s="82"/>
      <c r="AG800" s="82"/>
      <c r="AH800" s="82"/>
      <c r="AI800" s="82"/>
      <c r="AJ800" s="82"/>
      <c r="AK800" s="82"/>
      <c r="AL800" s="82"/>
      <c r="AM800" s="82"/>
      <c r="AN800" s="82"/>
      <c r="AO800" s="82"/>
      <c r="AP800" s="82"/>
      <c r="AQ800" s="82"/>
      <c r="AR800" s="82"/>
      <c r="AS800" s="82"/>
      <c r="AT800" s="82"/>
      <c r="AU800" s="82"/>
      <c r="AV800" s="82"/>
      <c r="AW800" s="82"/>
      <c r="AX800" s="82"/>
      <c r="AY800" s="82"/>
      <c r="AZ800" s="82"/>
      <c r="BA800" s="82"/>
      <c r="BB800" s="82"/>
      <c r="BC800" s="82"/>
      <c r="BD800" s="82"/>
      <c r="BE800" s="82"/>
      <c r="BF800" s="82"/>
      <c r="BG800" s="82"/>
      <c r="BH800" s="82"/>
      <c r="BI800" s="82"/>
      <c r="BJ800" s="82"/>
      <c r="BK800" s="82"/>
      <c r="BL800" s="82"/>
      <c r="BM800" s="82"/>
      <c r="BN800" s="82"/>
      <c r="BO800" s="82"/>
      <c r="BP800" s="82"/>
      <c r="BQ800" s="82"/>
      <c r="BR800" s="82"/>
      <c r="BS800" s="84"/>
      <c r="BT800" s="84"/>
      <c r="BU800" s="84"/>
      <c r="BV800" s="84"/>
      <c r="BW800" s="84"/>
      <c r="BX800" s="84"/>
      <c r="BY800" s="82"/>
      <c r="BZ800" s="83"/>
      <c r="CA800" s="82"/>
      <c r="CB800" s="82"/>
      <c r="CC800" s="82"/>
    </row>
    <row r="801" spans="1:81" ht="15.75" customHeight="1" thickBot="1" x14ac:dyDescent="0.25">
      <c r="A801" s="82"/>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c r="AA801" s="82"/>
      <c r="AB801" s="82"/>
      <c r="AC801" s="82"/>
      <c r="AD801" s="82"/>
      <c r="AE801" s="82"/>
      <c r="AF801" s="82"/>
      <c r="AG801" s="82"/>
      <c r="AH801" s="82"/>
      <c r="AI801" s="82"/>
      <c r="AJ801" s="82"/>
      <c r="AK801" s="82"/>
      <c r="AL801" s="82"/>
      <c r="AM801" s="82"/>
      <c r="AN801" s="82"/>
      <c r="AO801" s="82"/>
      <c r="AP801" s="82"/>
      <c r="AQ801" s="82"/>
      <c r="AR801" s="82"/>
      <c r="AS801" s="82"/>
      <c r="AT801" s="82"/>
      <c r="AU801" s="82"/>
      <c r="AV801" s="82"/>
      <c r="AW801" s="82"/>
      <c r="AX801" s="82"/>
      <c r="AY801" s="82"/>
      <c r="AZ801" s="82"/>
      <c r="BA801" s="82"/>
      <c r="BB801" s="82"/>
      <c r="BC801" s="82"/>
      <c r="BD801" s="82"/>
      <c r="BE801" s="82"/>
      <c r="BF801" s="82"/>
      <c r="BG801" s="82"/>
      <c r="BH801" s="82"/>
      <c r="BI801" s="82"/>
      <c r="BJ801" s="82"/>
      <c r="BK801" s="82"/>
      <c r="BL801" s="82"/>
      <c r="BM801" s="82"/>
      <c r="BN801" s="82"/>
      <c r="BO801" s="82"/>
      <c r="BP801" s="82"/>
      <c r="BQ801" s="82"/>
      <c r="BR801" s="82"/>
      <c r="BS801" s="84"/>
      <c r="BT801" s="84"/>
      <c r="BU801" s="84"/>
      <c r="BV801" s="84"/>
      <c r="BW801" s="84"/>
      <c r="BX801" s="84"/>
      <c r="BY801" s="82"/>
      <c r="BZ801" s="83"/>
      <c r="CA801" s="82"/>
      <c r="CB801" s="82"/>
      <c r="CC801" s="82"/>
    </row>
    <row r="802" spans="1:81" ht="15.75" customHeight="1" thickBot="1" x14ac:dyDescent="0.25">
      <c r="A802" s="82"/>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c r="AA802" s="82"/>
      <c r="AB802" s="82"/>
      <c r="AC802" s="82"/>
      <c r="AD802" s="82"/>
      <c r="AE802" s="82"/>
      <c r="AF802" s="82"/>
      <c r="AG802" s="82"/>
      <c r="AH802" s="82"/>
      <c r="AI802" s="82"/>
      <c r="AJ802" s="82"/>
      <c r="AK802" s="82"/>
      <c r="AL802" s="82"/>
      <c r="AM802" s="82"/>
      <c r="AN802" s="82"/>
      <c r="AO802" s="82"/>
      <c r="AP802" s="82"/>
      <c r="AQ802" s="82"/>
      <c r="AR802" s="82"/>
      <c r="AS802" s="82"/>
      <c r="AT802" s="82"/>
      <c r="AU802" s="82"/>
      <c r="AV802" s="82"/>
      <c r="AW802" s="82"/>
      <c r="AX802" s="82"/>
      <c r="AY802" s="82"/>
      <c r="AZ802" s="82"/>
      <c r="BA802" s="82"/>
      <c r="BB802" s="82"/>
      <c r="BC802" s="82"/>
      <c r="BD802" s="82"/>
      <c r="BE802" s="82"/>
      <c r="BF802" s="82"/>
      <c r="BG802" s="82"/>
      <c r="BH802" s="82"/>
      <c r="BI802" s="82"/>
      <c r="BJ802" s="82"/>
      <c r="BK802" s="82"/>
      <c r="BL802" s="82"/>
      <c r="BM802" s="82"/>
      <c r="BN802" s="82"/>
      <c r="BO802" s="82"/>
      <c r="BP802" s="82"/>
      <c r="BQ802" s="82"/>
      <c r="BR802" s="82"/>
      <c r="BS802" s="84"/>
      <c r="BT802" s="84"/>
      <c r="BU802" s="84"/>
      <c r="BV802" s="84"/>
      <c r="BW802" s="84"/>
      <c r="BX802" s="84"/>
      <c r="BY802" s="82"/>
      <c r="BZ802" s="83"/>
      <c r="CA802" s="82"/>
      <c r="CB802" s="82"/>
      <c r="CC802" s="82"/>
    </row>
    <row r="803" spans="1:81" ht="15.75" customHeight="1" thickBot="1" x14ac:dyDescent="0.25">
      <c r="A803" s="82"/>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G803" s="82"/>
      <c r="AH803" s="82"/>
      <c r="AI803" s="82"/>
      <c r="AJ803" s="82"/>
      <c r="AK803" s="82"/>
      <c r="AL803" s="82"/>
      <c r="AM803" s="82"/>
      <c r="AN803" s="82"/>
      <c r="AO803" s="82"/>
      <c r="AP803" s="82"/>
      <c r="AQ803" s="82"/>
      <c r="AR803" s="82"/>
      <c r="AS803" s="82"/>
      <c r="AT803" s="82"/>
      <c r="AU803" s="82"/>
      <c r="AV803" s="82"/>
      <c r="AW803" s="82"/>
      <c r="AX803" s="82"/>
      <c r="AY803" s="82"/>
      <c r="AZ803" s="82"/>
      <c r="BA803" s="82"/>
      <c r="BB803" s="82"/>
      <c r="BC803" s="82"/>
      <c r="BD803" s="82"/>
      <c r="BE803" s="82"/>
      <c r="BF803" s="82"/>
      <c r="BG803" s="82"/>
      <c r="BH803" s="82"/>
      <c r="BI803" s="82"/>
      <c r="BJ803" s="82"/>
      <c r="BK803" s="82"/>
      <c r="BL803" s="82"/>
      <c r="BM803" s="82"/>
      <c r="BN803" s="82"/>
      <c r="BO803" s="82"/>
      <c r="BP803" s="82"/>
      <c r="BQ803" s="82"/>
      <c r="BR803" s="82"/>
      <c r="BS803" s="84"/>
      <c r="BT803" s="84"/>
      <c r="BU803" s="84"/>
      <c r="BV803" s="84"/>
      <c r="BW803" s="84"/>
      <c r="BX803" s="84"/>
      <c r="BY803" s="82"/>
      <c r="BZ803" s="83"/>
      <c r="CA803" s="82"/>
      <c r="CB803" s="82"/>
      <c r="CC803" s="82"/>
    </row>
    <row r="804" spans="1:81" ht="15.75" customHeight="1" thickBot="1" x14ac:dyDescent="0.25">
      <c r="A804" s="82"/>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c r="AA804" s="82"/>
      <c r="AB804" s="82"/>
      <c r="AC804" s="82"/>
      <c r="AD804" s="82"/>
      <c r="AE804" s="82"/>
      <c r="AF804" s="82"/>
      <c r="AG804" s="82"/>
      <c r="AH804" s="82"/>
      <c r="AI804" s="82"/>
      <c r="AJ804" s="82"/>
      <c r="AK804" s="82"/>
      <c r="AL804" s="82"/>
      <c r="AM804" s="82"/>
      <c r="AN804" s="82"/>
      <c r="AO804" s="82"/>
      <c r="AP804" s="82"/>
      <c r="AQ804" s="82"/>
      <c r="AR804" s="82"/>
      <c r="AS804" s="82"/>
      <c r="AT804" s="82"/>
      <c r="AU804" s="82"/>
      <c r="AV804" s="82"/>
      <c r="AW804" s="82"/>
      <c r="AX804" s="82"/>
      <c r="AY804" s="82"/>
      <c r="AZ804" s="82"/>
      <c r="BA804" s="82"/>
      <c r="BB804" s="82"/>
      <c r="BC804" s="82"/>
      <c r="BD804" s="82"/>
      <c r="BE804" s="82"/>
      <c r="BF804" s="82"/>
      <c r="BG804" s="82"/>
      <c r="BH804" s="82"/>
      <c r="BI804" s="82"/>
      <c r="BJ804" s="82"/>
      <c r="BK804" s="82"/>
      <c r="BL804" s="82"/>
      <c r="BM804" s="82"/>
      <c r="BN804" s="82"/>
      <c r="BO804" s="82"/>
      <c r="BP804" s="82"/>
      <c r="BQ804" s="82"/>
      <c r="BR804" s="82"/>
      <c r="BS804" s="84"/>
      <c r="BT804" s="84"/>
      <c r="BU804" s="84"/>
      <c r="BV804" s="84"/>
      <c r="BW804" s="84"/>
      <c r="BX804" s="84"/>
      <c r="BY804" s="82"/>
      <c r="BZ804" s="83"/>
      <c r="CA804" s="82"/>
      <c r="CB804" s="82"/>
      <c r="CC804" s="82"/>
    </row>
    <row r="805" spans="1:81" ht="15.75" customHeight="1" thickBot="1" x14ac:dyDescent="0.25">
      <c r="A805" s="82"/>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c r="AA805" s="82"/>
      <c r="AB805" s="82"/>
      <c r="AC805" s="82"/>
      <c r="AD805" s="82"/>
      <c r="AE805" s="82"/>
      <c r="AF805" s="82"/>
      <c r="AG805" s="82"/>
      <c r="AH805" s="82"/>
      <c r="AI805" s="82"/>
      <c r="AJ805" s="82"/>
      <c r="AK805" s="82"/>
      <c r="AL805" s="82"/>
      <c r="AM805" s="82"/>
      <c r="AN805" s="82"/>
      <c r="AO805" s="82"/>
      <c r="AP805" s="82"/>
      <c r="AQ805" s="82"/>
      <c r="AR805" s="82"/>
      <c r="AS805" s="82"/>
      <c r="AT805" s="82"/>
      <c r="AU805" s="82"/>
      <c r="AV805" s="82"/>
      <c r="AW805" s="82"/>
      <c r="AX805" s="82"/>
      <c r="AY805" s="82"/>
      <c r="AZ805" s="82"/>
      <c r="BA805" s="82"/>
      <c r="BB805" s="82"/>
      <c r="BC805" s="82"/>
      <c r="BD805" s="82"/>
      <c r="BE805" s="82"/>
      <c r="BF805" s="82"/>
      <c r="BG805" s="82"/>
      <c r="BH805" s="82"/>
      <c r="BI805" s="82"/>
      <c r="BJ805" s="82"/>
      <c r="BK805" s="82"/>
      <c r="BL805" s="82"/>
      <c r="BM805" s="82"/>
      <c r="BN805" s="82"/>
      <c r="BO805" s="82"/>
      <c r="BP805" s="82"/>
      <c r="BQ805" s="82"/>
      <c r="BR805" s="82"/>
      <c r="BS805" s="84"/>
      <c r="BT805" s="84"/>
      <c r="BU805" s="84"/>
      <c r="BV805" s="84"/>
      <c r="BW805" s="84"/>
      <c r="BX805" s="84"/>
      <c r="BY805" s="82"/>
      <c r="BZ805" s="83"/>
      <c r="CA805" s="82"/>
      <c r="CB805" s="82"/>
      <c r="CC805" s="82"/>
    </row>
    <row r="806" spans="1:81" ht="15.75" customHeight="1" thickBot="1" x14ac:dyDescent="0.25">
      <c r="A806" s="82"/>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c r="AA806" s="82"/>
      <c r="AB806" s="82"/>
      <c r="AC806" s="82"/>
      <c r="AD806" s="82"/>
      <c r="AE806" s="82"/>
      <c r="AF806" s="82"/>
      <c r="AG806" s="82"/>
      <c r="AH806" s="82"/>
      <c r="AI806" s="82"/>
      <c r="AJ806" s="82"/>
      <c r="AK806" s="82"/>
      <c r="AL806" s="82"/>
      <c r="AM806" s="82"/>
      <c r="AN806" s="82"/>
      <c r="AO806" s="82"/>
      <c r="AP806" s="82"/>
      <c r="AQ806" s="82"/>
      <c r="AR806" s="82"/>
      <c r="AS806" s="82"/>
      <c r="AT806" s="82"/>
      <c r="AU806" s="82"/>
      <c r="AV806" s="82"/>
      <c r="AW806" s="82"/>
      <c r="AX806" s="82"/>
      <c r="AY806" s="82"/>
      <c r="AZ806" s="82"/>
      <c r="BA806" s="82"/>
      <c r="BB806" s="82"/>
      <c r="BC806" s="82"/>
      <c r="BD806" s="82"/>
      <c r="BE806" s="82"/>
      <c r="BF806" s="82"/>
      <c r="BG806" s="82"/>
      <c r="BH806" s="82"/>
      <c r="BI806" s="82"/>
      <c r="BJ806" s="82"/>
      <c r="BK806" s="82"/>
      <c r="BL806" s="82"/>
      <c r="BM806" s="82"/>
      <c r="BN806" s="82"/>
      <c r="BO806" s="82"/>
      <c r="BP806" s="82"/>
      <c r="BQ806" s="82"/>
      <c r="BR806" s="82"/>
      <c r="BS806" s="84"/>
      <c r="BT806" s="84"/>
      <c r="BU806" s="84"/>
      <c r="BV806" s="84"/>
      <c r="BW806" s="84"/>
      <c r="BX806" s="84"/>
      <c r="BY806" s="82"/>
      <c r="BZ806" s="83"/>
      <c r="CA806" s="82"/>
      <c r="CB806" s="82"/>
      <c r="CC806" s="82"/>
    </row>
    <row r="807" spans="1:81" ht="15.75" customHeight="1" thickBot="1" x14ac:dyDescent="0.25">
      <c r="A807" s="82"/>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c r="AA807" s="82"/>
      <c r="AB807" s="82"/>
      <c r="AC807" s="82"/>
      <c r="AD807" s="82"/>
      <c r="AE807" s="82"/>
      <c r="AF807" s="82"/>
      <c r="AG807" s="82"/>
      <c r="AH807" s="82"/>
      <c r="AI807" s="82"/>
      <c r="AJ807" s="82"/>
      <c r="AK807" s="82"/>
      <c r="AL807" s="82"/>
      <c r="AM807" s="82"/>
      <c r="AN807" s="82"/>
      <c r="AO807" s="82"/>
      <c r="AP807" s="82"/>
      <c r="AQ807" s="82"/>
      <c r="AR807" s="82"/>
      <c r="AS807" s="82"/>
      <c r="AT807" s="82"/>
      <c r="AU807" s="82"/>
      <c r="AV807" s="82"/>
      <c r="AW807" s="82"/>
      <c r="AX807" s="82"/>
      <c r="AY807" s="82"/>
      <c r="AZ807" s="82"/>
      <c r="BA807" s="82"/>
      <c r="BB807" s="82"/>
      <c r="BC807" s="82"/>
      <c r="BD807" s="82"/>
      <c r="BE807" s="82"/>
      <c r="BF807" s="82"/>
      <c r="BG807" s="82"/>
      <c r="BH807" s="82"/>
      <c r="BI807" s="82"/>
      <c r="BJ807" s="82"/>
      <c r="BK807" s="82"/>
      <c r="BL807" s="82"/>
      <c r="BM807" s="82"/>
      <c r="BN807" s="82"/>
      <c r="BO807" s="82"/>
      <c r="BP807" s="82"/>
      <c r="BQ807" s="82"/>
      <c r="BR807" s="82"/>
      <c r="BS807" s="84"/>
      <c r="BT807" s="84"/>
      <c r="BU807" s="84"/>
      <c r="BV807" s="84"/>
      <c r="BW807" s="84"/>
      <c r="BX807" s="84"/>
      <c r="BY807" s="82"/>
      <c r="BZ807" s="83"/>
      <c r="CA807" s="82"/>
      <c r="CB807" s="82"/>
      <c r="CC807" s="82"/>
    </row>
    <row r="808" spans="1:81" ht="15.75" customHeight="1" thickBot="1" x14ac:dyDescent="0.25">
      <c r="A808" s="82"/>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c r="AA808" s="82"/>
      <c r="AB808" s="82"/>
      <c r="AC808" s="82"/>
      <c r="AD808" s="82"/>
      <c r="AE808" s="82"/>
      <c r="AF808" s="82"/>
      <c r="AG808" s="82"/>
      <c r="AH808" s="82"/>
      <c r="AI808" s="82"/>
      <c r="AJ808" s="82"/>
      <c r="AK808" s="82"/>
      <c r="AL808" s="82"/>
      <c r="AM808" s="82"/>
      <c r="AN808" s="82"/>
      <c r="AO808" s="82"/>
      <c r="AP808" s="82"/>
      <c r="AQ808" s="82"/>
      <c r="AR808" s="82"/>
      <c r="AS808" s="82"/>
      <c r="AT808" s="82"/>
      <c r="AU808" s="82"/>
      <c r="AV808" s="82"/>
      <c r="AW808" s="82"/>
      <c r="AX808" s="82"/>
      <c r="AY808" s="82"/>
      <c r="AZ808" s="82"/>
      <c r="BA808" s="82"/>
      <c r="BB808" s="82"/>
      <c r="BC808" s="82"/>
      <c r="BD808" s="82"/>
      <c r="BE808" s="82"/>
      <c r="BF808" s="82"/>
      <c r="BG808" s="82"/>
      <c r="BH808" s="82"/>
      <c r="BI808" s="82"/>
      <c r="BJ808" s="82"/>
      <c r="BK808" s="82"/>
      <c r="BL808" s="82"/>
      <c r="BM808" s="82"/>
      <c r="BN808" s="82"/>
      <c r="BO808" s="82"/>
      <c r="BP808" s="82"/>
      <c r="BQ808" s="82"/>
      <c r="BR808" s="82"/>
      <c r="BS808" s="84"/>
      <c r="BT808" s="84"/>
      <c r="BU808" s="84"/>
      <c r="BV808" s="84"/>
      <c r="BW808" s="84"/>
      <c r="BX808" s="84"/>
      <c r="BY808" s="82"/>
      <c r="BZ808" s="83"/>
      <c r="CA808" s="82"/>
      <c r="CB808" s="82"/>
      <c r="CC808" s="82"/>
    </row>
    <row r="809" spans="1:81" ht="15.75" customHeight="1" thickBot="1" x14ac:dyDescent="0.25">
      <c r="A809" s="82"/>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G809" s="82"/>
      <c r="AH809" s="82"/>
      <c r="AI809" s="82"/>
      <c r="AJ809" s="82"/>
      <c r="AK809" s="82"/>
      <c r="AL809" s="82"/>
      <c r="AM809" s="82"/>
      <c r="AN809" s="82"/>
      <c r="AO809" s="82"/>
      <c r="AP809" s="82"/>
      <c r="AQ809" s="82"/>
      <c r="AR809" s="82"/>
      <c r="AS809" s="82"/>
      <c r="AT809" s="82"/>
      <c r="AU809" s="82"/>
      <c r="AV809" s="82"/>
      <c r="AW809" s="82"/>
      <c r="AX809" s="82"/>
      <c r="AY809" s="82"/>
      <c r="AZ809" s="82"/>
      <c r="BA809" s="82"/>
      <c r="BB809" s="82"/>
      <c r="BC809" s="82"/>
      <c r="BD809" s="82"/>
      <c r="BE809" s="82"/>
      <c r="BF809" s="82"/>
      <c r="BG809" s="82"/>
      <c r="BH809" s="82"/>
      <c r="BI809" s="82"/>
      <c r="BJ809" s="82"/>
      <c r="BK809" s="82"/>
      <c r="BL809" s="82"/>
      <c r="BM809" s="82"/>
      <c r="BN809" s="82"/>
      <c r="BO809" s="82"/>
      <c r="BP809" s="82"/>
      <c r="BQ809" s="82"/>
      <c r="BR809" s="82"/>
      <c r="BS809" s="84"/>
      <c r="BT809" s="84"/>
      <c r="BU809" s="84"/>
      <c r="BV809" s="84"/>
      <c r="BW809" s="84"/>
      <c r="BX809" s="84"/>
      <c r="BY809" s="82"/>
      <c r="BZ809" s="83"/>
      <c r="CA809" s="82"/>
      <c r="CB809" s="82"/>
      <c r="CC809" s="82"/>
    </row>
    <row r="810" spans="1:81" ht="15.75" customHeight="1" thickBot="1" x14ac:dyDescent="0.25">
      <c r="A810" s="82"/>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c r="AA810" s="82"/>
      <c r="AB810" s="82"/>
      <c r="AC810" s="82"/>
      <c r="AD810" s="82"/>
      <c r="AE810" s="82"/>
      <c r="AF810" s="82"/>
      <c r="AG810" s="82"/>
      <c r="AH810" s="82"/>
      <c r="AI810" s="82"/>
      <c r="AJ810" s="82"/>
      <c r="AK810" s="82"/>
      <c r="AL810" s="82"/>
      <c r="AM810" s="82"/>
      <c r="AN810" s="82"/>
      <c r="AO810" s="82"/>
      <c r="AP810" s="82"/>
      <c r="AQ810" s="82"/>
      <c r="AR810" s="82"/>
      <c r="AS810" s="82"/>
      <c r="AT810" s="82"/>
      <c r="AU810" s="82"/>
      <c r="AV810" s="82"/>
      <c r="AW810" s="82"/>
      <c r="AX810" s="82"/>
      <c r="AY810" s="82"/>
      <c r="AZ810" s="82"/>
      <c r="BA810" s="82"/>
      <c r="BB810" s="82"/>
      <c r="BC810" s="82"/>
      <c r="BD810" s="82"/>
      <c r="BE810" s="82"/>
      <c r="BF810" s="82"/>
      <c r="BG810" s="82"/>
      <c r="BH810" s="82"/>
      <c r="BI810" s="82"/>
      <c r="BJ810" s="82"/>
      <c r="BK810" s="82"/>
      <c r="BL810" s="82"/>
      <c r="BM810" s="82"/>
      <c r="BN810" s="82"/>
      <c r="BO810" s="82"/>
      <c r="BP810" s="82"/>
      <c r="BQ810" s="82"/>
      <c r="BR810" s="82"/>
      <c r="BS810" s="84"/>
      <c r="BT810" s="84"/>
      <c r="BU810" s="84"/>
      <c r="BV810" s="84"/>
      <c r="BW810" s="84"/>
      <c r="BX810" s="84"/>
      <c r="BY810" s="82"/>
      <c r="BZ810" s="83"/>
      <c r="CA810" s="82"/>
      <c r="CB810" s="82"/>
      <c r="CC810" s="82"/>
    </row>
    <row r="811" spans="1:81" ht="15.75" customHeight="1" thickBot="1" x14ac:dyDescent="0.25">
      <c r="A811" s="82"/>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c r="AA811" s="82"/>
      <c r="AB811" s="82"/>
      <c r="AC811" s="82"/>
      <c r="AD811" s="82"/>
      <c r="AE811" s="82"/>
      <c r="AF811" s="82"/>
      <c r="AG811" s="82"/>
      <c r="AH811" s="82"/>
      <c r="AI811" s="82"/>
      <c r="AJ811" s="82"/>
      <c r="AK811" s="82"/>
      <c r="AL811" s="82"/>
      <c r="AM811" s="82"/>
      <c r="AN811" s="82"/>
      <c r="AO811" s="82"/>
      <c r="AP811" s="82"/>
      <c r="AQ811" s="82"/>
      <c r="AR811" s="82"/>
      <c r="AS811" s="82"/>
      <c r="AT811" s="82"/>
      <c r="AU811" s="82"/>
      <c r="AV811" s="82"/>
      <c r="AW811" s="82"/>
      <c r="AX811" s="82"/>
      <c r="AY811" s="82"/>
      <c r="AZ811" s="82"/>
      <c r="BA811" s="82"/>
      <c r="BB811" s="82"/>
      <c r="BC811" s="82"/>
      <c r="BD811" s="82"/>
      <c r="BE811" s="82"/>
      <c r="BF811" s="82"/>
      <c r="BG811" s="82"/>
      <c r="BH811" s="82"/>
      <c r="BI811" s="82"/>
      <c r="BJ811" s="82"/>
      <c r="BK811" s="82"/>
      <c r="BL811" s="82"/>
      <c r="BM811" s="82"/>
      <c r="BN811" s="82"/>
      <c r="BO811" s="82"/>
      <c r="BP811" s="82"/>
      <c r="BQ811" s="82"/>
      <c r="BR811" s="82"/>
      <c r="BS811" s="84"/>
      <c r="BT811" s="84"/>
      <c r="BU811" s="84"/>
      <c r="BV811" s="84"/>
      <c r="BW811" s="84"/>
      <c r="BX811" s="84"/>
      <c r="BY811" s="82"/>
      <c r="BZ811" s="83"/>
      <c r="CA811" s="82"/>
      <c r="CB811" s="82"/>
      <c r="CC811" s="82"/>
    </row>
    <row r="812" spans="1:81" ht="15.75" customHeight="1" thickBot="1" x14ac:dyDescent="0.25">
      <c r="A812" s="82"/>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c r="AA812" s="82"/>
      <c r="AB812" s="82"/>
      <c r="AC812" s="82"/>
      <c r="AD812" s="82"/>
      <c r="AE812" s="82"/>
      <c r="AF812" s="82"/>
      <c r="AG812" s="82"/>
      <c r="AH812" s="82"/>
      <c r="AI812" s="82"/>
      <c r="AJ812" s="82"/>
      <c r="AK812" s="82"/>
      <c r="AL812" s="82"/>
      <c r="AM812" s="82"/>
      <c r="AN812" s="82"/>
      <c r="AO812" s="82"/>
      <c r="AP812" s="82"/>
      <c r="AQ812" s="82"/>
      <c r="AR812" s="82"/>
      <c r="AS812" s="82"/>
      <c r="AT812" s="82"/>
      <c r="AU812" s="82"/>
      <c r="AV812" s="82"/>
      <c r="AW812" s="82"/>
      <c r="AX812" s="82"/>
      <c r="AY812" s="82"/>
      <c r="AZ812" s="82"/>
      <c r="BA812" s="82"/>
      <c r="BB812" s="82"/>
      <c r="BC812" s="82"/>
      <c r="BD812" s="82"/>
      <c r="BE812" s="82"/>
      <c r="BF812" s="82"/>
      <c r="BG812" s="82"/>
      <c r="BH812" s="82"/>
      <c r="BI812" s="82"/>
      <c r="BJ812" s="82"/>
      <c r="BK812" s="82"/>
      <c r="BL812" s="82"/>
      <c r="BM812" s="82"/>
      <c r="BN812" s="82"/>
      <c r="BO812" s="82"/>
      <c r="BP812" s="82"/>
      <c r="BQ812" s="82"/>
      <c r="BR812" s="82"/>
      <c r="BS812" s="84"/>
      <c r="BT812" s="84"/>
      <c r="BU812" s="84"/>
      <c r="BV812" s="84"/>
      <c r="BW812" s="84"/>
      <c r="BX812" s="84"/>
      <c r="BY812" s="82"/>
      <c r="BZ812" s="83"/>
      <c r="CA812" s="82"/>
      <c r="CB812" s="82"/>
      <c r="CC812" s="82"/>
    </row>
    <row r="813" spans="1:81" ht="15.75" customHeight="1" thickBot="1" x14ac:dyDescent="0.25">
      <c r="A813" s="82"/>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c r="AA813" s="82"/>
      <c r="AB813" s="82"/>
      <c r="AC813" s="82"/>
      <c r="AD813" s="82"/>
      <c r="AE813" s="82"/>
      <c r="AF813" s="82"/>
      <c r="AG813" s="82"/>
      <c r="AH813" s="82"/>
      <c r="AI813" s="82"/>
      <c r="AJ813" s="82"/>
      <c r="AK813" s="82"/>
      <c r="AL813" s="82"/>
      <c r="AM813" s="82"/>
      <c r="AN813" s="82"/>
      <c r="AO813" s="82"/>
      <c r="AP813" s="82"/>
      <c r="AQ813" s="82"/>
      <c r="AR813" s="82"/>
      <c r="AS813" s="82"/>
      <c r="AT813" s="82"/>
      <c r="AU813" s="82"/>
      <c r="AV813" s="82"/>
      <c r="AW813" s="82"/>
      <c r="AX813" s="82"/>
      <c r="AY813" s="82"/>
      <c r="AZ813" s="82"/>
      <c r="BA813" s="82"/>
      <c r="BB813" s="82"/>
      <c r="BC813" s="82"/>
      <c r="BD813" s="82"/>
      <c r="BE813" s="82"/>
      <c r="BF813" s="82"/>
      <c r="BG813" s="82"/>
      <c r="BH813" s="82"/>
      <c r="BI813" s="82"/>
      <c r="BJ813" s="82"/>
      <c r="BK813" s="82"/>
      <c r="BL813" s="82"/>
      <c r="BM813" s="82"/>
      <c r="BN813" s="82"/>
      <c r="BO813" s="82"/>
      <c r="BP813" s="82"/>
      <c r="BQ813" s="82"/>
      <c r="BR813" s="82"/>
      <c r="BS813" s="84"/>
      <c r="BT813" s="84"/>
      <c r="BU813" s="84"/>
      <c r="BV813" s="84"/>
      <c r="BW813" s="84"/>
      <c r="BX813" s="84"/>
      <c r="BY813" s="82"/>
      <c r="BZ813" s="83"/>
      <c r="CA813" s="82"/>
      <c r="CB813" s="82"/>
      <c r="CC813" s="82"/>
    </row>
    <row r="814" spans="1:81" ht="15.75" customHeight="1" thickBot="1" x14ac:dyDescent="0.25">
      <c r="A814" s="82"/>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c r="AA814" s="82"/>
      <c r="AB814" s="82"/>
      <c r="AC814" s="82"/>
      <c r="AD814" s="82"/>
      <c r="AE814" s="82"/>
      <c r="AF814" s="82"/>
      <c r="AG814" s="82"/>
      <c r="AH814" s="82"/>
      <c r="AI814" s="82"/>
      <c r="AJ814" s="82"/>
      <c r="AK814" s="82"/>
      <c r="AL814" s="82"/>
      <c r="AM814" s="82"/>
      <c r="AN814" s="82"/>
      <c r="AO814" s="82"/>
      <c r="AP814" s="82"/>
      <c r="AQ814" s="82"/>
      <c r="AR814" s="82"/>
      <c r="AS814" s="82"/>
      <c r="AT814" s="82"/>
      <c r="AU814" s="82"/>
      <c r="AV814" s="82"/>
      <c r="AW814" s="82"/>
      <c r="AX814" s="82"/>
      <c r="AY814" s="82"/>
      <c r="AZ814" s="82"/>
      <c r="BA814" s="82"/>
      <c r="BB814" s="82"/>
      <c r="BC814" s="82"/>
      <c r="BD814" s="82"/>
      <c r="BE814" s="82"/>
      <c r="BF814" s="82"/>
      <c r="BG814" s="82"/>
      <c r="BH814" s="82"/>
      <c r="BI814" s="82"/>
      <c r="BJ814" s="82"/>
      <c r="BK814" s="82"/>
      <c r="BL814" s="82"/>
      <c r="BM814" s="82"/>
      <c r="BN814" s="82"/>
      <c r="BO814" s="82"/>
      <c r="BP814" s="82"/>
      <c r="BQ814" s="82"/>
      <c r="BR814" s="82"/>
      <c r="BS814" s="84"/>
      <c r="BT814" s="84"/>
      <c r="BU814" s="84"/>
      <c r="BV814" s="84"/>
      <c r="BW814" s="84"/>
      <c r="BX814" s="84"/>
      <c r="BY814" s="82"/>
      <c r="BZ814" s="83"/>
      <c r="CA814" s="82"/>
      <c r="CB814" s="82"/>
      <c r="CC814" s="82"/>
    </row>
    <row r="815" spans="1:81" ht="15.75" customHeight="1" thickBot="1" x14ac:dyDescent="0.25">
      <c r="A815" s="82"/>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G815" s="82"/>
      <c r="AH815" s="82"/>
      <c r="AI815" s="82"/>
      <c r="AJ815" s="82"/>
      <c r="AK815" s="82"/>
      <c r="AL815" s="82"/>
      <c r="AM815" s="82"/>
      <c r="AN815" s="82"/>
      <c r="AO815" s="82"/>
      <c r="AP815" s="82"/>
      <c r="AQ815" s="82"/>
      <c r="AR815" s="82"/>
      <c r="AS815" s="82"/>
      <c r="AT815" s="82"/>
      <c r="AU815" s="82"/>
      <c r="AV815" s="82"/>
      <c r="AW815" s="82"/>
      <c r="AX815" s="82"/>
      <c r="AY815" s="82"/>
      <c r="AZ815" s="82"/>
      <c r="BA815" s="82"/>
      <c r="BB815" s="82"/>
      <c r="BC815" s="82"/>
      <c r="BD815" s="82"/>
      <c r="BE815" s="82"/>
      <c r="BF815" s="82"/>
      <c r="BG815" s="82"/>
      <c r="BH815" s="82"/>
      <c r="BI815" s="82"/>
      <c r="BJ815" s="82"/>
      <c r="BK815" s="82"/>
      <c r="BL815" s="82"/>
      <c r="BM815" s="82"/>
      <c r="BN815" s="82"/>
      <c r="BO815" s="82"/>
      <c r="BP815" s="82"/>
      <c r="BQ815" s="82"/>
      <c r="BR815" s="82"/>
      <c r="BS815" s="84"/>
      <c r="BT815" s="84"/>
      <c r="BU815" s="84"/>
      <c r="BV815" s="84"/>
      <c r="BW815" s="84"/>
      <c r="BX815" s="84"/>
      <c r="BY815" s="82"/>
      <c r="BZ815" s="83"/>
      <c r="CA815" s="82"/>
      <c r="CB815" s="82"/>
      <c r="CC815" s="82"/>
    </row>
    <row r="816" spans="1:81" ht="15.75" customHeight="1" thickBot="1" x14ac:dyDescent="0.25">
      <c r="A816" s="82"/>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c r="AA816" s="82"/>
      <c r="AB816" s="82"/>
      <c r="AC816" s="82"/>
      <c r="AD816" s="82"/>
      <c r="AE816" s="82"/>
      <c r="AF816" s="82"/>
      <c r="AG816" s="82"/>
      <c r="AH816" s="82"/>
      <c r="AI816" s="82"/>
      <c r="AJ816" s="82"/>
      <c r="AK816" s="82"/>
      <c r="AL816" s="82"/>
      <c r="AM816" s="82"/>
      <c r="AN816" s="82"/>
      <c r="AO816" s="82"/>
      <c r="AP816" s="82"/>
      <c r="AQ816" s="82"/>
      <c r="AR816" s="82"/>
      <c r="AS816" s="82"/>
      <c r="AT816" s="82"/>
      <c r="AU816" s="82"/>
      <c r="AV816" s="82"/>
      <c r="AW816" s="82"/>
      <c r="AX816" s="82"/>
      <c r="AY816" s="82"/>
      <c r="AZ816" s="82"/>
      <c r="BA816" s="82"/>
      <c r="BB816" s="82"/>
      <c r="BC816" s="82"/>
      <c r="BD816" s="82"/>
      <c r="BE816" s="82"/>
      <c r="BF816" s="82"/>
      <c r="BG816" s="82"/>
      <c r="BH816" s="82"/>
      <c r="BI816" s="82"/>
      <c r="BJ816" s="82"/>
      <c r="BK816" s="82"/>
      <c r="BL816" s="82"/>
      <c r="BM816" s="82"/>
      <c r="BN816" s="82"/>
      <c r="BO816" s="82"/>
      <c r="BP816" s="82"/>
      <c r="BQ816" s="82"/>
      <c r="BR816" s="82"/>
      <c r="BS816" s="84"/>
      <c r="BT816" s="84"/>
      <c r="BU816" s="84"/>
      <c r="BV816" s="84"/>
      <c r="BW816" s="84"/>
      <c r="BX816" s="84"/>
      <c r="BY816" s="82"/>
      <c r="BZ816" s="83"/>
      <c r="CA816" s="82"/>
      <c r="CB816" s="82"/>
      <c r="CC816" s="82"/>
    </row>
    <row r="817" spans="1:81" ht="15.75" customHeight="1" thickBot="1" x14ac:dyDescent="0.25">
      <c r="A817" s="82"/>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c r="AA817" s="82"/>
      <c r="AB817" s="82"/>
      <c r="AC817" s="82"/>
      <c r="AD817" s="82"/>
      <c r="AE817" s="82"/>
      <c r="AF817" s="82"/>
      <c r="AG817" s="82"/>
      <c r="AH817" s="82"/>
      <c r="AI817" s="82"/>
      <c r="AJ817" s="82"/>
      <c r="AK817" s="82"/>
      <c r="AL817" s="82"/>
      <c r="AM817" s="82"/>
      <c r="AN817" s="82"/>
      <c r="AO817" s="82"/>
      <c r="AP817" s="82"/>
      <c r="AQ817" s="82"/>
      <c r="AR817" s="82"/>
      <c r="AS817" s="82"/>
      <c r="AT817" s="82"/>
      <c r="AU817" s="82"/>
      <c r="AV817" s="82"/>
      <c r="AW817" s="82"/>
      <c r="AX817" s="82"/>
      <c r="AY817" s="82"/>
      <c r="AZ817" s="82"/>
      <c r="BA817" s="82"/>
      <c r="BB817" s="82"/>
      <c r="BC817" s="82"/>
      <c r="BD817" s="82"/>
      <c r="BE817" s="82"/>
      <c r="BF817" s="82"/>
      <c r="BG817" s="82"/>
      <c r="BH817" s="82"/>
      <c r="BI817" s="82"/>
      <c r="BJ817" s="82"/>
      <c r="BK817" s="82"/>
      <c r="BL817" s="82"/>
      <c r="BM817" s="82"/>
      <c r="BN817" s="82"/>
      <c r="BO817" s="82"/>
      <c r="BP817" s="82"/>
      <c r="BQ817" s="82"/>
      <c r="BR817" s="82"/>
      <c r="BS817" s="84"/>
      <c r="BT817" s="84"/>
      <c r="BU817" s="84"/>
      <c r="BV817" s="84"/>
      <c r="BW817" s="84"/>
      <c r="BX817" s="84"/>
      <c r="BY817" s="82"/>
      <c r="BZ817" s="83"/>
      <c r="CA817" s="82"/>
      <c r="CB817" s="82"/>
      <c r="CC817" s="82"/>
    </row>
    <row r="818" spans="1:81" ht="15.75" customHeight="1" thickBot="1" x14ac:dyDescent="0.25">
      <c r="A818" s="82"/>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c r="AA818" s="82"/>
      <c r="AB818" s="82"/>
      <c r="AC818" s="82"/>
      <c r="AD818" s="82"/>
      <c r="AE818" s="82"/>
      <c r="AF818" s="82"/>
      <c r="AG818" s="82"/>
      <c r="AH818" s="82"/>
      <c r="AI818" s="82"/>
      <c r="AJ818" s="82"/>
      <c r="AK818" s="82"/>
      <c r="AL818" s="82"/>
      <c r="AM818" s="82"/>
      <c r="AN818" s="82"/>
      <c r="AO818" s="82"/>
      <c r="AP818" s="82"/>
      <c r="AQ818" s="82"/>
      <c r="AR818" s="82"/>
      <c r="AS818" s="82"/>
      <c r="AT818" s="82"/>
      <c r="AU818" s="82"/>
      <c r="AV818" s="82"/>
      <c r="AW818" s="82"/>
      <c r="AX818" s="82"/>
      <c r="AY818" s="82"/>
      <c r="AZ818" s="82"/>
      <c r="BA818" s="82"/>
      <c r="BB818" s="82"/>
      <c r="BC818" s="82"/>
      <c r="BD818" s="82"/>
      <c r="BE818" s="82"/>
      <c r="BF818" s="82"/>
      <c r="BG818" s="82"/>
      <c r="BH818" s="82"/>
      <c r="BI818" s="82"/>
      <c r="BJ818" s="82"/>
      <c r="BK818" s="82"/>
      <c r="BL818" s="82"/>
      <c r="BM818" s="82"/>
      <c r="BN818" s="82"/>
      <c r="BO818" s="82"/>
      <c r="BP818" s="82"/>
      <c r="BQ818" s="82"/>
      <c r="BR818" s="82"/>
      <c r="BS818" s="84"/>
      <c r="BT818" s="84"/>
      <c r="BU818" s="84"/>
      <c r="BV818" s="84"/>
      <c r="BW818" s="84"/>
      <c r="BX818" s="84"/>
      <c r="BY818" s="82"/>
      <c r="BZ818" s="83"/>
      <c r="CA818" s="82"/>
      <c r="CB818" s="82"/>
      <c r="CC818" s="82"/>
    </row>
    <row r="819" spans="1:81" ht="15.75" customHeight="1" thickBot="1" x14ac:dyDescent="0.25">
      <c r="A819" s="82"/>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c r="AA819" s="82"/>
      <c r="AB819" s="82"/>
      <c r="AC819" s="82"/>
      <c r="AD819" s="82"/>
      <c r="AE819" s="82"/>
      <c r="AF819" s="82"/>
      <c r="AG819" s="82"/>
      <c r="AH819" s="82"/>
      <c r="AI819" s="82"/>
      <c r="AJ819" s="82"/>
      <c r="AK819" s="82"/>
      <c r="AL819" s="82"/>
      <c r="AM819" s="82"/>
      <c r="AN819" s="82"/>
      <c r="AO819" s="82"/>
      <c r="AP819" s="82"/>
      <c r="AQ819" s="82"/>
      <c r="AR819" s="82"/>
      <c r="AS819" s="82"/>
      <c r="AT819" s="82"/>
      <c r="AU819" s="82"/>
      <c r="AV819" s="82"/>
      <c r="AW819" s="82"/>
      <c r="AX819" s="82"/>
      <c r="AY819" s="82"/>
      <c r="AZ819" s="82"/>
      <c r="BA819" s="82"/>
      <c r="BB819" s="82"/>
      <c r="BC819" s="82"/>
      <c r="BD819" s="82"/>
      <c r="BE819" s="82"/>
      <c r="BF819" s="82"/>
      <c r="BG819" s="82"/>
      <c r="BH819" s="82"/>
      <c r="BI819" s="82"/>
      <c r="BJ819" s="82"/>
      <c r="BK819" s="82"/>
      <c r="BL819" s="82"/>
      <c r="BM819" s="82"/>
      <c r="BN819" s="82"/>
      <c r="BO819" s="82"/>
      <c r="BP819" s="82"/>
      <c r="BQ819" s="82"/>
      <c r="BR819" s="82"/>
      <c r="BS819" s="84"/>
      <c r="BT819" s="84"/>
      <c r="BU819" s="84"/>
      <c r="BV819" s="84"/>
      <c r="BW819" s="84"/>
      <c r="BX819" s="84"/>
      <c r="BY819" s="82"/>
      <c r="BZ819" s="83"/>
      <c r="CA819" s="82"/>
      <c r="CB819" s="82"/>
      <c r="CC819" s="82"/>
    </row>
    <row r="820" spans="1:81" ht="15.75" customHeight="1" thickBot="1" x14ac:dyDescent="0.25">
      <c r="A820" s="82"/>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c r="AA820" s="82"/>
      <c r="AB820" s="82"/>
      <c r="AC820" s="82"/>
      <c r="AD820" s="82"/>
      <c r="AE820" s="82"/>
      <c r="AF820" s="82"/>
      <c r="AG820" s="82"/>
      <c r="AH820" s="82"/>
      <c r="AI820" s="82"/>
      <c r="AJ820" s="82"/>
      <c r="AK820" s="82"/>
      <c r="AL820" s="82"/>
      <c r="AM820" s="82"/>
      <c r="AN820" s="82"/>
      <c r="AO820" s="82"/>
      <c r="AP820" s="82"/>
      <c r="AQ820" s="82"/>
      <c r="AR820" s="82"/>
      <c r="AS820" s="82"/>
      <c r="AT820" s="82"/>
      <c r="AU820" s="82"/>
      <c r="AV820" s="82"/>
      <c r="AW820" s="82"/>
      <c r="AX820" s="82"/>
      <c r="AY820" s="82"/>
      <c r="AZ820" s="82"/>
      <c r="BA820" s="82"/>
      <c r="BB820" s="82"/>
      <c r="BC820" s="82"/>
      <c r="BD820" s="82"/>
      <c r="BE820" s="82"/>
      <c r="BF820" s="82"/>
      <c r="BG820" s="82"/>
      <c r="BH820" s="82"/>
      <c r="BI820" s="82"/>
      <c r="BJ820" s="82"/>
      <c r="BK820" s="82"/>
      <c r="BL820" s="82"/>
      <c r="BM820" s="82"/>
      <c r="BN820" s="82"/>
      <c r="BO820" s="82"/>
      <c r="BP820" s="82"/>
      <c r="BQ820" s="82"/>
      <c r="BR820" s="82"/>
      <c r="BS820" s="84"/>
      <c r="BT820" s="84"/>
      <c r="BU820" s="84"/>
      <c r="BV820" s="84"/>
      <c r="BW820" s="84"/>
      <c r="BX820" s="84"/>
      <c r="BY820" s="82"/>
      <c r="BZ820" s="83"/>
      <c r="CA820" s="82"/>
      <c r="CB820" s="82"/>
      <c r="CC820" s="82"/>
    </row>
    <row r="821" spans="1:81" ht="15.75" customHeight="1" thickBot="1" x14ac:dyDescent="0.25">
      <c r="A821" s="82"/>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G821" s="82"/>
      <c r="AH821" s="82"/>
      <c r="AI821" s="82"/>
      <c r="AJ821" s="82"/>
      <c r="AK821" s="82"/>
      <c r="AL821" s="82"/>
      <c r="AM821" s="82"/>
      <c r="AN821" s="82"/>
      <c r="AO821" s="82"/>
      <c r="AP821" s="82"/>
      <c r="AQ821" s="82"/>
      <c r="AR821" s="82"/>
      <c r="AS821" s="82"/>
      <c r="AT821" s="82"/>
      <c r="AU821" s="82"/>
      <c r="AV821" s="82"/>
      <c r="AW821" s="82"/>
      <c r="AX821" s="82"/>
      <c r="AY821" s="82"/>
      <c r="AZ821" s="82"/>
      <c r="BA821" s="82"/>
      <c r="BB821" s="82"/>
      <c r="BC821" s="82"/>
      <c r="BD821" s="82"/>
      <c r="BE821" s="82"/>
      <c r="BF821" s="82"/>
      <c r="BG821" s="82"/>
      <c r="BH821" s="82"/>
      <c r="BI821" s="82"/>
      <c r="BJ821" s="82"/>
      <c r="BK821" s="82"/>
      <c r="BL821" s="82"/>
      <c r="BM821" s="82"/>
      <c r="BN821" s="82"/>
      <c r="BO821" s="82"/>
      <c r="BP821" s="82"/>
      <c r="BQ821" s="82"/>
      <c r="BR821" s="82"/>
      <c r="BS821" s="84"/>
      <c r="BT821" s="84"/>
      <c r="BU821" s="84"/>
      <c r="BV821" s="84"/>
      <c r="BW821" s="84"/>
      <c r="BX821" s="84"/>
      <c r="BY821" s="82"/>
      <c r="BZ821" s="83"/>
      <c r="CA821" s="82"/>
      <c r="CB821" s="82"/>
      <c r="CC821" s="82"/>
    </row>
    <row r="822" spans="1:81" ht="15.75" customHeight="1" thickBot="1" x14ac:dyDescent="0.25">
      <c r="A822" s="82"/>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c r="AA822" s="82"/>
      <c r="AB822" s="82"/>
      <c r="AC822" s="82"/>
      <c r="AD822" s="82"/>
      <c r="AE822" s="82"/>
      <c r="AF822" s="82"/>
      <c r="AG822" s="82"/>
      <c r="AH822" s="82"/>
      <c r="AI822" s="82"/>
      <c r="AJ822" s="82"/>
      <c r="AK822" s="82"/>
      <c r="AL822" s="82"/>
      <c r="AM822" s="82"/>
      <c r="AN822" s="82"/>
      <c r="AO822" s="82"/>
      <c r="AP822" s="82"/>
      <c r="AQ822" s="82"/>
      <c r="AR822" s="82"/>
      <c r="AS822" s="82"/>
      <c r="AT822" s="82"/>
      <c r="AU822" s="82"/>
      <c r="AV822" s="82"/>
      <c r="AW822" s="82"/>
      <c r="AX822" s="82"/>
      <c r="AY822" s="82"/>
      <c r="AZ822" s="82"/>
      <c r="BA822" s="82"/>
      <c r="BB822" s="82"/>
      <c r="BC822" s="82"/>
      <c r="BD822" s="82"/>
      <c r="BE822" s="82"/>
      <c r="BF822" s="82"/>
      <c r="BG822" s="82"/>
      <c r="BH822" s="82"/>
      <c r="BI822" s="82"/>
      <c r="BJ822" s="82"/>
      <c r="BK822" s="82"/>
      <c r="BL822" s="82"/>
      <c r="BM822" s="82"/>
      <c r="BN822" s="82"/>
      <c r="BO822" s="82"/>
      <c r="BP822" s="82"/>
      <c r="BQ822" s="82"/>
      <c r="BR822" s="82"/>
      <c r="BS822" s="84"/>
      <c r="BT822" s="84"/>
      <c r="BU822" s="84"/>
      <c r="BV822" s="84"/>
      <c r="BW822" s="84"/>
      <c r="BX822" s="84"/>
      <c r="BY822" s="82"/>
      <c r="BZ822" s="83"/>
      <c r="CA822" s="82"/>
      <c r="CB822" s="82"/>
      <c r="CC822" s="82"/>
    </row>
    <row r="823" spans="1:81" ht="15.75" customHeight="1" thickBot="1" x14ac:dyDescent="0.25">
      <c r="A823" s="82"/>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c r="AA823" s="82"/>
      <c r="AB823" s="82"/>
      <c r="AC823" s="82"/>
      <c r="AD823" s="82"/>
      <c r="AE823" s="82"/>
      <c r="AF823" s="82"/>
      <c r="AG823" s="82"/>
      <c r="AH823" s="82"/>
      <c r="AI823" s="82"/>
      <c r="AJ823" s="82"/>
      <c r="AK823" s="82"/>
      <c r="AL823" s="82"/>
      <c r="AM823" s="82"/>
      <c r="AN823" s="82"/>
      <c r="AO823" s="82"/>
      <c r="AP823" s="82"/>
      <c r="AQ823" s="82"/>
      <c r="AR823" s="82"/>
      <c r="AS823" s="82"/>
      <c r="AT823" s="82"/>
      <c r="AU823" s="82"/>
      <c r="AV823" s="82"/>
      <c r="AW823" s="82"/>
      <c r="AX823" s="82"/>
      <c r="AY823" s="82"/>
      <c r="AZ823" s="82"/>
      <c r="BA823" s="82"/>
      <c r="BB823" s="82"/>
      <c r="BC823" s="82"/>
      <c r="BD823" s="82"/>
      <c r="BE823" s="82"/>
      <c r="BF823" s="82"/>
      <c r="BG823" s="82"/>
      <c r="BH823" s="82"/>
      <c r="BI823" s="82"/>
      <c r="BJ823" s="82"/>
      <c r="BK823" s="82"/>
      <c r="BL823" s="82"/>
      <c r="BM823" s="82"/>
      <c r="BN823" s="82"/>
      <c r="BO823" s="82"/>
      <c r="BP823" s="82"/>
      <c r="BQ823" s="82"/>
      <c r="BR823" s="82"/>
      <c r="BS823" s="84"/>
      <c r="BT823" s="84"/>
      <c r="BU823" s="84"/>
      <c r="BV823" s="84"/>
      <c r="BW823" s="84"/>
      <c r="BX823" s="84"/>
      <c r="BY823" s="82"/>
      <c r="BZ823" s="83"/>
      <c r="CA823" s="82"/>
      <c r="CB823" s="82"/>
      <c r="CC823" s="82"/>
    </row>
    <row r="824" spans="1:81" ht="15.75" customHeight="1" thickBot="1" x14ac:dyDescent="0.25">
      <c r="A824" s="82"/>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c r="AA824" s="82"/>
      <c r="AB824" s="82"/>
      <c r="AC824" s="82"/>
      <c r="AD824" s="82"/>
      <c r="AE824" s="82"/>
      <c r="AF824" s="82"/>
      <c r="AG824" s="82"/>
      <c r="AH824" s="82"/>
      <c r="AI824" s="82"/>
      <c r="AJ824" s="82"/>
      <c r="AK824" s="82"/>
      <c r="AL824" s="82"/>
      <c r="AM824" s="82"/>
      <c r="AN824" s="82"/>
      <c r="AO824" s="82"/>
      <c r="AP824" s="82"/>
      <c r="AQ824" s="82"/>
      <c r="AR824" s="82"/>
      <c r="AS824" s="82"/>
      <c r="AT824" s="82"/>
      <c r="AU824" s="82"/>
      <c r="AV824" s="82"/>
      <c r="AW824" s="82"/>
      <c r="AX824" s="82"/>
      <c r="AY824" s="82"/>
      <c r="AZ824" s="82"/>
      <c r="BA824" s="82"/>
      <c r="BB824" s="82"/>
      <c r="BC824" s="82"/>
      <c r="BD824" s="82"/>
      <c r="BE824" s="82"/>
      <c r="BF824" s="82"/>
      <c r="BG824" s="82"/>
      <c r="BH824" s="82"/>
      <c r="BI824" s="82"/>
      <c r="BJ824" s="82"/>
      <c r="BK824" s="82"/>
      <c r="BL824" s="82"/>
      <c r="BM824" s="82"/>
      <c r="BN824" s="82"/>
      <c r="BO824" s="82"/>
      <c r="BP824" s="82"/>
      <c r="BQ824" s="82"/>
      <c r="BR824" s="82"/>
      <c r="BS824" s="84"/>
      <c r="BT824" s="84"/>
      <c r="BU824" s="84"/>
      <c r="BV824" s="84"/>
      <c r="BW824" s="84"/>
      <c r="BX824" s="84"/>
      <c r="BY824" s="82"/>
      <c r="BZ824" s="83"/>
      <c r="CA824" s="82"/>
      <c r="CB824" s="82"/>
      <c r="CC824" s="82"/>
    </row>
    <row r="825" spans="1:81" ht="15.75" customHeight="1" thickBot="1" x14ac:dyDescent="0.25">
      <c r="A825" s="82"/>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c r="AA825" s="82"/>
      <c r="AB825" s="82"/>
      <c r="AC825" s="82"/>
      <c r="AD825" s="82"/>
      <c r="AE825" s="82"/>
      <c r="AF825" s="82"/>
      <c r="AG825" s="82"/>
      <c r="AH825" s="82"/>
      <c r="AI825" s="82"/>
      <c r="AJ825" s="82"/>
      <c r="AK825" s="82"/>
      <c r="AL825" s="82"/>
      <c r="AM825" s="82"/>
      <c r="AN825" s="82"/>
      <c r="AO825" s="82"/>
      <c r="AP825" s="82"/>
      <c r="AQ825" s="82"/>
      <c r="AR825" s="82"/>
      <c r="AS825" s="82"/>
      <c r="AT825" s="82"/>
      <c r="AU825" s="82"/>
      <c r="AV825" s="82"/>
      <c r="AW825" s="82"/>
      <c r="AX825" s="82"/>
      <c r="AY825" s="82"/>
      <c r="AZ825" s="82"/>
      <c r="BA825" s="82"/>
      <c r="BB825" s="82"/>
      <c r="BC825" s="82"/>
      <c r="BD825" s="82"/>
      <c r="BE825" s="82"/>
      <c r="BF825" s="82"/>
      <c r="BG825" s="82"/>
      <c r="BH825" s="82"/>
      <c r="BI825" s="82"/>
      <c r="BJ825" s="82"/>
      <c r="BK825" s="82"/>
      <c r="BL825" s="82"/>
      <c r="BM825" s="82"/>
      <c r="BN825" s="82"/>
      <c r="BO825" s="82"/>
      <c r="BP825" s="82"/>
      <c r="BQ825" s="82"/>
      <c r="BR825" s="82"/>
      <c r="BS825" s="84"/>
      <c r="BT825" s="84"/>
      <c r="BU825" s="84"/>
      <c r="BV825" s="84"/>
      <c r="BW825" s="84"/>
      <c r="BX825" s="84"/>
      <c r="BY825" s="82"/>
      <c r="BZ825" s="83"/>
      <c r="CA825" s="82"/>
      <c r="CB825" s="82"/>
      <c r="CC825" s="82"/>
    </row>
    <row r="826" spans="1:81" ht="15.75" customHeight="1" thickBot="1" x14ac:dyDescent="0.25">
      <c r="A826" s="82"/>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c r="AG826" s="82"/>
      <c r="AH826" s="82"/>
      <c r="AI826" s="82"/>
      <c r="AJ826" s="82"/>
      <c r="AK826" s="82"/>
      <c r="AL826" s="82"/>
      <c r="AM826" s="82"/>
      <c r="AN826" s="82"/>
      <c r="AO826" s="82"/>
      <c r="AP826" s="82"/>
      <c r="AQ826" s="82"/>
      <c r="AR826" s="82"/>
      <c r="AS826" s="82"/>
      <c r="AT826" s="82"/>
      <c r="AU826" s="82"/>
      <c r="AV826" s="82"/>
      <c r="AW826" s="82"/>
      <c r="AX826" s="82"/>
      <c r="AY826" s="82"/>
      <c r="AZ826" s="82"/>
      <c r="BA826" s="82"/>
      <c r="BB826" s="82"/>
      <c r="BC826" s="82"/>
      <c r="BD826" s="82"/>
      <c r="BE826" s="82"/>
      <c r="BF826" s="82"/>
      <c r="BG826" s="82"/>
      <c r="BH826" s="82"/>
      <c r="BI826" s="82"/>
      <c r="BJ826" s="82"/>
      <c r="BK826" s="82"/>
      <c r="BL826" s="82"/>
      <c r="BM826" s="82"/>
      <c r="BN826" s="82"/>
      <c r="BO826" s="82"/>
      <c r="BP826" s="82"/>
      <c r="BQ826" s="82"/>
      <c r="BR826" s="82"/>
      <c r="BS826" s="84"/>
      <c r="BT826" s="84"/>
      <c r="BU826" s="84"/>
      <c r="BV826" s="84"/>
      <c r="BW826" s="84"/>
      <c r="BX826" s="84"/>
      <c r="BY826" s="82"/>
      <c r="BZ826" s="83"/>
      <c r="CA826" s="82"/>
      <c r="CB826" s="82"/>
      <c r="CC826" s="82"/>
    </row>
    <row r="827" spans="1:81" ht="15.75" customHeight="1" thickBot="1" x14ac:dyDescent="0.25">
      <c r="A827" s="82"/>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G827" s="82"/>
      <c r="AH827" s="82"/>
      <c r="AI827" s="82"/>
      <c r="AJ827" s="82"/>
      <c r="AK827" s="82"/>
      <c r="AL827" s="82"/>
      <c r="AM827" s="82"/>
      <c r="AN827" s="82"/>
      <c r="AO827" s="82"/>
      <c r="AP827" s="82"/>
      <c r="AQ827" s="82"/>
      <c r="AR827" s="82"/>
      <c r="AS827" s="82"/>
      <c r="AT827" s="82"/>
      <c r="AU827" s="82"/>
      <c r="AV827" s="82"/>
      <c r="AW827" s="82"/>
      <c r="AX827" s="82"/>
      <c r="AY827" s="82"/>
      <c r="AZ827" s="82"/>
      <c r="BA827" s="82"/>
      <c r="BB827" s="82"/>
      <c r="BC827" s="82"/>
      <c r="BD827" s="82"/>
      <c r="BE827" s="82"/>
      <c r="BF827" s="82"/>
      <c r="BG827" s="82"/>
      <c r="BH827" s="82"/>
      <c r="BI827" s="82"/>
      <c r="BJ827" s="82"/>
      <c r="BK827" s="82"/>
      <c r="BL827" s="82"/>
      <c r="BM827" s="82"/>
      <c r="BN827" s="82"/>
      <c r="BO827" s="82"/>
      <c r="BP827" s="82"/>
      <c r="BQ827" s="82"/>
      <c r="BR827" s="82"/>
      <c r="BS827" s="84"/>
      <c r="BT827" s="84"/>
      <c r="BU827" s="84"/>
      <c r="BV827" s="84"/>
      <c r="BW827" s="84"/>
      <c r="BX827" s="84"/>
      <c r="BY827" s="82"/>
      <c r="BZ827" s="83"/>
      <c r="CA827" s="82"/>
      <c r="CB827" s="82"/>
      <c r="CC827" s="82"/>
    </row>
    <row r="828" spans="1:81" ht="15.75" customHeight="1" thickBot="1" x14ac:dyDescent="0.25">
      <c r="A828" s="82"/>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c r="AA828" s="82"/>
      <c r="AB828" s="82"/>
      <c r="AC828" s="82"/>
      <c r="AD828" s="82"/>
      <c r="AE828" s="82"/>
      <c r="AF828" s="82"/>
      <c r="AG828" s="82"/>
      <c r="AH828" s="82"/>
      <c r="AI828" s="82"/>
      <c r="AJ828" s="82"/>
      <c r="AK828" s="82"/>
      <c r="AL828" s="82"/>
      <c r="AM828" s="82"/>
      <c r="AN828" s="82"/>
      <c r="AO828" s="82"/>
      <c r="AP828" s="82"/>
      <c r="AQ828" s="82"/>
      <c r="AR828" s="82"/>
      <c r="AS828" s="82"/>
      <c r="AT828" s="82"/>
      <c r="AU828" s="82"/>
      <c r="AV828" s="82"/>
      <c r="AW828" s="82"/>
      <c r="AX828" s="82"/>
      <c r="AY828" s="82"/>
      <c r="AZ828" s="82"/>
      <c r="BA828" s="82"/>
      <c r="BB828" s="82"/>
      <c r="BC828" s="82"/>
      <c r="BD828" s="82"/>
      <c r="BE828" s="82"/>
      <c r="BF828" s="82"/>
      <c r="BG828" s="82"/>
      <c r="BH828" s="82"/>
      <c r="BI828" s="82"/>
      <c r="BJ828" s="82"/>
      <c r="BK828" s="82"/>
      <c r="BL828" s="82"/>
      <c r="BM828" s="82"/>
      <c r="BN828" s="82"/>
      <c r="BO828" s="82"/>
      <c r="BP828" s="82"/>
      <c r="BQ828" s="82"/>
      <c r="BR828" s="82"/>
      <c r="BS828" s="84"/>
      <c r="BT828" s="84"/>
      <c r="BU828" s="84"/>
      <c r="BV828" s="84"/>
      <c r="BW828" s="84"/>
      <c r="BX828" s="84"/>
      <c r="BY828" s="82"/>
      <c r="BZ828" s="83"/>
      <c r="CA828" s="82"/>
      <c r="CB828" s="82"/>
      <c r="CC828" s="82"/>
    </row>
    <row r="829" spans="1:81" ht="15.75" customHeight="1" thickBot="1" x14ac:dyDescent="0.25">
      <c r="A829" s="82"/>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c r="AA829" s="82"/>
      <c r="AB829" s="82"/>
      <c r="AC829" s="82"/>
      <c r="AD829" s="82"/>
      <c r="AE829" s="82"/>
      <c r="AF829" s="82"/>
      <c r="AG829" s="82"/>
      <c r="AH829" s="82"/>
      <c r="AI829" s="82"/>
      <c r="AJ829" s="82"/>
      <c r="AK829" s="82"/>
      <c r="AL829" s="82"/>
      <c r="AM829" s="82"/>
      <c r="AN829" s="82"/>
      <c r="AO829" s="82"/>
      <c r="AP829" s="82"/>
      <c r="AQ829" s="82"/>
      <c r="AR829" s="82"/>
      <c r="AS829" s="82"/>
      <c r="AT829" s="82"/>
      <c r="AU829" s="82"/>
      <c r="AV829" s="82"/>
      <c r="AW829" s="82"/>
      <c r="AX829" s="82"/>
      <c r="AY829" s="82"/>
      <c r="AZ829" s="82"/>
      <c r="BA829" s="82"/>
      <c r="BB829" s="82"/>
      <c r="BC829" s="82"/>
      <c r="BD829" s="82"/>
      <c r="BE829" s="82"/>
      <c r="BF829" s="82"/>
      <c r="BG829" s="82"/>
      <c r="BH829" s="82"/>
      <c r="BI829" s="82"/>
      <c r="BJ829" s="82"/>
      <c r="BK829" s="82"/>
      <c r="BL829" s="82"/>
      <c r="BM829" s="82"/>
      <c r="BN829" s="82"/>
      <c r="BO829" s="82"/>
      <c r="BP829" s="82"/>
      <c r="BQ829" s="82"/>
      <c r="BR829" s="82"/>
      <c r="BS829" s="84"/>
      <c r="BT829" s="84"/>
      <c r="BU829" s="84"/>
      <c r="BV829" s="84"/>
      <c r="BW829" s="84"/>
      <c r="BX829" s="84"/>
      <c r="BY829" s="82"/>
      <c r="BZ829" s="83"/>
      <c r="CA829" s="82"/>
      <c r="CB829" s="82"/>
      <c r="CC829" s="82"/>
    </row>
    <row r="830" spans="1:81" ht="15.75" customHeight="1" thickBot="1" x14ac:dyDescent="0.25">
      <c r="A830" s="82"/>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c r="AA830" s="82"/>
      <c r="AB830" s="82"/>
      <c r="AC830" s="82"/>
      <c r="AD830" s="82"/>
      <c r="AE830" s="82"/>
      <c r="AF830" s="82"/>
      <c r="AG830" s="82"/>
      <c r="AH830" s="82"/>
      <c r="AI830" s="82"/>
      <c r="AJ830" s="82"/>
      <c r="AK830" s="82"/>
      <c r="AL830" s="82"/>
      <c r="AM830" s="82"/>
      <c r="AN830" s="82"/>
      <c r="AO830" s="82"/>
      <c r="AP830" s="82"/>
      <c r="AQ830" s="82"/>
      <c r="AR830" s="82"/>
      <c r="AS830" s="82"/>
      <c r="AT830" s="82"/>
      <c r="AU830" s="82"/>
      <c r="AV830" s="82"/>
      <c r="AW830" s="82"/>
      <c r="AX830" s="82"/>
      <c r="AY830" s="82"/>
      <c r="AZ830" s="82"/>
      <c r="BA830" s="82"/>
      <c r="BB830" s="82"/>
      <c r="BC830" s="82"/>
      <c r="BD830" s="82"/>
      <c r="BE830" s="82"/>
      <c r="BF830" s="82"/>
      <c r="BG830" s="82"/>
      <c r="BH830" s="82"/>
      <c r="BI830" s="82"/>
      <c r="BJ830" s="82"/>
      <c r="BK830" s="82"/>
      <c r="BL830" s="82"/>
      <c r="BM830" s="82"/>
      <c r="BN830" s="82"/>
      <c r="BO830" s="82"/>
      <c r="BP830" s="82"/>
      <c r="BQ830" s="82"/>
      <c r="BR830" s="82"/>
      <c r="BS830" s="84"/>
      <c r="BT830" s="84"/>
      <c r="BU830" s="84"/>
      <c r="BV830" s="84"/>
      <c r="BW830" s="84"/>
      <c r="BX830" s="84"/>
      <c r="BY830" s="82"/>
      <c r="BZ830" s="83"/>
      <c r="CA830" s="82"/>
      <c r="CB830" s="82"/>
      <c r="CC830" s="82"/>
    </row>
    <row r="831" spans="1:81" ht="15.75" customHeight="1" thickBot="1" x14ac:dyDescent="0.25">
      <c r="A831" s="82"/>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c r="AA831" s="82"/>
      <c r="AB831" s="82"/>
      <c r="AC831" s="82"/>
      <c r="AD831" s="82"/>
      <c r="AE831" s="82"/>
      <c r="AF831" s="82"/>
      <c r="AG831" s="82"/>
      <c r="AH831" s="82"/>
      <c r="AI831" s="82"/>
      <c r="AJ831" s="82"/>
      <c r="AK831" s="82"/>
      <c r="AL831" s="82"/>
      <c r="AM831" s="82"/>
      <c r="AN831" s="82"/>
      <c r="AO831" s="82"/>
      <c r="AP831" s="82"/>
      <c r="AQ831" s="82"/>
      <c r="AR831" s="82"/>
      <c r="AS831" s="82"/>
      <c r="AT831" s="82"/>
      <c r="AU831" s="82"/>
      <c r="AV831" s="82"/>
      <c r="AW831" s="82"/>
      <c r="AX831" s="82"/>
      <c r="AY831" s="82"/>
      <c r="AZ831" s="82"/>
      <c r="BA831" s="82"/>
      <c r="BB831" s="82"/>
      <c r="BC831" s="82"/>
      <c r="BD831" s="82"/>
      <c r="BE831" s="82"/>
      <c r="BF831" s="82"/>
      <c r="BG831" s="82"/>
      <c r="BH831" s="82"/>
      <c r="BI831" s="82"/>
      <c r="BJ831" s="82"/>
      <c r="BK831" s="82"/>
      <c r="BL831" s="82"/>
      <c r="BM831" s="82"/>
      <c r="BN831" s="82"/>
      <c r="BO831" s="82"/>
      <c r="BP831" s="82"/>
      <c r="BQ831" s="82"/>
      <c r="BR831" s="82"/>
      <c r="BS831" s="84"/>
      <c r="BT831" s="84"/>
      <c r="BU831" s="84"/>
      <c r="BV831" s="84"/>
      <c r="BW831" s="84"/>
      <c r="BX831" s="84"/>
      <c r="BY831" s="82"/>
      <c r="BZ831" s="83"/>
      <c r="CA831" s="82"/>
      <c r="CB831" s="82"/>
      <c r="CC831" s="82"/>
    </row>
    <row r="832" spans="1:81" ht="15.75" customHeight="1" thickBot="1" x14ac:dyDescent="0.25">
      <c r="A832" s="82"/>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c r="AA832" s="82"/>
      <c r="AB832" s="82"/>
      <c r="AC832" s="82"/>
      <c r="AD832" s="82"/>
      <c r="AE832" s="82"/>
      <c r="AF832" s="82"/>
      <c r="AG832" s="82"/>
      <c r="AH832" s="82"/>
      <c r="AI832" s="82"/>
      <c r="AJ832" s="82"/>
      <c r="AK832" s="82"/>
      <c r="AL832" s="82"/>
      <c r="AM832" s="82"/>
      <c r="AN832" s="82"/>
      <c r="AO832" s="82"/>
      <c r="AP832" s="82"/>
      <c r="AQ832" s="82"/>
      <c r="AR832" s="82"/>
      <c r="AS832" s="82"/>
      <c r="AT832" s="82"/>
      <c r="AU832" s="82"/>
      <c r="AV832" s="82"/>
      <c r="AW832" s="82"/>
      <c r="AX832" s="82"/>
      <c r="AY832" s="82"/>
      <c r="AZ832" s="82"/>
      <c r="BA832" s="82"/>
      <c r="BB832" s="82"/>
      <c r="BC832" s="82"/>
      <c r="BD832" s="82"/>
      <c r="BE832" s="82"/>
      <c r="BF832" s="82"/>
      <c r="BG832" s="82"/>
      <c r="BH832" s="82"/>
      <c r="BI832" s="82"/>
      <c r="BJ832" s="82"/>
      <c r="BK832" s="82"/>
      <c r="BL832" s="82"/>
      <c r="BM832" s="82"/>
      <c r="BN832" s="82"/>
      <c r="BO832" s="82"/>
      <c r="BP832" s="82"/>
      <c r="BQ832" s="82"/>
      <c r="BR832" s="82"/>
      <c r="BS832" s="84"/>
      <c r="BT832" s="84"/>
      <c r="BU832" s="84"/>
      <c r="BV832" s="84"/>
      <c r="BW832" s="84"/>
      <c r="BX832" s="84"/>
      <c r="BY832" s="82"/>
      <c r="BZ832" s="83"/>
      <c r="CA832" s="82"/>
      <c r="CB832" s="82"/>
      <c r="CC832" s="82"/>
    </row>
    <row r="833" spans="1:81" ht="15.75" customHeight="1" thickBot="1" x14ac:dyDescent="0.25">
      <c r="A833" s="82"/>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G833" s="82"/>
      <c r="AH833" s="82"/>
      <c r="AI833" s="82"/>
      <c r="AJ833" s="82"/>
      <c r="AK833" s="82"/>
      <c r="AL833" s="82"/>
      <c r="AM833" s="82"/>
      <c r="AN833" s="82"/>
      <c r="AO833" s="82"/>
      <c r="AP833" s="82"/>
      <c r="AQ833" s="82"/>
      <c r="AR833" s="82"/>
      <c r="AS833" s="82"/>
      <c r="AT833" s="82"/>
      <c r="AU833" s="82"/>
      <c r="AV833" s="82"/>
      <c r="AW833" s="82"/>
      <c r="AX833" s="82"/>
      <c r="AY833" s="82"/>
      <c r="AZ833" s="82"/>
      <c r="BA833" s="82"/>
      <c r="BB833" s="82"/>
      <c r="BC833" s="82"/>
      <c r="BD833" s="82"/>
      <c r="BE833" s="82"/>
      <c r="BF833" s="82"/>
      <c r="BG833" s="82"/>
      <c r="BH833" s="82"/>
      <c r="BI833" s="82"/>
      <c r="BJ833" s="82"/>
      <c r="BK833" s="82"/>
      <c r="BL833" s="82"/>
      <c r="BM833" s="82"/>
      <c r="BN833" s="82"/>
      <c r="BO833" s="82"/>
      <c r="BP833" s="82"/>
      <c r="BQ833" s="82"/>
      <c r="BR833" s="82"/>
      <c r="BS833" s="84"/>
      <c r="BT833" s="84"/>
      <c r="BU833" s="84"/>
      <c r="BV833" s="84"/>
      <c r="BW833" s="84"/>
      <c r="BX833" s="84"/>
      <c r="BY833" s="82"/>
      <c r="BZ833" s="83"/>
      <c r="CA833" s="82"/>
      <c r="CB833" s="82"/>
      <c r="CC833" s="82"/>
    </row>
    <row r="834" spans="1:81" ht="15.75" customHeight="1" thickBot="1" x14ac:dyDescent="0.25">
      <c r="A834" s="82"/>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c r="AA834" s="82"/>
      <c r="AB834" s="82"/>
      <c r="AC834" s="82"/>
      <c r="AD834" s="82"/>
      <c r="AE834" s="82"/>
      <c r="AF834" s="82"/>
      <c r="AG834" s="82"/>
      <c r="AH834" s="82"/>
      <c r="AI834" s="82"/>
      <c r="AJ834" s="82"/>
      <c r="AK834" s="82"/>
      <c r="AL834" s="82"/>
      <c r="AM834" s="82"/>
      <c r="AN834" s="82"/>
      <c r="AO834" s="82"/>
      <c r="AP834" s="82"/>
      <c r="AQ834" s="82"/>
      <c r="AR834" s="82"/>
      <c r="AS834" s="82"/>
      <c r="AT834" s="82"/>
      <c r="AU834" s="82"/>
      <c r="AV834" s="82"/>
      <c r="AW834" s="82"/>
      <c r="AX834" s="82"/>
      <c r="AY834" s="82"/>
      <c r="AZ834" s="82"/>
      <c r="BA834" s="82"/>
      <c r="BB834" s="82"/>
      <c r="BC834" s="82"/>
      <c r="BD834" s="82"/>
      <c r="BE834" s="82"/>
      <c r="BF834" s="82"/>
      <c r="BG834" s="82"/>
      <c r="BH834" s="82"/>
      <c r="BI834" s="82"/>
      <c r="BJ834" s="82"/>
      <c r="BK834" s="82"/>
      <c r="BL834" s="82"/>
      <c r="BM834" s="82"/>
      <c r="BN834" s="82"/>
      <c r="BO834" s="82"/>
      <c r="BP834" s="82"/>
      <c r="BQ834" s="82"/>
      <c r="BR834" s="82"/>
      <c r="BS834" s="84"/>
      <c r="BT834" s="84"/>
      <c r="BU834" s="84"/>
      <c r="BV834" s="84"/>
      <c r="BW834" s="84"/>
      <c r="BX834" s="84"/>
      <c r="BY834" s="82"/>
      <c r="BZ834" s="83"/>
      <c r="CA834" s="82"/>
      <c r="CB834" s="82"/>
      <c r="CC834" s="82"/>
    </row>
    <row r="835" spans="1:81" ht="15.75" customHeight="1" thickBot="1" x14ac:dyDescent="0.25">
      <c r="A835" s="82"/>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c r="AA835" s="82"/>
      <c r="AB835" s="82"/>
      <c r="AC835" s="82"/>
      <c r="AD835" s="82"/>
      <c r="AE835" s="82"/>
      <c r="AF835" s="82"/>
      <c r="AG835" s="82"/>
      <c r="AH835" s="82"/>
      <c r="AI835" s="82"/>
      <c r="AJ835" s="82"/>
      <c r="AK835" s="82"/>
      <c r="AL835" s="82"/>
      <c r="AM835" s="82"/>
      <c r="AN835" s="82"/>
      <c r="AO835" s="82"/>
      <c r="AP835" s="82"/>
      <c r="AQ835" s="82"/>
      <c r="AR835" s="82"/>
      <c r="AS835" s="82"/>
      <c r="AT835" s="82"/>
      <c r="AU835" s="82"/>
      <c r="AV835" s="82"/>
      <c r="AW835" s="82"/>
      <c r="AX835" s="82"/>
      <c r="AY835" s="82"/>
      <c r="AZ835" s="82"/>
      <c r="BA835" s="82"/>
      <c r="BB835" s="82"/>
      <c r="BC835" s="82"/>
      <c r="BD835" s="82"/>
      <c r="BE835" s="82"/>
      <c r="BF835" s="82"/>
      <c r="BG835" s="82"/>
      <c r="BH835" s="82"/>
      <c r="BI835" s="82"/>
      <c r="BJ835" s="82"/>
      <c r="BK835" s="82"/>
      <c r="BL835" s="82"/>
      <c r="BM835" s="82"/>
      <c r="BN835" s="82"/>
      <c r="BO835" s="82"/>
      <c r="BP835" s="82"/>
      <c r="BQ835" s="82"/>
      <c r="BR835" s="82"/>
      <c r="BS835" s="84"/>
      <c r="BT835" s="84"/>
      <c r="BU835" s="84"/>
      <c r="BV835" s="84"/>
      <c r="BW835" s="84"/>
      <c r="BX835" s="84"/>
      <c r="BY835" s="82"/>
      <c r="BZ835" s="83"/>
      <c r="CA835" s="82"/>
      <c r="CB835" s="82"/>
      <c r="CC835" s="82"/>
    </row>
    <row r="836" spans="1:81" ht="15.75" customHeight="1" thickBot="1" x14ac:dyDescent="0.25">
      <c r="A836" s="82"/>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c r="AA836" s="82"/>
      <c r="AB836" s="82"/>
      <c r="AC836" s="82"/>
      <c r="AD836" s="82"/>
      <c r="AE836" s="82"/>
      <c r="AF836" s="82"/>
      <c r="AG836" s="82"/>
      <c r="AH836" s="82"/>
      <c r="AI836" s="82"/>
      <c r="AJ836" s="82"/>
      <c r="AK836" s="82"/>
      <c r="AL836" s="82"/>
      <c r="AM836" s="82"/>
      <c r="AN836" s="82"/>
      <c r="AO836" s="82"/>
      <c r="AP836" s="82"/>
      <c r="AQ836" s="82"/>
      <c r="AR836" s="82"/>
      <c r="AS836" s="82"/>
      <c r="AT836" s="82"/>
      <c r="AU836" s="82"/>
      <c r="AV836" s="82"/>
      <c r="AW836" s="82"/>
      <c r="AX836" s="82"/>
      <c r="AY836" s="82"/>
      <c r="AZ836" s="82"/>
      <c r="BA836" s="82"/>
      <c r="BB836" s="82"/>
      <c r="BC836" s="82"/>
      <c r="BD836" s="82"/>
      <c r="BE836" s="82"/>
      <c r="BF836" s="82"/>
      <c r="BG836" s="82"/>
      <c r="BH836" s="82"/>
      <c r="BI836" s="82"/>
      <c r="BJ836" s="82"/>
      <c r="BK836" s="82"/>
      <c r="BL836" s="82"/>
      <c r="BM836" s="82"/>
      <c r="BN836" s="82"/>
      <c r="BO836" s="82"/>
      <c r="BP836" s="82"/>
      <c r="BQ836" s="82"/>
      <c r="BR836" s="82"/>
      <c r="BS836" s="84"/>
      <c r="BT836" s="84"/>
      <c r="BU836" s="84"/>
      <c r="BV836" s="84"/>
      <c r="BW836" s="84"/>
      <c r="BX836" s="84"/>
      <c r="BY836" s="82"/>
      <c r="BZ836" s="83"/>
      <c r="CA836" s="82"/>
      <c r="CB836" s="82"/>
      <c r="CC836" s="82"/>
    </row>
    <row r="837" spans="1:81" ht="15.75" customHeight="1" thickBot="1" x14ac:dyDescent="0.25">
      <c r="A837" s="82"/>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c r="AA837" s="82"/>
      <c r="AB837" s="82"/>
      <c r="AC837" s="82"/>
      <c r="AD837" s="82"/>
      <c r="AE837" s="82"/>
      <c r="AF837" s="82"/>
      <c r="AG837" s="82"/>
      <c r="AH837" s="82"/>
      <c r="AI837" s="82"/>
      <c r="AJ837" s="82"/>
      <c r="AK837" s="82"/>
      <c r="AL837" s="82"/>
      <c r="AM837" s="82"/>
      <c r="AN837" s="82"/>
      <c r="AO837" s="82"/>
      <c r="AP837" s="82"/>
      <c r="AQ837" s="82"/>
      <c r="AR837" s="82"/>
      <c r="AS837" s="82"/>
      <c r="AT837" s="82"/>
      <c r="AU837" s="82"/>
      <c r="AV837" s="82"/>
      <c r="AW837" s="82"/>
      <c r="AX837" s="82"/>
      <c r="AY837" s="82"/>
      <c r="AZ837" s="82"/>
      <c r="BA837" s="82"/>
      <c r="BB837" s="82"/>
      <c r="BC837" s="82"/>
      <c r="BD837" s="82"/>
      <c r="BE837" s="82"/>
      <c r="BF837" s="82"/>
      <c r="BG837" s="82"/>
      <c r="BH837" s="82"/>
      <c r="BI837" s="82"/>
      <c r="BJ837" s="82"/>
      <c r="BK837" s="82"/>
      <c r="BL837" s="82"/>
      <c r="BM837" s="82"/>
      <c r="BN837" s="82"/>
      <c r="BO837" s="82"/>
      <c r="BP837" s="82"/>
      <c r="BQ837" s="82"/>
      <c r="BR837" s="82"/>
      <c r="BS837" s="84"/>
      <c r="BT837" s="84"/>
      <c r="BU837" s="84"/>
      <c r="BV837" s="84"/>
      <c r="BW837" s="84"/>
      <c r="BX837" s="84"/>
      <c r="BY837" s="82"/>
      <c r="BZ837" s="83"/>
      <c r="CA837" s="82"/>
      <c r="CB837" s="82"/>
      <c r="CC837" s="82"/>
    </row>
    <row r="838" spans="1:81" ht="15.75" customHeight="1" thickBot="1" x14ac:dyDescent="0.25">
      <c r="A838" s="82"/>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c r="AA838" s="82"/>
      <c r="AB838" s="82"/>
      <c r="AC838" s="82"/>
      <c r="AD838" s="82"/>
      <c r="AE838" s="82"/>
      <c r="AF838" s="82"/>
      <c r="AG838" s="82"/>
      <c r="AH838" s="82"/>
      <c r="AI838" s="82"/>
      <c r="AJ838" s="82"/>
      <c r="AK838" s="82"/>
      <c r="AL838" s="82"/>
      <c r="AM838" s="82"/>
      <c r="AN838" s="82"/>
      <c r="AO838" s="82"/>
      <c r="AP838" s="82"/>
      <c r="AQ838" s="82"/>
      <c r="AR838" s="82"/>
      <c r="AS838" s="82"/>
      <c r="AT838" s="82"/>
      <c r="AU838" s="82"/>
      <c r="AV838" s="82"/>
      <c r="AW838" s="82"/>
      <c r="AX838" s="82"/>
      <c r="AY838" s="82"/>
      <c r="AZ838" s="82"/>
      <c r="BA838" s="82"/>
      <c r="BB838" s="82"/>
      <c r="BC838" s="82"/>
      <c r="BD838" s="82"/>
      <c r="BE838" s="82"/>
      <c r="BF838" s="82"/>
      <c r="BG838" s="82"/>
      <c r="BH838" s="82"/>
      <c r="BI838" s="82"/>
      <c r="BJ838" s="82"/>
      <c r="BK838" s="82"/>
      <c r="BL838" s="82"/>
      <c r="BM838" s="82"/>
      <c r="BN838" s="82"/>
      <c r="BO838" s="82"/>
      <c r="BP838" s="82"/>
      <c r="BQ838" s="82"/>
      <c r="BR838" s="82"/>
      <c r="BS838" s="84"/>
      <c r="BT838" s="84"/>
      <c r="BU838" s="84"/>
      <c r="BV838" s="84"/>
      <c r="BW838" s="84"/>
      <c r="BX838" s="84"/>
      <c r="BY838" s="82"/>
      <c r="BZ838" s="83"/>
      <c r="CA838" s="82"/>
      <c r="CB838" s="82"/>
      <c r="CC838" s="82"/>
    </row>
    <row r="839" spans="1:81" ht="15.75" customHeight="1" thickBot="1" x14ac:dyDescent="0.25">
      <c r="A839" s="82"/>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G839" s="82"/>
      <c r="AH839" s="82"/>
      <c r="AI839" s="82"/>
      <c r="AJ839" s="82"/>
      <c r="AK839" s="82"/>
      <c r="AL839" s="82"/>
      <c r="AM839" s="82"/>
      <c r="AN839" s="82"/>
      <c r="AO839" s="82"/>
      <c r="AP839" s="82"/>
      <c r="AQ839" s="82"/>
      <c r="AR839" s="82"/>
      <c r="AS839" s="82"/>
      <c r="AT839" s="82"/>
      <c r="AU839" s="82"/>
      <c r="AV839" s="82"/>
      <c r="AW839" s="82"/>
      <c r="AX839" s="82"/>
      <c r="AY839" s="82"/>
      <c r="AZ839" s="82"/>
      <c r="BA839" s="82"/>
      <c r="BB839" s="82"/>
      <c r="BC839" s="82"/>
      <c r="BD839" s="82"/>
      <c r="BE839" s="82"/>
      <c r="BF839" s="82"/>
      <c r="BG839" s="82"/>
      <c r="BH839" s="82"/>
      <c r="BI839" s="82"/>
      <c r="BJ839" s="82"/>
      <c r="BK839" s="82"/>
      <c r="BL839" s="82"/>
      <c r="BM839" s="82"/>
      <c r="BN839" s="82"/>
      <c r="BO839" s="82"/>
      <c r="BP839" s="82"/>
      <c r="BQ839" s="82"/>
      <c r="BR839" s="82"/>
      <c r="BS839" s="84"/>
      <c r="BT839" s="84"/>
      <c r="BU839" s="84"/>
      <c r="BV839" s="84"/>
      <c r="BW839" s="84"/>
      <c r="BX839" s="84"/>
      <c r="BY839" s="82"/>
      <c r="BZ839" s="83"/>
      <c r="CA839" s="82"/>
      <c r="CB839" s="82"/>
      <c r="CC839" s="82"/>
    </row>
    <row r="840" spans="1:81" ht="15.75" customHeight="1" thickBot="1" x14ac:dyDescent="0.25">
      <c r="A840" s="82"/>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c r="AA840" s="82"/>
      <c r="AB840" s="82"/>
      <c r="AC840" s="82"/>
      <c r="AD840" s="82"/>
      <c r="AE840" s="82"/>
      <c r="AF840" s="82"/>
      <c r="AG840" s="82"/>
      <c r="AH840" s="82"/>
      <c r="AI840" s="82"/>
      <c r="AJ840" s="82"/>
      <c r="AK840" s="82"/>
      <c r="AL840" s="82"/>
      <c r="AM840" s="82"/>
      <c r="AN840" s="82"/>
      <c r="AO840" s="82"/>
      <c r="AP840" s="82"/>
      <c r="AQ840" s="82"/>
      <c r="AR840" s="82"/>
      <c r="AS840" s="82"/>
      <c r="AT840" s="82"/>
      <c r="AU840" s="82"/>
      <c r="AV840" s="82"/>
      <c r="AW840" s="82"/>
      <c r="AX840" s="82"/>
      <c r="AY840" s="82"/>
      <c r="AZ840" s="82"/>
      <c r="BA840" s="82"/>
      <c r="BB840" s="82"/>
      <c r="BC840" s="82"/>
      <c r="BD840" s="82"/>
      <c r="BE840" s="82"/>
      <c r="BF840" s="82"/>
      <c r="BG840" s="82"/>
      <c r="BH840" s="82"/>
      <c r="BI840" s="82"/>
      <c r="BJ840" s="82"/>
      <c r="BK840" s="82"/>
      <c r="BL840" s="82"/>
      <c r="BM840" s="82"/>
      <c r="BN840" s="82"/>
      <c r="BO840" s="82"/>
      <c r="BP840" s="82"/>
      <c r="BQ840" s="82"/>
      <c r="BR840" s="82"/>
      <c r="BS840" s="84"/>
      <c r="BT840" s="84"/>
      <c r="BU840" s="84"/>
      <c r="BV840" s="84"/>
      <c r="BW840" s="84"/>
      <c r="BX840" s="84"/>
      <c r="BY840" s="82"/>
      <c r="BZ840" s="83"/>
      <c r="CA840" s="82"/>
      <c r="CB840" s="82"/>
      <c r="CC840" s="82"/>
    </row>
    <row r="841" spans="1:81" ht="15.75" customHeight="1" thickBot="1" x14ac:dyDescent="0.25">
      <c r="A841" s="82"/>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c r="AA841" s="82"/>
      <c r="AB841" s="82"/>
      <c r="AC841" s="82"/>
      <c r="AD841" s="82"/>
      <c r="AE841" s="82"/>
      <c r="AF841" s="82"/>
      <c r="AG841" s="82"/>
      <c r="AH841" s="82"/>
      <c r="AI841" s="82"/>
      <c r="AJ841" s="82"/>
      <c r="AK841" s="82"/>
      <c r="AL841" s="82"/>
      <c r="AM841" s="82"/>
      <c r="AN841" s="82"/>
      <c r="AO841" s="82"/>
      <c r="AP841" s="82"/>
      <c r="AQ841" s="82"/>
      <c r="AR841" s="82"/>
      <c r="AS841" s="82"/>
      <c r="AT841" s="82"/>
      <c r="AU841" s="82"/>
      <c r="AV841" s="82"/>
      <c r="AW841" s="82"/>
      <c r="AX841" s="82"/>
      <c r="AY841" s="82"/>
      <c r="AZ841" s="82"/>
      <c r="BA841" s="82"/>
      <c r="BB841" s="82"/>
      <c r="BC841" s="82"/>
      <c r="BD841" s="82"/>
      <c r="BE841" s="82"/>
      <c r="BF841" s="82"/>
      <c r="BG841" s="82"/>
      <c r="BH841" s="82"/>
      <c r="BI841" s="82"/>
      <c r="BJ841" s="82"/>
      <c r="BK841" s="82"/>
      <c r="BL841" s="82"/>
      <c r="BM841" s="82"/>
      <c r="BN841" s="82"/>
      <c r="BO841" s="82"/>
      <c r="BP841" s="82"/>
      <c r="BQ841" s="82"/>
      <c r="BR841" s="82"/>
      <c r="BS841" s="84"/>
      <c r="BT841" s="84"/>
      <c r="BU841" s="84"/>
      <c r="BV841" s="84"/>
      <c r="BW841" s="84"/>
      <c r="BX841" s="84"/>
      <c r="BY841" s="82"/>
      <c r="BZ841" s="83"/>
      <c r="CA841" s="82"/>
      <c r="CB841" s="82"/>
      <c r="CC841" s="82"/>
    </row>
    <row r="842" spans="1:81" ht="15.75" customHeight="1" thickBot="1" x14ac:dyDescent="0.25">
      <c r="A842" s="82"/>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c r="AA842" s="82"/>
      <c r="AB842" s="82"/>
      <c r="AC842" s="82"/>
      <c r="AD842" s="82"/>
      <c r="AE842" s="82"/>
      <c r="AF842" s="82"/>
      <c r="AG842" s="82"/>
      <c r="AH842" s="82"/>
      <c r="AI842" s="82"/>
      <c r="AJ842" s="82"/>
      <c r="AK842" s="82"/>
      <c r="AL842" s="82"/>
      <c r="AM842" s="82"/>
      <c r="AN842" s="82"/>
      <c r="AO842" s="82"/>
      <c r="AP842" s="82"/>
      <c r="AQ842" s="82"/>
      <c r="AR842" s="82"/>
      <c r="AS842" s="82"/>
      <c r="AT842" s="82"/>
      <c r="AU842" s="82"/>
      <c r="AV842" s="82"/>
      <c r="AW842" s="82"/>
      <c r="AX842" s="82"/>
      <c r="AY842" s="82"/>
      <c r="AZ842" s="82"/>
      <c r="BA842" s="82"/>
      <c r="BB842" s="82"/>
      <c r="BC842" s="82"/>
      <c r="BD842" s="82"/>
      <c r="BE842" s="82"/>
      <c r="BF842" s="82"/>
      <c r="BG842" s="82"/>
      <c r="BH842" s="82"/>
      <c r="BI842" s="82"/>
      <c r="BJ842" s="82"/>
      <c r="BK842" s="82"/>
      <c r="BL842" s="82"/>
      <c r="BM842" s="82"/>
      <c r="BN842" s="82"/>
      <c r="BO842" s="82"/>
      <c r="BP842" s="82"/>
      <c r="BQ842" s="82"/>
      <c r="BR842" s="82"/>
      <c r="BS842" s="84"/>
      <c r="BT842" s="84"/>
      <c r="BU842" s="84"/>
      <c r="BV842" s="84"/>
      <c r="BW842" s="84"/>
      <c r="BX842" s="84"/>
      <c r="BY842" s="82"/>
      <c r="BZ842" s="83"/>
      <c r="CA842" s="82"/>
      <c r="CB842" s="82"/>
      <c r="CC842" s="82"/>
    </row>
    <row r="843" spans="1:81" ht="15.75" customHeight="1" thickBot="1" x14ac:dyDescent="0.25">
      <c r="A843" s="82"/>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c r="AA843" s="82"/>
      <c r="AB843" s="82"/>
      <c r="AC843" s="82"/>
      <c r="AD843" s="82"/>
      <c r="AE843" s="82"/>
      <c r="AF843" s="82"/>
      <c r="AG843" s="82"/>
      <c r="AH843" s="82"/>
      <c r="AI843" s="82"/>
      <c r="AJ843" s="82"/>
      <c r="AK843" s="82"/>
      <c r="AL843" s="82"/>
      <c r="AM843" s="82"/>
      <c r="AN843" s="82"/>
      <c r="AO843" s="82"/>
      <c r="AP843" s="82"/>
      <c r="AQ843" s="82"/>
      <c r="AR843" s="82"/>
      <c r="AS843" s="82"/>
      <c r="AT843" s="82"/>
      <c r="AU843" s="82"/>
      <c r="AV843" s="82"/>
      <c r="AW843" s="82"/>
      <c r="AX843" s="82"/>
      <c r="AY843" s="82"/>
      <c r="AZ843" s="82"/>
      <c r="BA843" s="82"/>
      <c r="BB843" s="82"/>
      <c r="BC843" s="82"/>
      <c r="BD843" s="82"/>
      <c r="BE843" s="82"/>
      <c r="BF843" s="82"/>
      <c r="BG843" s="82"/>
      <c r="BH843" s="82"/>
      <c r="BI843" s="82"/>
      <c r="BJ843" s="82"/>
      <c r="BK843" s="82"/>
      <c r="BL843" s="82"/>
      <c r="BM843" s="82"/>
      <c r="BN843" s="82"/>
      <c r="BO843" s="82"/>
      <c r="BP843" s="82"/>
      <c r="BQ843" s="82"/>
      <c r="BR843" s="82"/>
      <c r="BS843" s="84"/>
      <c r="BT843" s="84"/>
      <c r="BU843" s="84"/>
      <c r="BV843" s="84"/>
      <c r="BW843" s="84"/>
      <c r="BX843" s="84"/>
      <c r="BY843" s="82"/>
      <c r="BZ843" s="83"/>
      <c r="CA843" s="82"/>
      <c r="CB843" s="82"/>
      <c r="CC843" s="82"/>
    </row>
    <row r="844" spans="1:81" ht="15.75" customHeight="1" thickBot="1" x14ac:dyDescent="0.25">
      <c r="A844" s="82"/>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c r="AA844" s="82"/>
      <c r="AB844" s="82"/>
      <c r="AC844" s="82"/>
      <c r="AD844" s="82"/>
      <c r="AE844" s="82"/>
      <c r="AF844" s="82"/>
      <c r="AG844" s="82"/>
      <c r="AH844" s="82"/>
      <c r="AI844" s="82"/>
      <c r="AJ844" s="82"/>
      <c r="AK844" s="82"/>
      <c r="AL844" s="82"/>
      <c r="AM844" s="82"/>
      <c r="AN844" s="82"/>
      <c r="AO844" s="82"/>
      <c r="AP844" s="82"/>
      <c r="AQ844" s="82"/>
      <c r="AR844" s="82"/>
      <c r="AS844" s="82"/>
      <c r="AT844" s="82"/>
      <c r="AU844" s="82"/>
      <c r="AV844" s="82"/>
      <c r="AW844" s="82"/>
      <c r="AX844" s="82"/>
      <c r="AY844" s="82"/>
      <c r="AZ844" s="82"/>
      <c r="BA844" s="82"/>
      <c r="BB844" s="82"/>
      <c r="BC844" s="82"/>
      <c r="BD844" s="82"/>
      <c r="BE844" s="82"/>
      <c r="BF844" s="82"/>
      <c r="BG844" s="82"/>
      <c r="BH844" s="82"/>
      <c r="BI844" s="82"/>
      <c r="BJ844" s="82"/>
      <c r="BK844" s="82"/>
      <c r="BL844" s="82"/>
      <c r="BM844" s="82"/>
      <c r="BN844" s="82"/>
      <c r="BO844" s="82"/>
      <c r="BP844" s="82"/>
      <c r="BQ844" s="82"/>
      <c r="BR844" s="82"/>
      <c r="BS844" s="84"/>
      <c r="BT844" s="84"/>
      <c r="BU844" s="84"/>
      <c r="BV844" s="84"/>
      <c r="BW844" s="84"/>
      <c r="BX844" s="84"/>
      <c r="BY844" s="82"/>
      <c r="BZ844" s="83"/>
      <c r="CA844" s="82"/>
      <c r="CB844" s="82"/>
      <c r="CC844" s="82"/>
    </row>
    <row r="845" spans="1:81" ht="15.75" customHeight="1" thickBot="1" x14ac:dyDescent="0.25">
      <c r="A845" s="82"/>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c r="AA845" s="82"/>
      <c r="AB845" s="82"/>
      <c r="AC845" s="82"/>
      <c r="AD845" s="82"/>
      <c r="AE845" s="82"/>
      <c r="AF845" s="82"/>
      <c r="AG845" s="82"/>
      <c r="AH845" s="82"/>
      <c r="AI845" s="82"/>
      <c r="AJ845" s="82"/>
      <c r="AK845" s="82"/>
      <c r="AL845" s="82"/>
      <c r="AM845" s="82"/>
      <c r="AN845" s="82"/>
      <c r="AO845" s="82"/>
      <c r="AP845" s="82"/>
      <c r="AQ845" s="82"/>
      <c r="AR845" s="82"/>
      <c r="AS845" s="82"/>
      <c r="AT845" s="82"/>
      <c r="AU845" s="82"/>
      <c r="AV845" s="82"/>
      <c r="AW845" s="82"/>
      <c r="AX845" s="82"/>
      <c r="AY845" s="82"/>
      <c r="AZ845" s="82"/>
      <c r="BA845" s="82"/>
      <c r="BB845" s="82"/>
      <c r="BC845" s="82"/>
      <c r="BD845" s="82"/>
      <c r="BE845" s="82"/>
      <c r="BF845" s="82"/>
      <c r="BG845" s="82"/>
      <c r="BH845" s="82"/>
      <c r="BI845" s="82"/>
      <c r="BJ845" s="82"/>
      <c r="BK845" s="82"/>
      <c r="BL845" s="82"/>
      <c r="BM845" s="82"/>
      <c r="BN845" s="82"/>
      <c r="BO845" s="82"/>
      <c r="BP845" s="82"/>
      <c r="BQ845" s="82"/>
      <c r="BR845" s="82"/>
      <c r="BS845" s="84"/>
      <c r="BT845" s="84"/>
      <c r="BU845" s="84"/>
      <c r="BV845" s="84"/>
      <c r="BW845" s="84"/>
      <c r="BX845" s="84"/>
      <c r="BY845" s="82"/>
      <c r="BZ845" s="83"/>
      <c r="CA845" s="82"/>
      <c r="CB845" s="82"/>
      <c r="CC845" s="82"/>
    </row>
    <row r="846" spans="1:81" ht="15.75" customHeight="1" thickBot="1" x14ac:dyDescent="0.25">
      <c r="A846" s="82"/>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c r="AJ846" s="82"/>
      <c r="AK846" s="82"/>
      <c r="AL846" s="82"/>
      <c r="AM846" s="82"/>
      <c r="AN846" s="82"/>
      <c r="AO846" s="82"/>
      <c r="AP846" s="82"/>
      <c r="AQ846" s="82"/>
      <c r="AR846" s="82"/>
      <c r="AS846" s="82"/>
      <c r="AT846" s="82"/>
      <c r="AU846" s="82"/>
      <c r="AV846" s="82"/>
      <c r="AW846" s="82"/>
      <c r="AX846" s="82"/>
      <c r="AY846" s="82"/>
      <c r="AZ846" s="82"/>
      <c r="BA846" s="82"/>
      <c r="BB846" s="82"/>
      <c r="BC846" s="82"/>
      <c r="BD846" s="82"/>
      <c r="BE846" s="82"/>
      <c r="BF846" s="82"/>
      <c r="BG846" s="82"/>
      <c r="BH846" s="82"/>
      <c r="BI846" s="82"/>
      <c r="BJ846" s="82"/>
      <c r="BK846" s="82"/>
      <c r="BL846" s="82"/>
      <c r="BM846" s="82"/>
      <c r="BN846" s="82"/>
      <c r="BO846" s="82"/>
      <c r="BP846" s="82"/>
      <c r="BQ846" s="82"/>
      <c r="BR846" s="82"/>
      <c r="BS846" s="84"/>
      <c r="BT846" s="84"/>
      <c r="BU846" s="84"/>
      <c r="BV846" s="84"/>
      <c r="BW846" s="84"/>
      <c r="BX846" s="84"/>
      <c r="BY846" s="82"/>
      <c r="BZ846" s="83"/>
      <c r="CA846" s="82"/>
      <c r="CB846" s="82"/>
      <c r="CC846" s="82"/>
    </row>
    <row r="847" spans="1:81" ht="15.75" customHeight="1" thickBot="1" x14ac:dyDescent="0.25">
      <c r="A847" s="82"/>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c r="AJ847" s="82"/>
      <c r="AK847" s="82"/>
      <c r="AL847" s="82"/>
      <c r="AM847" s="82"/>
      <c r="AN847" s="82"/>
      <c r="AO847" s="82"/>
      <c r="AP847" s="82"/>
      <c r="AQ847" s="82"/>
      <c r="AR847" s="82"/>
      <c r="AS847" s="82"/>
      <c r="AT847" s="82"/>
      <c r="AU847" s="82"/>
      <c r="AV847" s="82"/>
      <c r="AW847" s="82"/>
      <c r="AX847" s="82"/>
      <c r="AY847" s="82"/>
      <c r="AZ847" s="82"/>
      <c r="BA847" s="82"/>
      <c r="BB847" s="82"/>
      <c r="BC847" s="82"/>
      <c r="BD847" s="82"/>
      <c r="BE847" s="82"/>
      <c r="BF847" s="82"/>
      <c r="BG847" s="82"/>
      <c r="BH847" s="82"/>
      <c r="BI847" s="82"/>
      <c r="BJ847" s="82"/>
      <c r="BK847" s="82"/>
      <c r="BL847" s="82"/>
      <c r="BM847" s="82"/>
      <c r="BN847" s="82"/>
      <c r="BO847" s="82"/>
      <c r="BP847" s="82"/>
      <c r="BQ847" s="82"/>
      <c r="BR847" s="82"/>
      <c r="BS847" s="84"/>
      <c r="BT847" s="84"/>
      <c r="BU847" s="84"/>
      <c r="BV847" s="84"/>
      <c r="BW847" s="84"/>
      <c r="BX847" s="84"/>
      <c r="BY847" s="82"/>
      <c r="BZ847" s="83"/>
      <c r="CA847" s="82"/>
      <c r="CB847" s="82"/>
      <c r="CC847" s="82"/>
    </row>
    <row r="848" spans="1:81" ht="15.75" customHeight="1" thickBot="1" x14ac:dyDescent="0.25">
      <c r="A848" s="82"/>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c r="AA848" s="82"/>
      <c r="AB848" s="82"/>
      <c r="AC848" s="82"/>
      <c r="AD848" s="82"/>
      <c r="AE848" s="82"/>
      <c r="AF848" s="82"/>
      <c r="AG848" s="82"/>
      <c r="AH848" s="82"/>
      <c r="AI848" s="82"/>
      <c r="AJ848" s="82"/>
      <c r="AK848" s="82"/>
      <c r="AL848" s="82"/>
      <c r="AM848" s="82"/>
      <c r="AN848" s="82"/>
      <c r="AO848" s="82"/>
      <c r="AP848" s="82"/>
      <c r="AQ848" s="82"/>
      <c r="AR848" s="82"/>
      <c r="AS848" s="82"/>
      <c r="AT848" s="82"/>
      <c r="AU848" s="82"/>
      <c r="AV848" s="82"/>
      <c r="AW848" s="82"/>
      <c r="AX848" s="82"/>
      <c r="AY848" s="82"/>
      <c r="AZ848" s="82"/>
      <c r="BA848" s="82"/>
      <c r="BB848" s="82"/>
      <c r="BC848" s="82"/>
      <c r="BD848" s="82"/>
      <c r="BE848" s="82"/>
      <c r="BF848" s="82"/>
      <c r="BG848" s="82"/>
      <c r="BH848" s="82"/>
      <c r="BI848" s="82"/>
      <c r="BJ848" s="82"/>
      <c r="BK848" s="82"/>
      <c r="BL848" s="82"/>
      <c r="BM848" s="82"/>
      <c r="BN848" s="82"/>
      <c r="BO848" s="82"/>
      <c r="BP848" s="82"/>
      <c r="BQ848" s="82"/>
      <c r="BR848" s="82"/>
      <c r="BS848" s="84"/>
      <c r="BT848" s="84"/>
      <c r="BU848" s="84"/>
      <c r="BV848" s="84"/>
      <c r="BW848" s="84"/>
      <c r="BX848" s="84"/>
      <c r="BY848" s="82"/>
      <c r="BZ848" s="83"/>
      <c r="CA848" s="82"/>
      <c r="CB848" s="82"/>
      <c r="CC848" s="82"/>
    </row>
    <row r="849" spans="1:81" ht="15.75" customHeight="1" thickBot="1" x14ac:dyDescent="0.25">
      <c r="A849" s="82"/>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c r="AA849" s="82"/>
      <c r="AB849" s="82"/>
      <c r="AC849" s="82"/>
      <c r="AD849" s="82"/>
      <c r="AE849" s="82"/>
      <c r="AF849" s="82"/>
      <c r="AG849" s="82"/>
      <c r="AH849" s="82"/>
      <c r="AI849" s="82"/>
      <c r="AJ849" s="82"/>
      <c r="AK849" s="82"/>
      <c r="AL849" s="82"/>
      <c r="AM849" s="82"/>
      <c r="AN849" s="82"/>
      <c r="AO849" s="82"/>
      <c r="AP849" s="82"/>
      <c r="AQ849" s="82"/>
      <c r="AR849" s="82"/>
      <c r="AS849" s="82"/>
      <c r="AT849" s="82"/>
      <c r="AU849" s="82"/>
      <c r="AV849" s="82"/>
      <c r="AW849" s="82"/>
      <c r="AX849" s="82"/>
      <c r="AY849" s="82"/>
      <c r="AZ849" s="82"/>
      <c r="BA849" s="82"/>
      <c r="BB849" s="82"/>
      <c r="BC849" s="82"/>
      <c r="BD849" s="82"/>
      <c r="BE849" s="82"/>
      <c r="BF849" s="82"/>
      <c r="BG849" s="82"/>
      <c r="BH849" s="82"/>
      <c r="BI849" s="82"/>
      <c r="BJ849" s="82"/>
      <c r="BK849" s="82"/>
      <c r="BL849" s="82"/>
      <c r="BM849" s="82"/>
      <c r="BN849" s="82"/>
      <c r="BO849" s="82"/>
      <c r="BP849" s="82"/>
      <c r="BQ849" s="82"/>
      <c r="BR849" s="82"/>
      <c r="BS849" s="84"/>
      <c r="BT849" s="84"/>
      <c r="BU849" s="84"/>
      <c r="BV849" s="84"/>
      <c r="BW849" s="84"/>
      <c r="BX849" s="84"/>
      <c r="BY849" s="82"/>
      <c r="BZ849" s="83"/>
      <c r="CA849" s="82"/>
      <c r="CB849" s="82"/>
      <c r="CC849" s="82"/>
    </row>
    <row r="850" spans="1:81" ht="15.75" customHeight="1" thickBot="1" x14ac:dyDescent="0.25">
      <c r="A850" s="82"/>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c r="AA850" s="82"/>
      <c r="AB850" s="82"/>
      <c r="AC850" s="82"/>
      <c r="AD850" s="82"/>
      <c r="AE850" s="82"/>
      <c r="AF850" s="82"/>
      <c r="AG850" s="82"/>
      <c r="AH850" s="82"/>
      <c r="AI850" s="82"/>
      <c r="AJ850" s="82"/>
      <c r="AK850" s="82"/>
      <c r="AL850" s="82"/>
      <c r="AM850" s="82"/>
      <c r="AN850" s="82"/>
      <c r="AO850" s="82"/>
      <c r="AP850" s="82"/>
      <c r="AQ850" s="82"/>
      <c r="AR850" s="82"/>
      <c r="AS850" s="82"/>
      <c r="AT850" s="82"/>
      <c r="AU850" s="82"/>
      <c r="AV850" s="82"/>
      <c r="AW850" s="82"/>
      <c r="AX850" s="82"/>
      <c r="AY850" s="82"/>
      <c r="AZ850" s="82"/>
      <c r="BA850" s="82"/>
      <c r="BB850" s="82"/>
      <c r="BC850" s="82"/>
      <c r="BD850" s="82"/>
      <c r="BE850" s="82"/>
      <c r="BF850" s="82"/>
      <c r="BG850" s="82"/>
      <c r="BH850" s="82"/>
      <c r="BI850" s="82"/>
      <c r="BJ850" s="82"/>
      <c r="BK850" s="82"/>
      <c r="BL850" s="82"/>
      <c r="BM850" s="82"/>
      <c r="BN850" s="82"/>
      <c r="BO850" s="82"/>
      <c r="BP850" s="82"/>
      <c r="BQ850" s="82"/>
      <c r="BR850" s="82"/>
      <c r="BS850" s="84"/>
      <c r="BT850" s="84"/>
      <c r="BU850" s="84"/>
      <c r="BV850" s="84"/>
      <c r="BW850" s="84"/>
      <c r="BX850" s="84"/>
      <c r="BY850" s="82"/>
      <c r="BZ850" s="83"/>
      <c r="CA850" s="82"/>
      <c r="CB850" s="82"/>
      <c r="CC850" s="82"/>
    </row>
    <row r="851" spans="1:81" ht="15.75" customHeight="1" thickBot="1" x14ac:dyDescent="0.25">
      <c r="A851" s="82"/>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c r="AA851" s="82"/>
      <c r="AB851" s="82"/>
      <c r="AC851" s="82"/>
      <c r="AD851" s="82"/>
      <c r="AE851" s="82"/>
      <c r="AF851" s="82"/>
      <c r="AG851" s="82"/>
      <c r="AH851" s="82"/>
      <c r="AI851" s="82"/>
      <c r="AJ851" s="82"/>
      <c r="AK851" s="82"/>
      <c r="AL851" s="82"/>
      <c r="AM851" s="82"/>
      <c r="AN851" s="82"/>
      <c r="AO851" s="82"/>
      <c r="AP851" s="82"/>
      <c r="AQ851" s="82"/>
      <c r="AR851" s="82"/>
      <c r="AS851" s="82"/>
      <c r="AT851" s="82"/>
      <c r="AU851" s="82"/>
      <c r="AV851" s="82"/>
      <c r="AW851" s="82"/>
      <c r="AX851" s="82"/>
      <c r="AY851" s="82"/>
      <c r="AZ851" s="82"/>
      <c r="BA851" s="82"/>
      <c r="BB851" s="82"/>
      <c r="BC851" s="82"/>
      <c r="BD851" s="82"/>
      <c r="BE851" s="82"/>
      <c r="BF851" s="82"/>
      <c r="BG851" s="82"/>
      <c r="BH851" s="82"/>
      <c r="BI851" s="82"/>
      <c r="BJ851" s="82"/>
      <c r="BK851" s="82"/>
      <c r="BL851" s="82"/>
      <c r="BM851" s="82"/>
      <c r="BN851" s="82"/>
      <c r="BO851" s="82"/>
      <c r="BP851" s="82"/>
      <c r="BQ851" s="82"/>
      <c r="BR851" s="82"/>
      <c r="BS851" s="84"/>
      <c r="BT851" s="84"/>
      <c r="BU851" s="84"/>
      <c r="BV851" s="84"/>
      <c r="BW851" s="84"/>
      <c r="BX851" s="84"/>
      <c r="BY851" s="82"/>
      <c r="BZ851" s="83"/>
      <c r="CA851" s="82"/>
      <c r="CB851" s="82"/>
      <c r="CC851" s="82"/>
    </row>
    <row r="852" spans="1:81" ht="15.75" customHeight="1" thickBot="1" x14ac:dyDescent="0.25">
      <c r="A852" s="82"/>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G852" s="82"/>
      <c r="AH852" s="82"/>
      <c r="AI852" s="82"/>
      <c r="AJ852" s="82"/>
      <c r="AK852" s="82"/>
      <c r="AL852" s="82"/>
      <c r="AM852" s="82"/>
      <c r="AN852" s="82"/>
      <c r="AO852" s="82"/>
      <c r="AP852" s="82"/>
      <c r="AQ852" s="82"/>
      <c r="AR852" s="82"/>
      <c r="AS852" s="82"/>
      <c r="AT852" s="82"/>
      <c r="AU852" s="82"/>
      <c r="AV852" s="82"/>
      <c r="AW852" s="82"/>
      <c r="AX852" s="82"/>
      <c r="AY852" s="82"/>
      <c r="AZ852" s="82"/>
      <c r="BA852" s="82"/>
      <c r="BB852" s="82"/>
      <c r="BC852" s="82"/>
      <c r="BD852" s="82"/>
      <c r="BE852" s="82"/>
      <c r="BF852" s="82"/>
      <c r="BG852" s="82"/>
      <c r="BH852" s="82"/>
      <c r="BI852" s="82"/>
      <c r="BJ852" s="82"/>
      <c r="BK852" s="82"/>
      <c r="BL852" s="82"/>
      <c r="BM852" s="82"/>
      <c r="BN852" s="82"/>
      <c r="BO852" s="82"/>
      <c r="BP852" s="82"/>
      <c r="BQ852" s="82"/>
      <c r="BR852" s="82"/>
      <c r="BS852" s="84"/>
      <c r="BT852" s="84"/>
      <c r="BU852" s="84"/>
      <c r="BV852" s="84"/>
      <c r="BW852" s="84"/>
      <c r="BX852" s="84"/>
      <c r="BY852" s="82"/>
      <c r="BZ852" s="83"/>
      <c r="CA852" s="82"/>
      <c r="CB852" s="82"/>
      <c r="CC852" s="82"/>
    </row>
    <row r="853" spans="1:81" ht="15.75" customHeight="1" thickBot="1" x14ac:dyDescent="0.25">
      <c r="A853" s="82"/>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c r="AA853" s="82"/>
      <c r="AB853" s="82"/>
      <c r="AC853" s="82"/>
      <c r="AD853" s="82"/>
      <c r="AE853" s="82"/>
      <c r="AF853" s="82"/>
      <c r="AG853" s="82"/>
      <c r="AH853" s="82"/>
      <c r="AI853" s="82"/>
      <c r="AJ853" s="82"/>
      <c r="AK853" s="82"/>
      <c r="AL853" s="82"/>
      <c r="AM853" s="82"/>
      <c r="AN853" s="82"/>
      <c r="AO853" s="82"/>
      <c r="AP853" s="82"/>
      <c r="AQ853" s="82"/>
      <c r="AR853" s="82"/>
      <c r="AS853" s="82"/>
      <c r="AT853" s="82"/>
      <c r="AU853" s="82"/>
      <c r="AV853" s="82"/>
      <c r="AW853" s="82"/>
      <c r="AX853" s="82"/>
      <c r="AY853" s="82"/>
      <c r="AZ853" s="82"/>
      <c r="BA853" s="82"/>
      <c r="BB853" s="82"/>
      <c r="BC853" s="82"/>
      <c r="BD853" s="82"/>
      <c r="BE853" s="82"/>
      <c r="BF853" s="82"/>
      <c r="BG853" s="82"/>
      <c r="BH853" s="82"/>
      <c r="BI853" s="82"/>
      <c r="BJ853" s="82"/>
      <c r="BK853" s="82"/>
      <c r="BL853" s="82"/>
      <c r="BM853" s="82"/>
      <c r="BN853" s="82"/>
      <c r="BO853" s="82"/>
      <c r="BP853" s="82"/>
      <c r="BQ853" s="82"/>
      <c r="BR853" s="82"/>
      <c r="BS853" s="84"/>
      <c r="BT853" s="84"/>
      <c r="BU853" s="84"/>
      <c r="BV853" s="84"/>
      <c r="BW853" s="84"/>
      <c r="BX853" s="84"/>
      <c r="BY853" s="82"/>
      <c r="BZ853" s="83"/>
      <c r="CA853" s="82"/>
      <c r="CB853" s="82"/>
      <c r="CC853" s="82"/>
    </row>
    <row r="854" spans="1:81" ht="15.75" customHeight="1" thickBot="1" x14ac:dyDescent="0.25">
      <c r="A854" s="82"/>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c r="AA854" s="82"/>
      <c r="AB854" s="82"/>
      <c r="AC854" s="82"/>
      <c r="AD854" s="82"/>
      <c r="AE854" s="82"/>
      <c r="AF854" s="82"/>
      <c r="AG854" s="82"/>
      <c r="AH854" s="82"/>
      <c r="AI854" s="82"/>
      <c r="AJ854" s="82"/>
      <c r="AK854" s="82"/>
      <c r="AL854" s="82"/>
      <c r="AM854" s="82"/>
      <c r="AN854" s="82"/>
      <c r="AO854" s="82"/>
      <c r="AP854" s="82"/>
      <c r="AQ854" s="82"/>
      <c r="AR854" s="82"/>
      <c r="AS854" s="82"/>
      <c r="AT854" s="82"/>
      <c r="AU854" s="82"/>
      <c r="AV854" s="82"/>
      <c r="AW854" s="82"/>
      <c r="AX854" s="82"/>
      <c r="AY854" s="82"/>
      <c r="AZ854" s="82"/>
      <c r="BA854" s="82"/>
      <c r="BB854" s="82"/>
      <c r="BC854" s="82"/>
      <c r="BD854" s="82"/>
      <c r="BE854" s="82"/>
      <c r="BF854" s="82"/>
      <c r="BG854" s="82"/>
      <c r="BH854" s="82"/>
      <c r="BI854" s="82"/>
      <c r="BJ854" s="82"/>
      <c r="BK854" s="82"/>
      <c r="BL854" s="82"/>
      <c r="BM854" s="82"/>
      <c r="BN854" s="82"/>
      <c r="BO854" s="82"/>
      <c r="BP854" s="82"/>
      <c r="BQ854" s="82"/>
      <c r="BR854" s="82"/>
      <c r="BS854" s="84"/>
      <c r="BT854" s="84"/>
      <c r="BU854" s="84"/>
      <c r="BV854" s="84"/>
      <c r="BW854" s="84"/>
      <c r="BX854" s="84"/>
      <c r="BY854" s="82"/>
      <c r="BZ854" s="83"/>
      <c r="CA854" s="82"/>
      <c r="CB854" s="82"/>
      <c r="CC854" s="82"/>
    </row>
    <row r="855" spans="1:81" ht="15.75" customHeight="1" thickBot="1" x14ac:dyDescent="0.25">
      <c r="A855" s="82"/>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c r="AA855" s="82"/>
      <c r="AB855" s="82"/>
      <c r="AC855" s="82"/>
      <c r="AD855" s="82"/>
      <c r="AE855" s="82"/>
      <c r="AF855" s="82"/>
      <c r="AG855" s="82"/>
      <c r="AH855" s="82"/>
      <c r="AI855" s="82"/>
      <c r="AJ855" s="82"/>
      <c r="AK855" s="82"/>
      <c r="AL855" s="82"/>
      <c r="AM855" s="82"/>
      <c r="AN855" s="82"/>
      <c r="AO855" s="82"/>
      <c r="AP855" s="82"/>
      <c r="AQ855" s="82"/>
      <c r="AR855" s="82"/>
      <c r="AS855" s="82"/>
      <c r="AT855" s="82"/>
      <c r="AU855" s="82"/>
      <c r="AV855" s="82"/>
      <c r="AW855" s="82"/>
      <c r="AX855" s="82"/>
      <c r="AY855" s="82"/>
      <c r="AZ855" s="82"/>
      <c r="BA855" s="82"/>
      <c r="BB855" s="82"/>
      <c r="BC855" s="82"/>
      <c r="BD855" s="82"/>
      <c r="BE855" s="82"/>
      <c r="BF855" s="82"/>
      <c r="BG855" s="82"/>
      <c r="BH855" s="82"/>
      <c r="BI855" s="82"/>
      <c r="BJ855" s="82"/>
      <c r="BK855" s="82"/>
      <c r="BL855" s="82"/>
      <c r="BM855" s="82"/>
      <c r="BN855" s="82"/>
      <c r="BO855" s="82"/>
      <c r="BP855" s="82"/>
      <c r="BQ855" s="82"/>
      <c r="BR855" s="82"/>
      <c r="BS855" s="84"/>
      <c r="BT855" s="84"/>
      <c r="BU855" s="84"/>
      <c r="BV855" s="84"/>
      <c r="BW855" s="84"/>
      <c r="BX855" s="84"/>
      <c r="BY855" s="82"/>
      <c r="BZ855" s="83"/>
      <c r="CA855" s="82"/>
      <c r="CB855" s="82"/>
      <c r="CC855" s="82"/>
    </row>
    <row r="856" spans="1:81" ht="15.75" customHeight="1" thickBot="1" x14ac:dyDescent="0.25">
      <c r="A856" s="82"/>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c r="AA856" s="82"/>
      <c r="AB856" s="82"/>
      <c r="AC856" s="82"/>
      <c r="AD856" s="82"/>
      <c r="AE856" s="82"/>
      <c r="AF856" s="82"/>
      <c r="AG856" s="82"/>
      <c r="AH856" s="82"/>
      <c r="AI856" s="82"/>
      <c r="AJ856" s="82"/>
      <c r="AK856" s="82"/>
      <c r="AL856" s="82"/>
      <c r="AM856" s="82"/>
      <c r="AN856" s="82"/>
      <c r="AO856" s="82"/>
      <c r="AP856" s="82"/>
      <c r="AQ856" s="82"/>
      <c r="AR856" s="82"/>
      <c r="AS856" s="82"/>
      <c r="AT856" s="82"/>
      <c r="AU856" s="82"/>
      <c r="AV856" s="82"/>
      <c r="AW856" s="82"/>
      <c r="AX856" s="82"/>
      <c r="AY856" s="82"/>
      <c r="AZ856" s="82"/>
      <c r="BA856" s="82"/>
      <c r="BB856" s="82"/>
      <c r="BC856" s="82"/>
      <c r="BD856" s="82"/>
      <c r="BE856" s="82"/>
      <c r="BF856" s="82"/>
      <c r="BG856" s="82"/>
      <c r="BH856" s="82"/>
      <c r="BI856" s="82"/>
      <c r="BJ856" s="82"/>
      <c r="BK856" s="82"/>
      <c r="BL856" s="82"/>
      <c r="BM856" s="82"/>
      <c r="BN856" s="82"/>
      <c r="BO856" s="82"/>
      <c r="BP856" s="82"/>
      <c r="BQ856" s="82"/>
      <c r="BR856" s="82"/>
      <c r="BS856" s="84"/>
      <c r="BT856" s="84"/>
      <c r="BU856" s="84"/>
      <c r="BV856" s="84"/>
      <c r="BW856" s="84"/>
      <c r="BX856" s="84"/>
      <c r="BY856" s="82"/>
      <c r="BZ856" s="83"/>
      <c r="CA856" s="82"/>
      <c r="CB856" s="82"/>
      <c r="CC856" s="82"/>
    </row>
    <row r="857" spans="1:81" ht="15.75" customHeight="1" thickBot="1" x14ac:dyDescent="0.25">
      <c r="A857" s="82"/>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c r="AA857" s="82"/>
      <c r="AB857" s="82"/>
      <c r="AC857" s="82"/>
      <c r="AD857" s="82"/>
      <c r="AE857" s="82"/>
      <c r="AF857" s="82"/>
      <c r="AG857" s="82"/>
      <c r="AH857" s="82"/>
      <c r="AI857" s="82"/>
      <c r="AJ857" s="82"/>
      <c r="AK857" s="82"/>
      <c r="AL857" s="82"/>
      <c r="AM857" s="82"/>
      <c r="AN857" s="82"/>
      <c r="AO857" s="82"/>
      <c r="AP857" s="82"/>
      <c r="AQ857" s="82"/>
      <c r="AR857" s="82"/>
      <c r="AS857" s="82"/>
      <c r="AT857" s="82"/>
      <c r="AU857" s="82"/>
      <c r="AV857" s="82"/>
      <c r="AW857" s="82"/>
      <c r="AX857" s="82"/>
      <c r="AY857" s="82"/>
      <c r="AZ857" s="82"/>
      <c r="BA857" s="82"/>
      <c r="BB857" s="82"/>
      <c r="BC857" s="82"/>
      <c r="BD857" s="82"/>
      <c r="BE857" s="82"/>
      <c r="BF857" s="82"/>
      <c r="BG857" s="82"/>
      <c r="BH857" s="82"/>
      <c r="BI857" s="82"/>
      <c r="BJ857" s="82"/>
      <c r="BK857" s="82"/>
      <c r="BL857" s="82"/>
      <c r="BM857" s="82"/>
      <c r="BN857" s="82"/>
      <c r="BO857" s="82"/>
      <c r="BP857" s="82"/>
      <c r="BQ857" s="82"/>
      <c r="BR857" s="82"/>
      <c r="BS857" s="84"/>
      <c r="BT857" s="84"/>
      <c r="BU857" s="84"/>
      <c r="BV857" s="84"/>
      <c r="BW857" s="84"/>
      <c r="BX857" s="84"/>
      <c r="BY857" s="82"/>
      <c r="BZ857" s="83"/>
      <c r="CA857" s="82"/>
      <c r="CB857" s="82"/>
      <c r="CC857" s="82"/>
    </row>
    <row r="858" spans="1:81" ht="15.75" customHeight="1" thickBot="1" x14ac:dyDescent="0.25">
      <c r="A858" s="82"/>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G858" s="82"/>
      <c r="AH858" s="82"/>
      <c r="AI858" s="82"/>
      <c r="AJ858" s="82"/>
      <c r="AK858" s="82"/>
      <c r="AL858" s="82"/>
      <c r="AM858" s="82"/>
      <c r="AN858" s="82"/>
      <c r="AO858" s="82"/>
      <c r="AP858" s="82"/>
      <c r="AQ858" s="82"/>
      <c r="AR858" s="82"/>
      <c r="AS858" s="82"/>
      <c r="AT858" s="82"/>
      <c r="AU858" s="82"/>
      <c r="AV858" s="82"/>
      <c r="AW858" s="82"/>
      <c r="AX858" s="82"/>
      <c r="AY858" s="82"/>
      <c r="AZ858" s="82"/>
      <c r="BA858" s="82"/>
      <c r="BB858" s="82"/>
      <c r="BC858" s="82"/>
      <c r="BD858" s="82"/>
      <c r="BE858" s="82"/>
      <c r="BF858" s="82"/>
      <c r="BG858" s="82"/>
      <c r="BH858" s="82"/>
      <c r="BI858" s="82"/>
      <c r="BJ858" s="82"/>
      <c r="BK858" s="82"/>
      <c r="BL858" s="82"/>
      <c r="BM858" s="82"/>
      <c r="BN858" s="82"/>
      <c r="BO858" s="82"/>
      <c r="BP858" s="82"/>
      <c r="BQ858" s="82"/>
      <c r="BR858" s="82"/>
      <c r="BS858" s="84"/>
      <c r="BT858" s="84"/>
      <c r="BU858" s="84"/>
      <c r="BV858" s="84"/>
      <c r="BW858" s="84"/>
      <c r="BX858" s="84"/>
      <c r="BY858" s="82"/>
      <c r="BZ858" s="83"/>
      <c r="CA858" s="82"/>
      <c r="CB858" s="82"/>
      <c r="CC858" s="82"/>
    </row>
    <row r="859" spans="1:81" ht="15.75" customHeight="1" thickBot="1" x14ac:dyDescent="0.25">
      <c r="A859" s="82"/>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c r="AA859" s="82"/>
      <c r="AB859" s="82"/>
      <c r="AC859" s="82"/>
      <c r="AD859" s="82"/>
      <c r="AE859" s="82"/>
      <c r="AF859" s="82"/>
      <c r="AG859" s="82"/>
      <c r="AH859" s="82"/>
      <c r="AI859" s="82"/>
      <c r="AJ859" s="82"/>
      <c r="AK859" s="82"/>
      <c r="AL859" s="82"/>
      <c r="AM859" s="82"/>
      <c r="AN859" s="82"/>
      <c r="AO859" s="82"/>
      <c r="AP859" s="82"/>
      <c r="AQ859" s="82"/>
      <c r="AR859" s="82"/>
      <c r="AS859" s="82"/>
      <c r="AT859" s="82"/>
      <c r="AU859" s="82"/>
      <c r="AV859" s="82"/>
      <c r="AW859" s="82"/>
      <c r="AX859" s="82"/>
      <c r="AY859" s="82"/>
      <c r="AZ859" s="82"/>
      <c r="BA859" s="82"/>
      <c r="BB859" s="82"/>
      <c r="BC859" s="82"/>
      <c r="BD859" s="82"/>
      <c r="BE859" s="82"/>
      <c r="BF859" s="82"/>
      <c r="BG859" s="82"/>
      <c r="BH859" s="82"/>
      <c r="BI859" s="82"/>
      <c r="BJ859" s="82"/>
      <c r="BK859" s="82"/>
      <c r="BL859" s="82"/>
      <c r="BM859" s="82"/>
      <c r="BN859" s="82"/>
      <c r="BO859" s="82"/>
      <c r="BP859" s="82"/>
      <c r="BQ859" s="82"/>
      <c r="BR859" s="82"/>
      <c r="BS859" s="84"/>
      <c r="BT859" s="84"/>
      <c r="BU859" s="84"/>
      <c r="BV859" s="84"/>
      <c r="BW859" s="84"/>
      <c r="BX859" s="84"/>
      <c r="BY859" s="82"/>
      <c r="BZ859" s="83"/>
      <c r="CA859" s="82"/>
      <c r="CB859" s="82"/>
      <c r="CC859" s="82"/>
    </row>
    <row r="860" spans="1:81" ht="15.75" customHeight="1" thickBot="1" x14ac:dyDescent="0.25">
      <c r="A860" s="82"/>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c r="AA860" s="82"/>
      <c r="AB860" s="82"/>
      <c r="AC860" s="82"/>
      <c r="AD860" s="82"/>
      <c r="AE860" s="82"/>
      <c r="AF860" s="82"/>
      <c r="AG860" s="82"/>
      <c r="AH860" s="82"/>
      <c r="AI860" s="82"/>
      <c r="AJ860" s="82"/>
      <c r="AK860" s="82"/>
      <c r="AL860" s="82"/>
      <c r="AM860" s="82"/>
      <c r="AN860" s="82"/>
      <c r="AO860" s="82"/>
      <c r="AP860" s="82"/>
      <c r="AQ860" s="82"/>
      <c r="AR860" s="82"/>
      <c r="AS860" s="82"/>
      <c r="AT860" s="82"/>
      <c r="AU860" s="82"/>
      <c r="AV860" s="82"/>
      <c r="AW860" s="82"/>
      <c r="AX860" s="82"/>
      <c r="AY860" s="82"/>
      <c r="AZ860" s="82"/>
      <c r="BA860" s="82"/>
      <c r="BB860" s="82"/>
      <c r="BC860" s="82"/>
      <c r="BD860" s="82"/>
      <c r="BE860" s="82"/>
      <c r="BF860" s="82"/>
      <c r="BG860" s="82"/>
      <c r="BH860" s="82"/>
      <c r="BI860" s="82"/>
      <c r="BJ860" s="82"/>
      <c r="BK860" s="82"/>
      <c r="BL860" s="82"/>
      <c r="BM860" s="82"/>
      <c r="BN860" s="82"/>
      <c r="BO860" s="82"/>
      <c r="BP860" s="82"/>
      <c r="BQ860" s="82"/>
      <c r="BR860" s="82"/>
      <c r="BS860" s="84"/>
      <c r="BT860" s="84"/>
      <c r="BU860" s="84"/>
      <c r="BV860" s="84"/>
      <c r="BW860" s="84"/>
      <c r="BX860" s="84"/>
      <c r="BY860" s="82"/>
      <c r="BZ860" s="83"/>
      <c r="CA860" s="82"/>
      <c r="CB860" s="82"/>
      <c r="CC860" s="82"/>
    </row>
    <row r="861" spans="1:81" ht="15.75" customHeight="1" thickBot="1" x14ac:dyDescent="0.25">
      <c r="A861" s="82"/>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c r="AA861" s="82"/>
      <c r="AB861" s="82"/>
      <c r="AC861" s="82"/>
      <c r="AD861" s="82"/>
      <c r="AE861" s="82"/>
      <c r="AF861" s="82"/>
      <c r="AG861" s="82"/>
      <c r="AH861" s="82"/>
      <c r="AI861" s="82"/>
      <c r="AJ861" s="82"/>
      <c r="AK861" s="82"/>
      <c r="AL861" s="82"/>
      <c r="AM861" s="82"/>
      <c r="AN861" s="82"/>
      <c r="AO861" s="82"/>
      <c r="AP861" s="82"/>
      <c r="AQ861" s="82"/>
      <c r="AR861" s="82"/>
      <c r="AS861" s="82"/>
      <c r="AT861" s="82"/>
      <c r="AU861" s="82"/>
      <c r="AV861" s="82"/>
      <c r="AW861" s="82"/>
      <c r="AX861" s="82"/>
      <c r="AY861" s="82"/>
      <c r="AZ861" s="82"/>
      <c r="BA861" s="82"/>
      <c r="BB861" s="82"/>
      <c r="BC861" s="82"/>
      <c r="BD861" s="82"/>
      <c r="BE861" s="82"/>
      <c r="BF861" s="82"/>
      <c r="BG861" s="82"/>
      <c r="BH861" s="82"/>
      <c r="BI861" s="82"/>
      <c r="BJ861" s="82"/>
      <c r="BK861" s="82"/>
      <c r="BL861" s="82"/>
      <c r="BM861" s="82"/>
      <c r="BN861" s="82"/>
      <c r="BO861" s="82"/>
      <c r="BP861" s="82"/>
      <c r="BQ861" s="82"/>
      <c r="BR861" s="82"/>
      <c r="BS861" s="84"/>
      <c r="BT861" s="84"/>
      <c r="BU861" s="84"/>
      <c r="BV861" s="84"/>
      <c r="BW861" s="84"/>
      <c r="BX861" s="84"/>
      <c r="BY861" s="82"/>
      <c r="BZ861" s="83"/>
      <c r="CA861" s="82"/>
      <c r="CB861" s="82"/>
      <c r="CC861" s="82"/>
    </row>
    <row r="862" spans="1:81" ht="15.75" customHeight="1" thickBot="1" x14ac:dyDescent="0.25">
      <c r="A862" s="82"/>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c r="AA862" s="82"/>
      <c r="AB862" s="82"/>
      <c r="AC862" s="82"/>
      <c r="AD862" s="82"/>
      <c r="AE862" s="82"/>
      <c r="AF862" s="82"/>
      <c r="AG862" s="82"/>
      <c r="AH862" s="82"/>
      <c r="AI862" s="82"/>
      <c r="AJ862" s="82"/>
      <c r="AK862" s="82"/>
      <c r="AL862" s="82"/>
      <c r="AM862" s="82"/>
      <c r="AN862" s="82"/>
      <c r="AO862" s="82"/>
      <c r="AP862" s="82"/>
      <c r="AQ862" s="82"/>
      <c r="AR862" s="82"/>
      <c r="AS862" s="82"/>
      <c r="AT862" s="82"/>
      <c r="AU862" s="82"/>
      <c r="AV862" s="82"/>
      <c r="AW862" s="82"/>
      <c r="AX862" s="82"/>
      <c r="AY862" s="82"/>
      <c r="AZ862" s="82"/>
      <c r="BA862" s="82"/>
      <c r="BB862" s="82"/>
      <c r="BC862" s="82"/>
      <c r="BD862" s="82"/>
      <c r="BE862" s="82"/>
      <c r="BF862" s="82"/>
      <c r="BG862" s="82"/>
      <c r="BH862" s="82"/>
      <c r="BI862" s="82"/>
      <c r="BJ862" s="82"/>
      <c r="BK862" s="82"/>
      <c r="BL862" s="82"/>
      <c r="BM862" s="82"/>
      <c r="BN862" s="82"/>
      <c r="BO862" s="82"/>
      <c r="BP862" s="82"/>
      <c r="BQ862" s="82"/>
      <c r="BR862" s="82"/>
      <c r="BS862" s="84"/>
      <c r="BT862" s="84"/>
      <c r="BU862" s="84"/>
      <c r="BV862" s="84"/>
      <c r="BW862" s="84"/>
      <c r="BX862" s="84"/>
      <c r="BY862" s="82"/>
      <c r="BZ862" s="83"/>
      <c r="CA862" s="82"/>
      <c r="CB862" s="82"/>
      <c r="CC862" s="82"/>
    </row>
    <row r="863" spans="1:81" ht="15.75" customHeight="1" thickBot="1" x14ac:dyDescent="0.25">
      <c r="A863" s="82"/>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c r="AA863" s="82"/>
      <c r="AB863" s="82"/>
      <c r="AC863" s="82"/>
      <c r="AD863" s="82"/>
      <c r="AE863" s="82"/>
      <c r="AF863" s="82"/>
      <c r="AG863" s="82"/>
      <c r="AH863" s="82"/>
      <c r="AI863" s="82"/>
      <c r="AJ863" s="82"/>
      <c r="AK863" s="82"/>
      <c r="AL863" s="82"/>
      <c r="AM863" s="82"/>
      <c r="AN863" s="82"/>
      <c r="AO863" s="82"/>
      <c r="AP863" s="82"/>
      <c r="AQ863" s="82"/>
      <c r="AR863" s="82"/>
      <c r="AS863" s="82"/>
      <c r="AT863" s="82"/>
      <c r="AU863" s="82"/>
      <c r="AV863" s="82"/>
      <c r="AW863" s="82"/>
      <c r="AX863" s="82"/>
      <c r="AY863" s="82"/>
      <c r="AZ863" s="82"/>
      <c r="BA863" s="82"/>
      <c r="BB863" s="82"/>
      <c r="BC863" s="82"/>
      <c r="BD863" s="82"/>
      <c r="BE863" s="82"/>
      <c r="BF863" s="82"/>
      <c r="BG863" s="82"/>
      <c r="BH863" s="82"/>
      <c r="BI863" s="82"/>
      <c r="BJ863" s="82"/>
      <c r="BK863" s="82"/>
      <c r="BL863" s="82"/>
      <c r="BM863" s="82"/>
      <c r="BN863" s="82"/>
      <c r="BO863" s="82"/>
      <c r="BP863" s="82"/>
      <c r="BQ863" s="82"/>
      <c r="BR863" s="82"/>
      <c r="BS863" s="84"/>
      <c r="BT863" s="84"/>
      <c r="BU863" s="84"/>
      <c r="BV863" s="84"/>
      <c r="BW863" s="84"/>
      <c r="BX863" s="84"/>
      <c r="BY863" s="82"/>
      <c r="BZ863" s="83"/>
      <c r="CA863" s="82"/>
      <c r="CB863" s="82"/>
      <c r="CC863" s="82"/>
    </row>
    <row r="864" spans="1:81" ht="15.75" customHeight="1" thickBot="1" x14ac:dyDescent="0.25">
      <c r="A864" s="82"/>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G864" s="82"/>
      <c r="AH864" s="82"/>
      <c r="AI864" s="82"/>
      <c r="AJ864" s="82"/>
      <c r="AK864" s="82"/>
      <c r="AL864" s="82"/>
      <c r="AM864" s="82"/>
      <c r="AN864" s="82"/>
      <c r="AO864" s="82"/>
      <c r="AP864" s="82"/>
      <c r="AQ864" s="82"/>
      <c r="AR864" s="82"/>
      <c r="AS864" s="82"/>
      <c r="AT864" s="82"/>
      <c r="AU864" s="82"/>
      <c r="AV864" s="82"/>
      <c r="AW864" s="82"/>
      <c r="AX864" s="82"/>
      <c r="AY864" s="82"/>
      <c r="AZ864" s="82"/>
      <c r="BA864" s="82"/>
      <c r="BB864" s="82"/>
      <c r="BC864" s="82"/>
      <c r="BD864" s="82"/>
      <c r="BE864" s="82"/>
      <c r="BF864" s="82"/>
      <c r="BG864" s="82"/>
      <c r="BH864" s="82"/>
      <c r="BI864" s="82"/>
      <c r="BJ864" s="82"/>
      <c r="BK864" s="82"/>
      <c r="BL864" s="82"/>
      <c r="BM864" s="82"/>
      <c r="BN864" s="82"/>
      <c r="BO864" s="82"/>
      <c r="BP864" s="82"/>
      <c r="BQ864" s="82"/>
      <c r="BR864" s="82"/>
      <c r="BS864" s="84"/>
      <c r="BT864" s="84"/>
      <c r="BU864" s="84"/>
      <c r="BV864" s="84"/>
      <c r="BW864" s="84"/>
      <c r="BX864" s="84"/>
      <c r="BY864" s="82"/>
      <c r="BZ864" s="83"/>
      <c r="CA864" s="82"/>
      <c r="CB864" s="82"/>
      <c r="CC864" s="82"/>
    </row>
    <row r="865" spans="1:81" ht="15.75" customHeight="1" thickBot="1" x14ac:dyDescent="0.25">
      <c r="A865" s="82"/>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c r="AA865" s="82"/>
      <c r="AB865" s="82"/>
      <c r="AC865" s="82"/>
      <c r="AD865" s="82"/>
      <c r="AE865" s="82"/>
      <c r="AF865" s="82"/>
      <c r="AG865" s="82"/>
      <c r="AH865" s="82"/>
      <c r="AI865" s="82"/>
      <c r="AJ865" s="82"/>
      <c r="AK865" s="82"/>
      <c r="AL865" s="82"/>
      <c r="AM865" s="82"/>
      <c r="AN865" s="82"/>
      <c r="AO865" s="82"/>
      <c r="AP865" s="82"/>
      <c r="AQ865" s="82"/>
      <c r="AR865" s="82"/>
      <c r="AS865" s="82"/>
      <c r="AT865" s="82"/>
      <c r="AU865" s="82"/>
      <c r="AV865" s="82"/>
      <c r="AW865" s="82"/>
      <c r="AX865" s="82"/>
      <c r="AY865" s="82"/>
      <c r="AZ865" s="82"/>
      <c r="BA865" s="82"/>
      <c r="BB865" s="82"/>
      <c r="BC865" s="82"/>
      <c r="BD865" s="82"/>
      <c r="BE865" s="82"/>
      <c r="BF865" s="82"/>
      <c r="BG865" s="82"/>
      <c r="BH865" s="82"/>
      <c r="BI865" s="82"/>
      <c r="BJ865" s="82"/>
      <c r="BK865" s="82"/>
      <c r="BL865" s="82"/>
      <c r="BM865" s="82"/>
      <c r="BN865" s="82"/>
      <c r="BO865" s="82"/>
      <c r="BP865" s="82"/>
      <c r="BQ865" s="82"/>
      <c r="BR865" s="82"/>
      <c r="BS865" s="84"/>
      <c r="BT865" s="84"/>
      <c r="BU865" s="84"/>
      <c r="BV865" s="84"/>
      <c r="BW865" s="84"/>
      <c r="BX865" s="84"/>
      <c r="BY865" s="82"/>
      <c r="BZ865" s="83"/>
      <c r="CA865" s="82"/>
      <c r="CB865" s="82"/>
      <c r="CC865" s="82"/>
    </row>
    <row r="866" spans="1:81" ht="15.75" customHeight="1" thickBot="1" x14ac:dyDescent="0.25">
      <c r="A866" s="82"/>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c r="AA866" s="82"/>
      <c r="AB866" s="82"/>
      <c r="AC866" s="82"/>
      <c r="AD866" s="82"/>
      <c r="AE866" s="82"/>
      <c r="AF866" s="82"/>
      <c r="AG866" s="82"/>
      <c r="AH866" s="82"/>
      <c r="AI866" s="82"/>
      <c r="AJ866" s="82"/>
      <c r="AK866" s="82"/>
      <c r="AL866" s="82"/>
      <c r="AM866" s="82"/>
      <c r="AN866" s="82"/>
      <c r="AO866" s="82"/>
      <c r="AP866" s="82"/>
      <c r="AQ866" s="82"/>
      <c r="AR866" s="82"/>
      <c r="AS866" s="82"/>
      <c r="AT866" s="82"/>
      <c r="AU866" s="82"/>
      <c r="AV866" s="82"/>
      <c r="AW866" s="82"/>
      <c r="AX866" s="82"/>
      <c r="AY866" s="82"/>
      <c r="AZ866" s="82"/>
      <c r="BA866" s="82"/>
      <c r="BB866" s="82"/>
      <c r="BC866" s="82"/>
      <c r="BD866" s="82"/>
      <c r="BE866" s="82"/>
      <c r="BF866" s="82"/>
      <c r="BG866" s="82"/>
      <c r="BH866" s="82"/>
      <c r="BI866" s="82"/>
      <c r="BJ866" s="82"/>
      <c r="BK866" s="82"/>
      <c r="BL866" s="82"/>
      <c r="BM866" s="82"/>
      <c r="BN866" s="82"/>
      <c r="BO866" s="82"/>
      <c r="BP866" s="82"/>
      <c r="BQ866" s="82"/>
      <c r="BR866" s="82"/>
      <c r="BS866" s="84"/>
      <c r="BT866" s="84"/>
      <c r="BU866" s="84"/>
      <c r="BV866" s="84"/>
      <c r="BW866" s="84"/>
      <c r="BX866" s="84"/>
      <c r="BY866" s="82"/>
      <c r="BZ866" s="83"/>
      <c r="CA866" s="82"/>
      <c r="CB866" s="82"/>
      <c r="CC866" s="82"/>
    </row>
    <row r="867" spans="1:81" ht="15.75" customHeight="1" thickBot="1" x14ac:dyDescent="0.25">
      <c r="A867" s="82"/>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c r="AA867" s="82"/>
      <c r="AB867" s="82"/>
      <c r="AC867" s="82"/>
      <c r="AD867" s="82"/>
      <c r="AE867" s="82"/>
      <c r="AF867" s="82"/>
      <c r="AG867" s="82"/>
      <c r="AH867" s="82"/>
      <c r="AI867" s="82"/>
      <c r="AJ867" s="82"/>
      <c r="AK867" s="82"/>
      <c r="AL867" s="82"/>
      <c r="AM867" s="82"/>
      <c r="AN867" s="82"/>
      <c r="AO867" s="82"/>
      <c r="AP867" s="82"/>
      <c r="AQ867" s="82"/>
      <c r="AR867" s="82"/>
      <c r="AS867" s="82"/>
      <c r="AT867" s="82"/>
      <c r="AU867" s="82"/>
      <c r="AV867" s="82"/>
      <c r="AW867" s="82"/>
      <c r="AX867" s="82"/>
      <c r="AY867" s="82"/>
      <c r="AZ867" s="82"/>
      <c r="BA867" s="82"/>
      <c r="BB867" s="82"/>
      <c r="BC867" s="82"/>
      <c r="BD867" s="82"/>
      <c r="BE867" s="82"/>
      <c r="BF867" s="82"/>
      <c r="BG867" s="82"/>
      <c r="BH867" s="82"/>
      <c r="BI867" s="82"/>
      <c r="BJ867" s="82"/>
      <c r="BK867" s="82"/>
      <c r="BL867" s="82"/>
      <c r="BM867" s="82"/>
      <c r="BN867" s="82"/>
      <c r="BO867" s="82"/>
      <c r="BP867" s="82"/>
      <c r="BQ867" s="82"/>
      <c r="BR867" s="82"/>
      <c r="BS867" s="84"/>
      <c r="BT867" s="84"/>
      <c r="BU867" s="84"/>
      <c r="BV867" s="84"/>
      <c r="BW867" s="84"/>
      <c r="BX867" s="84"/>
      <c r="BY867" s="82"/>
      <c r="BZ867" s="83"/>
      <c r="CA867" s="82"/>
      <c r="CB867" s="82"/>
      <c r="CC867" s="82"/>
    </row>
    <row r="868" spans="1:81" ht="15.75" customHeight="1" thickBot="1" x14ac:dyDescent="0.25">
      <c r="A868" s="82"/>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c r="AA868" s="82"/>
      <c r="AB868" s="82"/>
      <c r="AC868" s="82"/>
      <c r="AD868" s="82"/>
      <c r="AE868" s="82"/>
      <c r="AF868" s="82"/>
      <c r="AG868" s="82"/>
      <c r="AH868" s="82"/>
      <c r="AI868" s="82"/>
      <c r="AJ868" s="82"/>
      <c r="AK868" s="82"/>
      <c r="AL868" s="82"/>
      <c r="AM868" s="82"/>
      <c r="AN868" s="82"/>
      <c r="AO868" s="82"/>
      <c r="AP868" s="82"/>
      <c r="AQ868" s="82"/>
      <c r="AR868" s="82"/>
      <c r="AS868" s="82"/>
      <c r="AT868" s="82"/>
      <c r="AU868" s="82"/>
      <c r="AV868" s="82"/>
      <c r="AW868" s="82"/>
      <c r="AX868" s="82"/>
      <c r="AY868" s="82"/>
      <c r="AZ868" s="82"/>
      <c r="BA868" s="82"/>
      <c r="BB868" s="82"/>
      <c r="BC868" s="82"/>
      <c r="BD868" s="82"/>
      <c r="BE868" s="82"/>
      <c r="BF868" s="82"/>
      <c r="BG868" s="82"/>
      <c r="BH868" s="82"/>
      <c r="BI868" s="82"/>
      <c r="BJ868" s="82"/>
      <c r="BK868" s="82"/>
      <c r="BL868" s="82"/>
      <c r="BM868" s="82"/>
      <c r="BN868" s="82"/>
      <c r="BO868" s="82"/>
      <c r="BP868" s="82"/>
      <c r="BQ868" s="82"/>
      <c r="BR868" s="82"/>
      <c r="BS868" s="84"/>
      <c r="BT868" s="84"/>
      <c r="BU868" s="84"/>
      <c r="BV868" s="84"/>
      <c r="BW868" s="84"/>
      <c r="BX868" s="84"/>
      <c r="BY868" s="82"/>
      <c r="BZ868" s="83"/>
      <c r="CA868" s="82"/>
      <c r="CB868" s="82"/>
      <c r="CC868" s="82"/>
    </row>
    <row r="869" spans="1:81" ht="15.75" customHeight="1" thickBot="1" x14ac:dyDescent="0.25">
      <c r="A869" s="82"/>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c r="AA869" s="82"/>
      <c r="AB869" s="82"/>
      <c r="AC869" s="82"/>
      <c r="AD869" s="82"/>
      <c r="AE869" s="82"/>
      <c r="AF869" s="82"/>
      <c r="AG869" s="82"/>
      <c r="AH869" s="82"/>
      <c r="AI869" s="82"/>
      <c r="AJ869" s="82"/>
      <c r="AK869" s="82"/>
      <c r="AL869" s="82"/>
      <c r="AM869" s="82"/>
      <c r="AN869" s="82"/>
      <c r="AO869" s="82"/>
      <c r="AP869" s="82"/>
      <c r="AQ869" s="82"/>
      <c r="AR869" s="82"/>
      <c r="AS869" s="82"/>
      <c r="AT869" s="82"/>
      <c r="AU869" s="82"/>
      <c r="AV869" s="82"/>
      <c r="AW869" s="82"/>
      <c r="AX869" s="82"/>
      <c r="AY869" s="82"/>
      <c r="AZ869" s="82"/>
      <c r="BA869" s="82"/>
      <c r="BB869" s="82"/>
      <c r="BC869" s="82"/>
      <c r="BD869" s="82"/>
      <c r="BE869" s="82"/>
      <c r="BF869" s="82"/>
      <c r="BG869" s="82"/>
      <c r="BH869" s="82"/>
      <c r="BI869" s="82"/>
      <c r="BJ869" s="82"/>
      <c r="BK869" s="82"/>
      <c r="BL869" s="82"/>
      <c r="BM869" s="82"/>
      <c r="BN869" s="82"/>
      <c r="BO869" s="82"/>
      <c r="BP869" s="82"/>
      <c r="BQ869" s="82"/>
      <c r="BR869" s="82"/>
      <c r="BS869" s="84"/>
      <c r="BT869" s="84"/>
      <c r="BU869" s="84"/>
      <c r="BV869" s="84"/>
      <c r="BW869" s="84"/>
      <c r="BX869" s="84"/>
      <c r="BY869" s="82"/>
      <c r="BZ869" s="83"/>
      <c r="CA869" s="82"/>
      <c r="CB869" s="82"/>
      <c r="CC869" s="82"/>
    </row>
    <row r="870" spans="1:81" ht="15.75" customHeight="1" thickBot="1" x14ac:dyDescent="0.25">
      <c r="A870" s="82"/>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c r="AG870" s="82"/>
      <c r="AH870" s="82"/>
      <c r="AI870" s="82"/>
      <c r="AJ870" s="82"/>
      <c r="AK870" s="82"/>
      <c r="AL870" s="82"/>
      <c r="AM870" s="82"/>
      <c r="AN870" s="82"/>
      <c r="AO870" s="82"/>
      <c r="AP870" s="82"/>
      <c r="AQ870" s="82"/>
      <c r="AR870" s="82"/>
      <c r="AS870" s="82"/>
      <c r="AT870" s="82"/>
      <c r="AU870" s="82"/>
      <c r="AV870" s="82"/>
      <c r="AW870" s="82"/>
      <c r="AX870" s="82"/>
      <c r="AY870" s="82"/>
      <c r="AZ870" s="82"/>
      <c r="BA870" s="82"/>
      <c r="BB870" s="82"/>
      <c r="BC870" s="82"/>
      <c r="BD870" s="82"/>
      <c r="BE870" s="82"/>
      <c r="BF870" s="82"/>
      <c r="BG870" s="82"/>
      <c r="BH870" s="82"/>
      <c r="BI870" s="82"/>
      <c r="BJ870" s="82"/>
      <c r="BK870" s="82"/>
      <c r="BL870" s="82"/>
      <c r="BM870" s="82"/>
      <c r="BN870" s="82"/>
      <c r="BO870" s="82"/>
      <c r="BP870" s="82"/>
      <c r="BQ870" s="82"/>
      <c r="BR870" s="82"/>
      <c r="BS870" s="84"/>
      <c r="BT870" s="84"/>
      <c r="BU870" s="84"/>
      <c r="BV870" s="84"/>
      <c r="BW870" s="84"/>
      <c r="BX870" s="84"/>
      <c r="BY870" s="82"/>
      <c r="BZ870" s="83"/>
      <c r="CA870" s="82"/>
      <c r="CB870" s="82"/>
      <c r="CC870" s="82"/>
    </row>
    <row r="871" spans="1:81" ht="15.75" customHeight="1" thickBot="1" x14ac:dyDescent="0.25">
      <c r="A871" s="82"/>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c r="AA871" s="82"/>
      <c r="AB871" s="82"/>
      <c r="AC871" s="82"/>
      <c r="AD871" s="82"/>
      <c r="AE871" s="82"/>
      <c r="AF871" s="82"/>
      <c r="AG871" s="82"/>
      <c r="AH871" s="82"/>
      <c r="AI871" s="82"/>
      <c r="AJ871" s="82"/>
      <c r="AK871" s="82"/>
      <c r="AL871" s="82"/>
      <c r="AM871" s="82"/>
      <c r="AN871" s="82"/>
      <c r="AO871" s="82"/>
      <c r="AP871" s="82"/>
      <c r="AQ871" s="82"/>
      <c r="AR871" s="82"/>
      <c r="AS871" s="82"/>
      <c r="AT871" s="82"/>
      <c r="AU871" s="82"/>
      <c r="AV871" s="82"/>
      <c r="AW871" s="82"/>
      <c r="AX871" s="82"/>
      <c r="AY871" s="82"/>
      <c r="AZ871" s="82"/>
      <c r="BA871" s="82"/>
      <c r="BB871" s="82"/>
      <c r="BC871" s="82"/>
      <c r="BD871" s="82"/>
      <c r="BE871" s="82"/>
      <c r="BF871" s="82"/>
      <c r="BG871" s="82"/>
      <c r="BH871" s="82"/>
      <c r="BI871" s="82"/>
      <c r="BJ871" s="82"/>
      <c r="BK871" s="82"/>
      <c r="BL871" s="82"/>
      <c r="BM871" s="82"/>
      <c r="BN871" s="82"/>
      <c r="BO871" s="82"/>
      <c r="BP871" s="82"/>
      <c r="BQ871" s="82"/>
      <c r="BR871" s="82"/>
      <c r="BS871" s="84"/>
      <c r="BT871" s="84"/>
      <c r="BU871" s="84"/>
      <c r="BV871" s="84"/>
      <c r="BW871" s="84"/>
      <c r="BX871" s="84"/>
      <c r="BY871" s="82"/>
      <c r="BZ871" s="83"/>
      <c r="CA871" s="82"/>
      <c r="CB871" s="82"/>
      <c r="CC871" s="82"/>
    </row>
    <row r="872" spans="1:81" ht="15.75" customHeight="1" thickBot="1" x14ac:dyDescent="0.25">
      <c r="A872" s="82"/>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c r="AA872" s="82"/>
      <c r="AB872" s="82"/>
      <c r="AC872" s="82"/>
      <c r="AD872" s="82"/>
      <c r="AE872" s="82"/>
      <c r="AF872" s="82"/>
      <c r="AG872" s="82"/>
      <c r="AH872" s="82"/>
      <c r="AI872" s="82"/>
      <c r="AJ872" s="82"/>
      <c r="AK872" s="82"/>
      <c r="AL872" s="82"/>
      <c r="AM872" s="82"/>
      <c r="AN872" s="82"/>
      <c r="AO872" s="82"/>
      <c r="AP872" s="82"/>
      <c r="AQ872" s="82"/>
      <c r="AR872" s="82"/>
      <c r="AS872" s="82"/>
      <c r="AT872" s="82"/>
      <c r="AU872" s="82"/>
      <c r="AV872" s="82"/>
      <c r="AW872" s="82"/>
      <c r="AX872" s="82"/>
      <c r="AY872" s="82"/>
      <c r="AZ872" s="82"/>
      <c r="BA872" s="82"/>
      <c r="BB872" s="82"/>
      <c r="BC872" s="82"/>
      <c r="BD872" s="82"/>
      <c r="BE872" s="82"/>
      <c r="BF872" s="82"/>
      <c r="BG872" s="82"/>
      <c r="BH872" s="82"/>
      <c r="BI872" s="82"/>
      <c r="BJ872" s="82"/>
      <c r="BK872" s="82"/>
      <c r="BL872" s="82"/>
      <c r="BM872" s="82"/>
      <c r="BN872" s="82"/>
      <c r="BO872" s="82"/>
      <c r="BP872" s="82"/>
      <c r="BQ872" s="82"/>
      <c r="BR872" s="82"/>
      <c r="BS872" s="84"/>
      <c r="BT872" s="84"/>
      <c r="BU872" s="84"/>
      <c r="BV872" s="84"/>
      <c r="BW872" s="84"/>
      <c r="BX872" s="84"/>
      <c r="BY872" s="82"/>
      <c r="BZ872" s="83"/>
      <c r="CA872" s="82"/>
      <c r="CB872" s="82"/>
      <c r="CC872" s="82"/>
    </row>
    <row r="873" spans="1:81" ht="15.75" customHeight="1" thickBot="1" x14ac:dyDescent="0.25">
      <c r="A873" s="82"/>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c r="AA873" s="82"/>
      <c r="AB873" s="82"/>
      <c r="AC873" s="82"/>
      <c r="AD873" s="82"/>
      <c r="AE873" s="82"/>
      <c r="AF873" s="82"/>
      <c r="AG873" s="82"/>
      <c r="AH873" s="82"/>
      <c r="AI873" s="82"/>
      <c r="AJ873" s="82"/>
      <c r="AK873" s="82"/>
      <c r="AL873" s="82"/>
      <c r="AM873" s="82"/>
      <c r="AN873" s="82"/>
      <c r="AO873" s="82"/>
      <c r="AP873" s="82"/>
      <c r="AQ873" s="82"/>
      <c r="AR873" s="82"/>
      <c r="AS873" s="82"/>
      <c r="AT873" s="82"/>
      <c r="AU873" s="82"/>
      <c r="AV873" s="82"/>
      <c r="AW873" s="82"/>
      <c r="AX873" s="82"/>
      <c r="AY873" s="82"/>
      <c r="AZ873" s="82"/>
      <c r="BA873" s="82"/>
      <c r="BB873" s="82"/>
      <c r="BC873" s="82"/>
      <c r="BD873" s="82"/>
      <c r="BE873" s="82"/>
      <c r="BF873" s="82"/>
      <c r="BG873" s="82"/>
      <c r="BH873" s="82"/>
      <c r="BI873" s="82"/>
      <c r="BJ873" s="82"/>
      <c r="BK873" s="82"/>
      <c r="BL873" s="82"/>
      <c r="BM873" s="82"/>
      <c r="BN873" s="82"/>
      <c r="BO873" s="82"/>
      <c r="BP873" s="82"/>
      <c r="BQ873" s="82"/>
      <c r="BR873" s="82"/>
      <c r="BS873" s="84"/>
      <c r="BT873" s="84"/>
      <c r="BU873" s="84"/>
      <c r="BV873" s="84"/>
      <c r="BW873" s="84"/>
      <c r="BX873" s="84"/>
      <c r="BY873" s="82"/>
      <c r="BZ873" s="83"/>
      <c r="CA873" s="82"/>
      <c r="CB873" s="82"/>
      <c r="CC873" s="82"/>
    </row>
    <row r="874" spans="1:81" ht="15.75" customHeight="1" thickBot="1" x14ac:dyDescent="0.25">
      <c r="A874" s="82"/>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c r="AA874" s="82"/>
      <c r="AB874" s="82"/>
      <c r="AC874" s="82"/>
      <c r="AD874" s="82"/>
      <c r="AE874" s="82"/>
      <c r="AF874" s="82"/>
      <c r="AG874" s="82"/>
      <c r="AH874" s="82"/>
      <c r="AI874" s="82"/>
      <c r="AJ874" s="82"/>
      <c r="AK874" s="82"/>
      <c r="AL874" s="82"/>
      <c r="AM874" s="82"/>
      <c r="AN874" s="82"/>
      <c r="AO874" s="82"/>
      <c r="AP874" s="82"/>
      <c r="AQ874" s="82"/>
      <c r="AR874" s="82"/>
      <c r="AS874" s="82"/>
      <c r="AT874" s="82"/>
      <c r="AU874" s="82"/>
      <c r="AV874" s="82"/>
      <c r="AW874" s="82"/>
      <c r="AX874" s="82"/>
      <c r="AY874" s="82"/>
      <c r="AZ874" s="82"/>
      <c r="BA874" s="82"/>
      <c r="BB874" s="82"/>
      <c r="BC874" s="82"/>
      <c r="BD874" s="82"/>
      <c r="BE874" s="82"/>
      <c r="BF874" s="82"/>
      <c r="BG874" s="82"/>
      <c r="BH874" s="82"/>
      <c r="BI874" s="82"/>
      <c r="BJ874" s="82"/>
      <c r="BK874" s="82"/>
      <c r="BL874" s="82"/>
      <c r="BM874" s="82"/>
      <c r="BN874" s="82"/>
      <c r="BO874" s="82"/>
      <c r="BP874" s="82"/>
      <c r="BQ874" s="82"/>
      <c r="BR874" s="82"/>
      <c r="BS874" s="84"/>
      <c r="BT874" s="84"/>
      <c r="BU874" s="84"/>
      <c r="BV874" s="84"/>
      <c r="BW874" s="84"/>
      <c r="BX874" s="84"/>
      <c r="BY874" s="82"/>
      <c r="BZ874" s="83"/>
      <c r="CA874" s="82"/>
      <c r="CB874" s="82"/>
      <c r="CC874" s="82"/>
    </row>
    <row r="875" spans="1:81" ht="15.75" customHeight="1" thickBot="1" x14ac:dyDescent="0.25">
      <c r="A875" s="82"/>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c r="AA875" s="82"/>
      <c r="AB875" s="82"/>
      <c r="AC875" s="82"/>
      <c r="AD875" s="82"/>
      <c r="AE875" s="82"/>
      <c r="AF875" s="82"/>
      <c r="AG875" s="82"/>
      <c r="AH875" s="82"/>
      <c r="AI875" s="82"/>
      <c r="AJ875" s="82"/>
      <c r="AK875" s="82"/>
      <c r="AL875" s="82"/>
      <c r="AM875" s="82"/>
      <c r="AN875" s="82"/>
      <c r="AO875" s="82"/>
      <c r="AP875" s="82"/>
      <c r="AQ875" s="82"/>
      <c r="AR875" s="82"/>
      <c r="AS875" s="82"/>
      <c r="AT875" s="82"/>
      <c r="AU875" s="82"/>
      <c r="AV875" s="82"/>
      <c r="AW875" s="82"/>
      <c r="AX875" s="82"/>
      <c r="AY875" s="82"/>
      <c r="AZ875" s="82"/>
      <c r="BA875" s="82"/>
      <c r="BB875" s="82"/>
      <c r="BC875" s="82"/>
      <c r="BD875" s="82"/>
      <c r="BE875" s="82"/>
      <c r="BF875" s="82"/>
      <c r="BG875" s="82"/>
      <c r="BH875" s="82"/>
      <c r="BI875" s="82"/>
      <c r="BJ875" s="82"/>
      <c r="BK875" s="82"/>
      <c r="BL875" s="82"/>
      <c r="BM875" s="82"/>
      <c r="BN875" s="82"/>
      <c r="BO875" s="82"/>
      <c r="BP875" s="82"/>
      <c r="BQ875" s="82"/>
      <c r="BR875" s="82"/>
      <c r="BS875" s="84"/>
      <c r="BT875" s="84"/>
      <c r="BU875" s="84"/>
      <c r="BV875" s="84"/>
      <c r="BW875" s="84"/>
      <c r="BX875" s="84"/>
      <c r="BY875" s="82"/>
      <c r="BZ875" s="83"/>
      <c r="CA875" s="82"/>
      <c r="CB875" s="82"/>
      <c r="CC875" s="82"/>
    </row>
    <row r="876" spans="1:81" ht="15.75" customHeight="1" thickBot="1" x14ac:dyDescent="0.25">
      <c r="A876" s="82"/>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c r="AG876" s="82"/>
      <c r="AH876" s="82"/>
      <c r="AI876" s="82"/>
      <c r="AJ876" s="82"/>
      <c r="AK876" s="82"/>
      <c r="AL876" s="82"/>
      <c r="AM876" s="82"/>
      <c r="AN876" s="82"/>
      <c r="AO876" s="82"/>
      <c r="AP876" s="82"/>
      <c r="AQ876" s="82"/>
      <c r="AR876" s="82"/>
      <c r="AS876" s="82"/>
      <c r="AT876" s="82"/>
      <c r="AU876" s="82"/>
      <c r="AV876" s="82"/>
      <c r="AW876" s="82"/>
      <c r="AX876" s="82"/>
      <c r="AY876" s="82"/>
      <c r="AZ876" s="82"/>
      <c r="BA876" s="82"/>
      <c r="BB876" s="82"/>
      <c r="BC876" s="82"/>
      <c r="BD876" s="82"/>
      <c r="BE876" s="82"/>
      <c r="BF876" s="82"/>
      <c r="BG876" s="82"/>
      <c r="BH876" s="82"/>
      <c r="BI876" s="82"/>
      <c r="BJ876" s="82"/>
      <c r="BK876" s="82"/>
      <c r="BL876" s="82"/>
      <c r="BM876" s="82"/>
      <c r="BN876" s="82"/>
      <c r="BO876" s="82"/>
      <c r="BP876" s="82"/>
      <c r="BQ876" s="82"/>
      <c r="BR876" s="82"/>
      <c r="BS876" s="84"/>
      <c r="BT876" s="84"/>
      <c r="BU876" s="84"/>
      <c r="BV876" s="84"/>
      <c r="BW876" s="84"/>
      <c r="BX876" s="84"/>
      <c r="BY876" s="82"/>
      <c r="BZ876" s="83"/>
      <c r="CA876" s="82"/>
      <c r="CB876" s="82"/>
      <c r="CC876" s="82"/>
    </row>
    <row r="877" spans="1:81" ht="15.75" customHeight="1" thickBot="1" x14ac:dyDescent="0.25">
      <c r="A877" s="82"/>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c r="AA877" s="82"/>
      <c r="AB877" s="82"/>
      <c r="AC877" s="82"/>
      <c r="AD877" s="82"/>
      <c r="AE877" s="82"/>
      <c r="AF877" s="82"/>
      <c r="AG877" s="82"/>
      <c r="AH877" s="82"/>
      <c r="AI877" s="82"/>
      <c r="AJ877" s="82"/>
      <c r="AK877" s="82"/>
      <c r="AL877" s="82"/>
      <c r="AM877" s="82"/>
      <c r="AN877" s="82"/>
      <c r="AO877" s="82"/>
      <c r="AP877" s="82"/>
      <c r="AQ877" s="82"/>
      <c r="AR877" s="82"/>
      <c r="AS877" s="82"/>
      <c r="AT877" s="82"/>
      <c r="AU877" s="82"/>
      <c r="AV877" s="82"/>
      <c r="AW877" s="82"/>
      <c r="AX877" s="82"/>
      <c r="AY877" s="82"/>
      <c r="AZ877" s="82"/>
      <c r="BA877" s="82"/>
      <c r="BB877" s="82"/>
      <c r="BC877" s="82"/>
      <c r="BD877" s="82"/>
      <c r="BE877" s="82"/>
      <c r="BF877" s="82"/>
      <c r="BG877" s="82"/>
      <c r="BH877" s="82"/>
      <c r="BI877" s="82"/>
      <c r="BJ877" s="82"/>
      <c r="BK877" s="82"/>
      <c r="BL877" s="82"/>
      <c r="BM877" s="82"/>
      <c r="BN877" s="82"/>
      <c r="BO877" s="82"/>
      <c r="BP877" s="82"/>
      <c r="BQ877" s="82"/>
      <c r="BR877" s="82"/>
      <c r="BS877" s="84"/>
      <c r="BT877" s="84"/>
      <c r="BU877" s="84"/>
      <c r="BV877" s="84"/>
      <c r="BW877" s="84"/>
      <c r="BX877" s="84"/>
      <c r="BY877" s="82"/>
      <c r="BZ877" s="83"/>
      <c r="CA877" s="82"/>
      <c r="CB877" s="82"/>
      <c r="CC877" s="82"/>
    </row>
    <row r="878" spans="1:81" ht="15.75" customHeight="1" thickBot="1" x14ac:dyDescent="0.25">
      <c r="A878" s="82"/>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c r="AA878" s="82"/>
      <c r="AB878" s="82"/>
      <c r="AC878" s="82"/>
      <c r="AD878" s="82"/>
      <c r="AE878" s="82"/>
      <c r="AF878" s="82"/>
      <c r="AG878" s="82"/>
      <c r="AH878" s="82"/>
      <c r="AI878" s="82"/>
      <c r="AJ878" s="82"/>
      <c r="AK878" s="82"/>
      <c r="AL878" s="82"/>
      <c r="AM878" s="82"/>
      <c r="AN878" s="82"/>
      <c r="AO878" s="82"/>
      <c r="AP878" s="82"/>
      <c r="AQ878" s="82"/>
      <c r="AR878" s="82"/>
      <c r="AS878" s="82"/>
      <c r="AT878" s="82"/>
      <c r="AU878" s="82"/>
      <c r="AV878" s="82"/>
      <c r="AW878" s="82"/>
      <c r="AX878" s="82"/>
      <c r="AY878" s="82"/>
      <c r="AZ878" s="82"/>
      <c r="BA878" s="82"/>
      <c r="BB878" s="82"/>
      <c r="BC878" s="82"/>
      <c r="BD878" s="82"/>
      <c r="BE878" s="82"/>
      <c r="BF878" s="82"/>
      <c r="BG878" s="82"/>
      <c r="BH878" s="82"/>
      <c r="BI878" s="82"/>
      <c r="BJ878" s="82"/>
      <c r="BK878" s="82"/>
      <c r="BL878" s="82"/>
      <c r="BM878" s="82"/>
      <c r="BN878" s="82"/>
      <c r="BO878" s="82"/>
      <c r="BP878" s="82"/>
      <c r="BQ878" s="82"/>
      <c r="BR878" s="82"/>
      <c r="BS878" s="84"/>
      <c r="BT878" s="84"/>
      <c r="BU878" s="84"/>
      <c r="BV878" s="84"/>
      <c r="BW878" s="84"/>
      <c r="BX878" s="84"/>
      <c r="BY878" s="82"/>
      <c r="BZ878" s="83"/>
      <c r="CA878" s="82"/>
      <c r="CB878" s="82"/>
      <c r="CC878" s="82"/>
    </row>
    <row r="879" spans="1:81" ht="15.75" customHeight="1" thickBot="1" x14ac:dyDescent="0.25">
      <c r="A879" s="82"/>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c r="AA879" s="82"/>
      <c r="AB879" s="82"/>
      <c r="AC879" s="82"/>
      <c r="AD879" s="82"/>
      <c r="AE879" s="82"/>
      <c r="AF879" s="82"/>
      <c r="AG879" s="82"/>
      <c r="AH879" s="82"/>
      <c r="AI879" s="82"/>
      <c r="AJ879" s="82"/>
      <c r="AK879" s="82"/>
      <c r="AL879" s="82"/>
      <c r="AM879" s="82"/>
      <c r="AN879" s="82"/>
      <c r="AO879" s="82"/>
      <c r="AP879" s="82"/>
      <c r="AQ879" s="82"/>
      <c r="AR879" s="82"/>
      <c r="AS879" s="82"/>
      <c r="AT879" s="82"/>
      <c r="AU879" s="82"/>
      <c r="AV879" s="82"/>
      <c r="AW879" s="82"/>
      <c r="AX879" s="82"/>
      <c r="AY879" s="82"/>
      <c r="AZ879" s="82"/>
      <c r="BA879" s="82"/>
      <c r="BB879" s="82"/>
      <c r="BC879" s="82"/>
      <c r="BD879" s="82"/>
      <c r="BE879" s="82"/>
      <c r="BF879" s="82"/>
      <c r="BG879" s="82"/>
      <c r="BH879" s="82"/>
      <c r="BI879" s="82"/>
      <c r="BJ879" s="82"/>
      <c r="BK879" s="82"/>
      <c r="BL879" s="82"/>
      <c r="BM879" s="82"/>
      <c r="BN879" s="82"/>
      <c r="BO879" s="82"/>
      <c r="BP879" s="82"/>
      <c r="BQ879" s="82"/>
      <c r="BR879" s="82"/>
      <c r="BS879" s="84"/>
      <c r="BT879" s="84"/>
      <c r="BU879" s="84"/>
      <c r="BV879" s="84"/>
      <c r="BW879" s="84"/>
      <c r="BX879" s="84"/>
      <c r="BY879" s="82"/>
      <c r="BZ879" s="83"/>
      <c r="CA879" s="82"/>
      <c r="CB879" s="82"/>
      <c r="CC879" s="82"/>
    </row>
    <row r="880" spans="1:81" ht="15.75" customHeight="1" thickBot="1" x14ac:dyDescent="0.25">
      <c r="A880" s="82"/>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c r="AA880" s="82"/>
      <c r="AB880" s="82"/>
      <c r="AC880" s="82"/>
      <c r="AD880" s="82"/>
      <c r="AE880" s="82"/>
      <c r="AF880" s="82"/>
      <c r="AG880" s="82"/>
      <c r="AH880" s="82"/>
      <c r="AI880" s="82"/>
      <c r="AJ880" s="82"/>
      <c r="AK880" s="82"/>
      <c r="AL880" s="82"/>
      <c r="AM880" s="82"/>
      <c r="AN880" s="82"/>
      <c r="AO880" s="82"/>
      <c r="AP880" s="82"/>
      <c r="AQ880" s="82"/>
      <c r="AR880" s="82"/>
      <c r="AS880" s="82"/>
      <c r="AT880" s="82"/>
      <c r="AU880" s="82"/>
      <c r="AV880" s="82"/>
      <c r="AW880" s="82"/>
      <c r="AX880" s="82"/>
      <c r="AY880" s="82"/>
      <c r="AZ880" s="82"/>
      <c r="BA880" s="82"/>
      <c r="BB880" s="82"/>
      <c r="BC880" s="82"/>
      <c r="BD880" s="82"/>
      <c r="BE880" s="82"/>
      <c r="BF880" s="82"/>
      <c r="BG880" s="82"/>
      <c r="BH880" s="82"/>
      <c r="BI880" s="82"/>
      <c r="BJ880" s="82"/>
      <c r="BK880" s="82"/>
      <c r="BL880" s="82"/>
      <c r="BM880" s="82"/>
      <c r="BN880" s="82"/>
      <c r="BO880" s="82"/>
      <c r="BP880" s="82"/>
      <c r="BQ880" s="82"/>
      <c r="BR880" s="82"/>
      <c r="BS880" s="84"/>
      <c r="BT880" s="84"/>
      <c r="BU880" s="84"/>
      <c r="BV880" s="84"/>
      <c r="BW880" s="84"/>
      <c r="BX880" s="84"/>
      <c r="BY880" s="82"/>
      <c r="BZ880" s="83"/>
      <c r="CA880" s="82"/>
      <c r="CB880" s="82"/>
      <c r="CC880" s="82"/>
    </row>
    <row r="881" spans="1:81" ht="15.75" customHeight="1" thickBot="1" x14ac:dyDescent="0.25">
      <c r="A881" s="82"/>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c r="AA881" s="82"/>
      <c r="AB881" s="82"/>
      <c r="AC881" s="82"/>
      <c r="AD881" s="82"/>
      <c r="AE881" s="82"/>
      <c r="AF881" s="82"/>
      <c r="AG881" s="82"/>
      <c r="AH881" s="82"/>
      <c r="AI881" s="82"/>
      <c r="AJ881" s="82"/>
      <c r="AK881" s="82"/>
      <c r="AL881" s="82"/>
      <c r="AM881" s="82"/>
      <c r="AN881" s="82"/>
      <c r="AO881" s="82"/>
      <c r="AP881" s="82"/>
      <c r="AQ881" s="82"/>
      <c r="AR881" s="82"/>
      <c r="AS881" s="82"/>
      <c r="AT881" s="82"/>
      <c r="AU881" s="82"/>
      <c r="AV881" s="82"/>
      <c r="AW881" s="82"/>
      <c r="AX881" s="82"/>
      <c r="AY881" s="82"/>
      <c r="AZ881" s="82"/>
      <c r="BA881" s="82"/>
      <c r="BB881" s="82"/>
      <c r="BC881" s="82"/>
      <c r="BD881" s="82"/>
      <c r="BE881" s="82"/>
      <c r="BF881" s="82"/>
      <c r="BG881" s="82"/>
      <c r="BH881" s="82"/>
      <c r="BI881" s="82"/>
      <c r="BJ881" s="82"/>
      <c r="BK881" s="82"/>
      <c r="BL881" s="82"/>
      <c r="BM881" s="82"/>
      <c r="BN881" s="82"/>
      <c r="BO881" s="82"/>
      <c r="BP881" s="82"/>
      <c r="BQ881" s="82"/>
      <c r="BR881" s="82"/>
      <c r="BS881" s="84"/>
      <c r="BT881" s="84"/>
      <c r="BU881" s="84"/>
      <c r="BV881" s="84"/>
      <c r="BW881" s="84"/>
      <c r="BX881" s="84"/>
      <c r="BY881" s="82"/>
      <c r="BZ881" s="83"/>
      <c r="CA881" s="82"/>
      <c r="CB881" s="82"/>
      <c r="CC881" s="82"/>
    </row>
    <row r="882" spans="1:81" ht="15.75" customHeight="1" thickBot="1" x14ac:dyDescent="0.25">
      <c r="A882" s="82"/>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c r="AG882" s="82"/>
      <c r="AH882" s="82"/>
      <c r="AI882" s="82"/>
      <c r="AJ882" s="82"/>
      <c r="AK882" s="82"/>
      <c r="AL882" s="82"/>
      <c r="AM882" s="82"/>
      <c r="AN882" s="82"/>
      <c r="AO882" s="82"/>
      <c r="AP882" s="82"/>
      <c r="AQ882" s="82"/>
      <c r="AR882" s="82"/>
      <c r="AS882" s="82"/>
      <c r="AT882" s="82"/>
      <c r="AU882" s="82"/>
      <c r="AV882" s="82"/>
      <c r="AW882" s="82"/>
      <c r="AX882" s="82"/>
      <c r="AY882" s="82"/>
      <c r="AZ882" s="82"/>
      <c r="BA882" s="82"/>
      <c r="BB882" s="82"/>
      <c r="BC882" s="82"/>
      <c r="BD882" s="82"/>
      <c r="BE882" s="82"/>
      <c r="BF882" s="82"/>
      <c r="BG882" s="82"/>
      <c r="BH882" s="82"/>
      <c r="BI882" s="82"/>
      <c r="BJ882" s="82"/>
      <c r="BK882" s="82"/>
      <c r="BL882" s="82"/>
      <c r="BM882" s="82"/>
      <c r="BN882" s="82"/>
      <c r="BO882" s="82"/>
      <c r="BP882" s="82"/>
      <c r="BQ882" s="82"/>
      <c r="BR882" s="82"/>
      <c r="BS882" s="84"/>
      <c r="BT882" s="84"/>
      <c r="BU882" s="84"/>
      <c r="BV882" s="84"/>
      <c r="BW882" s="84"/>
      <c r="BX882" s="84"/>
      <c r="BY882" s="82"/>
      <c r="BZ882" s="83"/>
      <c r="CA882" s="82"/>
      <c r="CB882" s="82"/>
      <c r="CC882" s="82"/>
    </row>
    <row r="883" spans="1:81" ht="15.75" customHeight="1" thickBot="1" x14ac:dyDescent="0.25">
      <c r="A883" s="82"/>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c r="AA883" s="82"/>
      <c r="AB883" s="82"/>
      <c r="AC883" s="82"/>
      <c r="AD883" s="82"/>
      <c r="AE883" s="82"/>
      <c r="AF883" s="82"/>
      <c r="AG883" s="82"/>
      <c r="AH883" s="82"/>
      <c r="AI883" s="82"/>
      <c r="AJ883" s="82"/>
      <c r="AK883" s="82"/>
      <c r="AL883" s="82"/>
      <c r="AM883" s="82"/>
      <c r="AN883" s="82"/>
      <c r="AO883" s="82"/>
      <c r="AP883" s="82"/>
      <c r="AQ883" s="82"/>
      <c r="AR883" s="82"/>
      <c r="AS883" s="82"/>
      <c r="AT883" s="82"/>
      <c r="AU883" s="82"/>
      <c r="AV883" s="82"/>
      <c r="AW883" s="82"/>
      <c r="AX883" s="82"/>
      <c r="AY883" s="82"/>
      <c r="AZ883" s="82"/>
      <c r="BA883" s="82"/>
      <c r="BB883" s="82"/>
      <c r="BC883" s="82"/>
      <c r="BD883" s="82"/>
      <c r="BE883" s="82"/>
      <c r="BF883" s="82"/>
      <c r="BG883" s="82"/>
      <c r="BH883" s="82"/>
      <c r="BI883" s="82"/>
      <c r="BJ883" s="82"/>
      <c r="BK883" s="82"/>
      <c r="BL883" s="82"/>
      <c r="BM883" s="82"/>
      <c r="BN883" s="82"/>
      <c r="BO883" s="82"/>
      <c r="BP883" s="82"/>
      <c r="BQ883" s="82"/>
      <c r="BR883" s="82"/>
      <c r="BS883" s="84"/>
      <c r="BT883" s="84"/>
      <c r="BU883" s="84"/>
      <c r="BV883" s="84"/>
      <c r="BW883" s="84"/>
      <c r="BX883" s="84"/>
      <c r="BY883" s="82"/>
      <c r="BZ883" s="83"/>
      <c r="CA883" s="82"/>
      <c r="CB883" s="82"/>
      <c r="CC883" s="82"/>
    </row>
    <row r="884" spans="1:81" ht="15.75" customHeight="1" thickBot="1" x14ac:dyDescent="0.25">
      <c r="A884" s="82"/>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c r="AA884" s="82"/>
      <c r="AB884" s="82"/>
      <c r="AC884" s="82"/>
      <c r="AD884" s="82"/>
      <c r="AE884" s="82"/>
      <c r="AF884" s="82"/>
      <c r="AG884" s="82"/>
      <c r="AH884" s="82"/>
      <c r="AI884" s="82"/>
      <c r="AJ884" s="82"/>
      <c r="AK884" s="82"/>
      <c r="AL884" s="82"/>
      <c r="AM884" s="82"/>
      <c r="AN884" s="82"/>
      <c r="AO884" s="82"/>
      <c r="AP884" s="82"/>
      <c r="AQ884" s="82"/>
      <c r="AR884" s="82"/>
      <c r="AS884" s="82"/>
      <c r="AT884" s="82"/>
      <c r="AU884" s="82"/>
      <c r="AV884" s="82"/>
      <c r="AW884" s="82"/>
      <c r="AX884" s="82"/>
      <c r="AY884" s="82"/>
      <c r="AZ884" s="82"/>
      <c r="BA884" s="82"/>
      <c r="BB884" s="82"/>
      <c r="BC884" s="82"/>
      <c r="BD884" s="82"/>
      <c r="BE884" s="82"/>
      <c r="BF884" s="82"/>
      <c r="BG884" s="82"/>
      <c r="BH884" s="82"/>
      <c r="BI884" s="82"/>
      <c r="BJ884" s="82"/>
      <c r="BK884" s="82"/>
      <c r="BL884" s="82"/>
      <c r="BM884" s="82"/>
      <c r="BN884" s="82"/>
      <c r="BO884" s="82"/>
      <c r="BP884" s="82"/>
      <c r="BQ884" s="82"/>
      <c r="BR884" s="82"/>
      <c r="BS884" s="84"/>
      <c r="BT884" s="84"/>
      <c r="BU884" s="84"/>
      <c r="BV884" s="84"/>
      <c r="BW884" s="84"/>
      <c r="BX884" s="84"/>
      <c r="BY884" s="82"/>
      <c r="BZ884" s="83"/>
      <c r="CA884" s="82"/>
      <c r="CB884" s="82"/>
      <c r="CC884" s="82"/>
    </row>
    <row r="885" spans="1:81" ht="15.75" customHeight="1" thickBot="1" x14ac:dyDescent="0.25">
      <c r="A885" s="82"/>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c r="AA885" s="82"/>
      <c r="AB885" s="82"/>
      <c r="AC885" s="82"/>
      <c r="AD885" s="82"/>
      <c r="AE885" s="82"/>
      <c r="AF885" s="82"/>
      <c r="AG885" s="82"/>
      <c r="AH885" s="82"/>
      <c r="AI885" s="82"/>
      <c r="AJ885" s="82"/>
      <c r="AK885" s="82"/>
      <c r="AL885" s="82"/>
      <c r="AM885" s="82"/>
      <c r="AN885" s="82"/>
      <c r="AO885" s="82"/>
      <c r="AP885" s="82"/>
      <c r="AQ885" s="82"/>
      <c r="AR885" s="82"/>
      <c r="AS885" s="82"/>
      <c r="AT885" s="82"/>
      <c r="AU885" s="82"/>
      <c r="AV885" s="82"/>
      <c r="AW885" s="82"/>
      <c r="AX885" s="82"/>
      <c r="AY885" s="82"/>
      <c r="AZ885" s="82"/>
      <c r="BA885" s="82"/>
      <c r="BB885" s="82"/>
      <c r="BC885" s="82"/>
      <c r="BD885" s="82"/>
      <c r="BE885" s="82"/>
      <c r="BF885" s="82"/>
      <c r="BG885" s="82"/>
      <c r="BH885" s="82"/>
      <c r="BI885" s="82"/>
      <c r="BJ885" s="82"/>
      <c r="BK885" s="82"/>
      <c r="BL885" s="82"/>
      <c r="BM885" s="82"/>
      <c r="BN885" s="82"/>
      <c r="BO885" s="82"/>
      <c r="BP885" s="82"/>
      <c r="BQ885" s="82"/>
      <c r="BR885" s="82"/>
      <c r="BS885" s="84"/>
      <c r="BT885" s="84"/>
      <c r="BU885" s="84"/>
      <c r="BV885" s="84"/>
      <c r="BW885" s="84"/>
      <c r="BX885" s="84"/>
      <c r="BY885" s="82"/>
      <c r="BZ885" s="83"/>
      <c r="CA885" s="82"/>
      <c r="CB885" s="82"/>
      <c r="CC885" s="82"/>
    </row>
    <row r="886" spans="1:81" ht="15.75" customHeight="1" thickBot="1" x14ac:dyDescent="0.25">
      <c r="A886" s="82"/>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c r="AA886" s="82"/>
      <c r="AB886" s="82"/>
      <c r="AC886" s="82"/>
      <c r="AD886" s="82"/>
      <c r="AE886" s="82"/>
      <c r="AF886" s="82"/>
      <c r="AG886" s="82"/>
      <c r="AH886" s="82"/>
      <c r="AI886" s="82"/>
      <c r="AJ886" s="82"/>
      <c r="AK886" s="82"/>
      <c r="AL886" s="82"/>
      <c r="AM886" s="82"/>
      <c r="AN886" s="82"/>
      <c r="AO886" s="82"/>
      <c r="AP886" s="82"/>
      <c r="AQ886" s="82"/>
      <c r="AR886" s="82"/>
      <c r="AS886" s="82"/>
      <c r="AT886" s="82"/>
      <c r="AU886" s="82"/>
      <c r="AV886" s="82"/>
      <c r="AW886" s="82"/>
      <c r="AX886" s="82"/>
      <c r="AY886" s="82"/>
      <c r="AZ886" s="82"/>
      <c r="BA886" s="82"/>
      <c r="BB886" s="82"/>
      <c r="BC886" s="82"/>
      <c r="BD886" s="82"/>
      <c r="BE886" s="82"/>
      <c r="BF886" s="82"/>
      <c r="BG886" s="82"/>
      <c r="BH886" s="82"/>
      <c r="BI886" s="82"/>
      <c r="BJ886" s="82"/>
      <c r="BK886" s="82"/>
      <c r="BL886" s="82"/>
      <c r="BM886" s="82"/>
      <c r="BN886" s="82"/>
      <c r="BO886" s="82"/>
      <c r="BP886" s="82"/>
      <c r="BQ886" s="82"/>
      <c r="BR886" s="82"/>
      <c r="BS886" s="84"/>
      <c r="BT886" s="84"/>
      <c r="BU886" s="84"/>
      <c r="BV886" s="84"/>
      <c r="BW886" s="84"/>
      <c r="BX886" s="84"/>
      <c r="BY886" s="82"/>
      <c r="BZ886" s="83"/>
      <c r="CA886" s="82"/>
      <c r="CB886" s="82"/>
      <c r="CC886" s="82"/>
    </row>
    <row r="887" spans="1:81" ht="15.75" customHeight="1" thickBot="1" x14ac:dyDescent="0.25">
      <c r="A887" s="82"/>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c r="AA887" s="82"/>
      <c r="AB887" s="82"/>
      <c r="AC887" s="82"/>
      <c r="AD887" s="82"/>
      <c r="AE887" s="82"/>
      <c r="AF887" s="82"/>
      <c r="AG887" s="82"/>
      <c r="AH887" s="82"/>
      <c r="AI887" s="82"/>
      <c r="AJ887" s="82"/>
      <c r="AK887" s="82"/>
      <c r="AL887" s="82"/>
      <c r="AM887" s="82"/>
      <c r="AN887" s="82"/>
      <c r="AO887" s="82"/>
      <c r="AP887" s="82"/>
      <c r="AQ887" s="82"/>
      <c r="AR887" s="82"/>
      <c r="AS887" s="82"/>
      <c r="AT887" s="82"/>
      <c r="AU887" s="82"/>
      <c r="AV887" s="82"/>
      <c r="AW887" s="82"/>
      <c r="AX887" s="82"/>
      <c r="AY887" s="82"/>
      <c r="AZ887" s="82"/>
      <c r="BA887" s="82"/>
      <c r="BB887" s="82"/>
      <c r="BC887" s="82"/>
      <c r="BD887" s="82"/>
      <c r="BE887" s="82"/>
      <c r="BF887" s="82"/>
      <c r="BG887" s="82"/>
      <c r="BH887" s="82"/>
      <c r="BI887" s="82"/>
      <c r="BJ887" s="82"/>
      <c r="BK887" s="82"/>
      <c r="BL887" s="82"/>
      <c r="BM887" s="82"/>
      <c r="BN887" s="82"/>
      <c r="BO887" s="82"/>
      <c r="BP887" s="82"/>
      <c r="BQ887" s="82"/>
      <c r="BR887" s="82"/>
      <c r="BS887" s="84"/>
      <c r="BT887" s="84"/>
      <c r="BU887" s="84"/>
      <c r="BV887" s="84"/>
      <c r="BW887" s="84"/>
      <c r="BX887" s="84"/>
      <c r="BY887" s="82"/>
      <c r="BZ887" s="83"/>
      <c r="CA887" s="82"/>
      <c r="CB887" s="82"/>
      <c r="CC887" s="82"/>
    </row>
    <row r="888" spans="1:81" ht="15.75" customHeight="1" thickBot="1" x14ac:dyDescent="0.25">
      <c r="A888" s="82"/>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c r="AG888" s="82"/>
      <c r="AH888" s="82"/>
      <c r="AI888" s="82"/>
      <c r="AJ888" s="82"/>
      <c r="AK888" s="82"/>
      <c r="AL888" s="82"/>
      <c r="AM888" s="82"/>
      <c r="AN888" s="82"/>
      <c r="AO888" s="82"/>
      <c r="AP888" s="82"/>
      <c r="AQ888" s="82"/>
      <c r="AR888" s="82"/>
      <c r="AS888" s="82"/>
      <c r="AT888" s="82"/>
      <c r="AU888" s="82"/>
      <c r="AV888" s="82"/>
      <c r="AW888" s="82"/>
      <c r="AX888" s="82"/>
      <c r="AY888" s="82"/>
      <c r="AZ888" s="82"/>
      <c r="BA888" s="82"/>
      <c r="BB888" s="82"/>
      <c r="BC888" s="82"/>
      <c r="BD888" s="82"/>
      <c r="BE888" s="82"/>
      <c r="BF888" s="82"/>
      <c r="BG888" s="82"/>
      <c r="BH888" s="82"/>
      <c r="BI888" s="82"/>
      <c r="BJ888" s="82"/>
      <c r="BK888" s="82"/>
      <c r="BL888" s="82"/>
      <c r="BM888" s="82"/>
      <c r="BN888" s="82"/>
      <c r="BO888" s="82"/>
      <c r="BP888" s="82"/>
      <c r="BQ888" s="82"/>
      <c r="BR888" s="82"/>
      <c r="BS888" s="84"/>
      <c r="BT888" s="84"/>
      <c r="BU888" s="84"/>
      <c r="BV888" s="84"/>
      <c r="BW888" s="84"/>
      <c r="BX888" s="84"/>
      <c r="BY888" s="82"/>
      <c r="BZ888" s="83"/>
      <c r="CA888" s="82"/>
      <c r="CB888" s="82"/>
      <c r="CC888" s="82"/>
    </row>
    <row r="889" spans="1:81" ht="15.75" customHeight="1" thickBot="1" x14ac:dyDescent="0.25">
      <c r="A889" s="82"/>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c r="AA889" s="82"/>
      <c r="AB889" s="82"/>
      <c r="AC889" s="82"/>
      <c r="AD889" s="82"/>
      <c r="AE889" s="82"/>
      <c r="AF889" s="82"/>
      <c r="AG889" s="82"/>
      <c r="AH889" s="82"/>
      <c r="AI889" s="82"/>
      <c r="AJ889" s="82"/>
      <c r="AK889" s="82"/>
      <c r="AL889" s="82"/>
      <c r="AM889" s="82"/>
      <c r="AN889" s="82"/>
      <c r="AO889" s="82"/>
      <c r="AP889" s="82"/>
      <c r="AQ889" s="82"/>
      <c r="AR889" s="82"/>
      <c r="AS889" s="82"/>
      <c r="AT889" s="82"/>
      <c r="AU889" s="82"/>
      <c r="AV889" s="82"/>
      <c r="AW889" s="82"/>
      <c r="AX889" s="82"/>
      <c r="AY889" s="82"/>
      <c r="AZ889" s="82"/>
      <c r="BA889" s="82"/>
      <c r="BB889" s="82"/>
      <c r="BC889" s="82"/>
      <c r="BD889" s="82"/>
      <c r="BE889" s="82"/>
      <c r="BF889" s="82"/>
      <c r="BG889" s="82"/>
      <c r="BH889" s="82"/>
      <c r="BI889" s="82"/>
      <c r="BJ889" s="82"/>
      <c r="BK889" s="82"/>
      <c r="BL889" s="82"/>
      <c r="BM889" s="82"/>
      <c r="BN889" s="82"/>
      <c r="BO889" s="82"/>
      <c r="BP889" s="82"/>
      <c r="BQ889" s="82"/>
      <c r="BR889" s="82"/>
      <c r="BS889" s="84"/>
      <c r="BT889" s="84"/>
      <c r="BU889" s="84"/>
      <c r="BV889" s="84"/>
      <c r="BW889" s="84"/>
      <c r="BX889" s="84"/>
      <c r="BY889" s="82"/>
      <c r="BZ889" s="83"/>
      <c r="CA889" s="82"/>
      <c r="CB889" s="82"/>
      <c r="CC889" s="82"/>
    </row>
    <row r="890" spans="1:81" ht="15.75" customHeight="1" thickBot="1" x14ac:dyDescent="0.25">
      <c r="A890" s="82"/>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c r="AA890" s="82"/>
      <c r="AB890" s="82"/>
      <c r="AC890" s="82"/>
      <c r="AD890" s="82"/>
      <c r="AE890" s="82"/>
      <c r="AF890" s="82"/>
      <c r="AG890" s="82"/>
      <c r="AH890" s="82"/>
      <c r="AI890" s="82"/>
      <c r="AJ890" s="82"/>
      <c r="AK890" s="82"/>
      <c r="AL890" s="82"/>
      <c r="AM890" s="82"/>
      <c r="AN890" s="82"/>
      <c r="AO890" s="82"/>
      <c r="AP890" s="82"/>
      <c r="AQ890" s="82"/>
      <c r="AR890" s="82"/>
      <c r="AS890" s="82"/>
      <c r="AT890" s="82"/>
      <c r="AU890" s="82"/>
      <c r="AV890" s="82"/>
      <c r="AW890" s="82"/>
      <c r="AX890" s="82"/>
      <c r="AY890" s="82"/>
      <c r="AZ890" s="82"/>
      <c r="BA890" s="82"/>
      <c r="BB890" s="82"/>
      <c r="BC890" s="82"/>
      <c r="BD890" s="82"/>
      <c r="BE890" s="82"/>
      <c r="BF890" s="82"/>
      <c r="BG890" s="82"/>
      <c r="BH890" s="82"/>
      <c r="BI890" s="82"/>
      <c r="BJ890" s="82"/>
      <c r="BK890" s="82"/>
      <c r="BL890" s="82"/>
      <c r="BM890" s="82"/>
      <c r="BN890" s="82"/>
      <c r="BO890" s="82"/>
      <c r="BP890" s="82"/>
      <c r="BQ890" s="82"/>
      <c r="BR890" s="82"/>
      <c r="BS890" s="84"/>
      <c r="BT890" s="84"/>
      <c r="BU890" s="84"/>
      <c r="BV890" s="84"/>
      <c r="BW890" s="84"/>
      <c r="BX890" s="84"/>
      <c r="BY890" s="82"/>
      <c r="BZ890" s="83"/>
      <c r="CA890" s="82"/>
      <c r="CB890" s="82"/>
      <c r="CC890" s="82"/>
    </row>
    <row r="891" spans="1:81" ht="15.75" customHeight="1" thickBot="1" x14ac:dyDescent="0.25">
      <c r="A891" s="82"/>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c r="AA891" s="82"/>
      <c r="AB891" s="82"/>
      <c r="AC891" s="82"/>
      <c r="AD891" s="82"/>
      <c r="AE891" s="82"/>
      <c r="AF891" s="82"/>
      <c r="AG891" s="82"/>
      <c r="AH891" s="82"/>
      <c r="AI891" s="82"/>
      <c r="AJ891" s="82"/>
      <c r="AK891" s="82"/>
      <c r="AL891" s="82"/>
      <c r="AM891" s="82"/>
      <c r="AN891" s="82"/>
      <c r="AO891" s="82"/>
      <c r="AP891" s="82"/>
      <c r="AQ891" s="82"/>
      <c r="AR891" s="82"/>
      <c r="AS891" s="82"/>
      <c r="AT891" s="82"/>
      <c r="AU891" s="82"/>
      <c r="AV891" s="82"/>
      <c r="AW891" s="82"/>
      <c r="AX891" s="82"/>
      <c r="AY891" s="82"/>
      <c r="AZ891" s="82"/>
      <c r="BA891" s="82"/>
      <c r="BB891" s="82"/>
      <c r="BC891" s="82"/>
      <c r="BD891" s="82"/>
      <c r="BE891" s="82"/>
      <c r="BF891" s="82"/>
      <c r="BG891" s="82"/>
      <c r="BH891" s="82"/>
      <c r="BI891" s="82"/>
      <c r="BJ891" s="82"/>
      <c r="BK891" s="82"/>
      <c r="BL891" s="82"/>
      <c r="BM891" s="82"/>
      <c r="BN891" s="82"/>
      <c r="BO891" s="82"/>
      <c r="BP891" s="82"/>
      <c r="BQ891" s="82"/>
      <c r="BR891" s="82"/>
      <c r="BS891" s="84"/>
      <c r="BT891" s="84"/>
      <c r="BU891" s="84"/>
      <c r="BV891" s="84"/>
      <c r="BW891" s="84"/>
      <c r="BX891" s="84"/>
      <c r="BY891" s="82"/>
      <c r="BZ891" s="83"/>
      <c r="CA891" s="82"/>
      <c r="CB891" s="82"/>
      <c r="CC891" s="82"/>
    </row>
    <row r="892" spans="1:81" ht="15.75" customHeight="1" thickBot="1" x14ac:dyDescent="0.25">
      <c r="A892" s="82"/>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c r="AA892" s="82"/>
      <c r="AB892" s="82"/>
      <c r="AC892" s="82"/>
      <c r="AD892" s="82"/>
      <c r="AE892" s="82"/>
      <c r="AF892" s="82"/>
      <c r="AG892" s="82"/>
      <c r="AH892" s="82"/>
      <c r="AI892" s="82"/>
      <c r="AJ892" s="82"/>
      <c r="AK892" s="82"/>
      <c r="AL892" s="82"/>
      <c r="AM892" s="82"/>
      <c r="AN892" s="82"/>
      <c r="AO892" s="82"/>
      <c r="AP892" s="82"/>
      <c r="AQ892" s="82"/>
      <c r="AR892" s="82"/>
      <c r="AS892" s="82"/>
      <c r="AT892" s="82"/>
      <c r="AU892" s="82"/>
      <c r="AV892" s="82"/>
      <c r="AW892" s="82"/>
      <c r="AX892" s="82"/>
      <c r="AY892" s="82"/>
      <c r="AZ892" s="82"/>
      <c r="BA892" s="82"/>
      <c r="BB892" s="82"/>
      <c r="BC892" s="82"/>
      <c r="BD892" s="82"/>
      <c r="BE892" s="82"/>
      <c r="BF892" s="82"/>
      <c r="BG892" s="82"/>
      <c r="BH892" s="82"/>
      <c r="BI892" s="82"/>
      <c r="BJ892" s="82"/>
      <c r="BK892" s="82"/>
      <c r="BL892" s="82"/>
      <c r="BM892" s="82"/>
      <c r="BN892" s="82"/>
      <c r="BO892" s="82"/>
      <c r="BP892" s="82"/>
      <c r="BQ892" s="82"/>
      <c r="BR892" s="82"/>
      <c r="BS892" s="84"/>
      <c r="BT892" s="84"/>
      <c r="BU892" s="84"/>
      <c r="BV892" s="84"/>
      <c r="BW892" s="84"/>
      <c r="BX892" s="84"/>
      <c r="BY892" s="82"/>
      <c r="BZ892" s="83"/>
      <c r="CA892" s="82"/>
      <c r="CB892" s="82"/>
      <c r="CC892" s="82"/>
    </row>
    <row r="893" spans="1:81" ht="15.75" customHeight="1" thickBot="1" x14ac:dyDescent="0.25">
      <c r="A893" s="82"/>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c r="AA893" s="82"/>
      <c r="AB893" s="82"/>
      <c r="AC893" s="82"/>
      <c r="AD893" s="82"/>
      <c r="AE893" s="82"/>
      <c r="AF893" s="82"/>
      <c r="AG893" s="82"/>
      <c r="AH893" s="82"/>
      <c r="AI893" s="82"/>
      <c r="AJ893" s="82"/>
      <c r="AK893" s="82"/>
      <c r="AL893" s="82"/>
      <c r="AM893" s="82"/>
      <c r="AN893" s="82"/>
      <c r="AO893" s="82"/>
      <c r="AP893" s="82"/>
      <c r="AQ893" s="82"/>
      <c r="AR893" s="82"/>
      <c r="AS893" s="82"/>
      <c r="AT893" s="82"/>
      <c r="AU893" s="82"/>
      <c r="AV893" s="82"/>
      <c r="AW893" s="82"/>
      <c r="AX893" s="82"/>
      <c r="AY893" s="82"/>
      <c r="AZ893" s="82"/>
      <c r="BA893" s="82"/>
      <c r="BB893" s="82"/>
      <c r="BC893" s="82"/>
      <c r="BD893" s="82"/>
      <c r="BE893" s="82"/>
      <c r="BF893" s="82"/>
      <c r="BG893" s="82"/>
      <c r="BH893" s="82"/>
      <c r="BI893" s="82"/>
      <c r="BJ893" s="82"/>
      <c r="BK893" s="82"/>
      <c r="BL893" s="82"/>
      <c r="BM893" s="82"/>
      <c r="BN893" s="82"/>
      <c r="BO893" s="82"/>
      <c r="BP893" s="82"/>
      <c r="BQ893" s="82"/>
      <c r="BR893" s="82"/>
      <c r="BS893" s="84"/>
      <c r="BT893" s="84"/>
      <c r="BU893" s="84"/>
      <c r="BV893" s="84"/>
      <c r="BW893" s="84"/>
      <c r="BX893" s="84"/>
      <c r="BY893" s="82"/>
      <c r="BZ893" s="83"/>
      <c r="CA893" s="82"/>
      <c r="CB893" s="82"/>
      <c r="CC893" s="82"/>
    </row>
    <row r="894" spans="1:81" ht="15.75" customHeight="1" thickBot="1" x14ac:dyDescent="0.25">
      <c r="A894" s="82"/>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c r="AA894" s="82"/>
      <c r="AB894" s="82"/>
      <c r="AC894" s="82"/>
      <c r="AD894" s="82"/>
      <c r="AE894" s="82"/>
      <c r="AF894" s="82"/>
      <c r="AG894" s="82"/>
      <c r="AH894" s="82"/>
      <c r="AI894" s="82"/>
      <c r="AJ894" s="82"/>
      <c r="AK894" s="82"/>
      <c r="AL894" s="82"/>
      <c r="AM894" s="82"/>
      <c r="AN894" s="82"/>
      <c r="AO894" s="82"/>
      <c r="AP894" s="82"/>
      <c r="AQ894" s="82"/>
      <c r="AR894" s="82"/>
      <c r="AS894" s="82"/>
      <c r="AT894" s="82"/>
      <c r="AU894" s="82"/>
      <c r="AV894" s="82"/>
      <c r="AW894" s="82"/>
      <c r="AX894" s="82"/>
      <c r="AY894" s="82"/>
      <c r="AZ894" s="82"/>
      <c r="BA894" s="82"/>
      <c r="BB894" s="82"/>
      <c r="BC894" s="82"/>
      <c r="BD894" s="82"/>
      <c r="BE894" s="82"/>
      <c r="BF894" s="82"/>
      <c r="BG894" s="82"/>
      <c r="BH894" s="82"/>
      <c r="BI894" s="82"/>
      <c r="BJ894" s="82"/>
      <c r="BK894" s="82"/>
      <c r="BL894" s="82"/>
      <c r="BM894" s="82"/>
      <c r="BN894" s="82"/>
      <c r="BO894" s="82"/>
      <c r="BP894" s="82"/>
      <c r="BQ894" s="82"/>
      <c r="BR894" s="82"/>
      <c r="BS894" s="84"/>
      <c r="BT894" s="84"/>
      <c r="BU894" s="84"/>
      <c r="BV894" s="84"/>
      <c r="BW894" s="84"/>
      <c r="BX894" s="84"/>
      <c r="BY894" s="82"/>
      <c r="BZ894" s="83"/>
      <c r="CA894" s="82"/>
      <c r="CB894" s="82"/>
      <c r="CC894" s="82"/>
    </row>
    <row r="895" spans="1:81" ht="15.75" customHeight="1" thickBot="1" x14ac:dyDescent="0.25">
      <c r="A895" s="82"/>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c r="AA895" s="82"/>
      <c r="AB895" s="82"/>
      <c r="AC895" s="82"/>
      <c r="AD895" s="82"/>
      <c r="AE895" s="82"/>
      <c r="AF895" s="82"/>
      <c r="AG895" s="82"/>
      <c r="AH895" s="82"/>
      <c r="AI895" s="82"/>
      <c r="AJ895" s="82"/>
      <c r="AK895" s="82"/>
      <c r="AL895" s="82"/>
      <c r="AM895" s="82"/>
      <c r="AN895" s="82"/>
      <c r="AO895" s="82"/>
      <c r="AP895" s="82"/>
      <c r="AQ895" s="82"/>
      <c r="AR895" s="82"/>
      <c r="AS895" s="82"/>
      <c r="AT895" s="82"/>
      <c r="AU895" s="82"/>
      <c r="AV895" s="82"/>
      <c r="AW895" s="82"/>
      <c r="AX895" s="82"/>
      <c r="AY895" s="82"/>
      <c r="AZ895" s="82"/>
      <c r="BA895" s="82"/>
      <c r="BB895" s="82"/>
      <c r="BC895" s="82"/>
      <c r="BD895" s="82"/>
      <c r="BE895" s="82"/>
      <c r="BF895" s="82"/>
      <c r="BG895" s="82"/>
      <c r="BH895" s="82"/>
      <c r="BI895" s="82"/>
      <c r="BJ895" s="82"/>
      <c r="BK895" s="82"/>
      <c r="BL895" s="82"/>
      <c r="BM895" s="82"/>
      <c r="BN895" s="82"/>
      <c r="BO895" s="82"/>
      <c r="BP895" s="82"/>
      <c r="BQ895" s="82"/>
      <c r="BR895" s="82"/>
      <c r="BS895" s="84"/>
      <c r="BT895" s="84"/>
      <c r="BU895" s="84"/>
      <c r="BV895" s="84"/>
      <c r="BW895" s="84"/>
      <c r="BX895" s="84"/>
      <c r="BY895" s="82"/>
      <c r="BZ895" s="83"/>
      <c r="CA895" s="82"/>
      <c r="CB895" s="82"/>
      <c r="CC895" s="82"/>
    </row>
    <row r="896" spans="1:81" ht="15.75" customHeight="1" thickBot="1" x14ac:dyDescent="0.25">
      <c r="A896" s="82"/>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c r="AA896" s="82"/>
      <c r="AB896" s="82"/>
      <c r="AC896" s="82"/>
      <c r="AD896" s="82"/>
      <c r="AE896" s="82"/>
      <c r="AF896" s="82"/>
      <c r="AG896" s="82"/>
      <c r="AH896" s="82"/>
      <c r="AI896" s="82"/>
      <c r="AJ896" s="82"/>
      <c r="AK896" s="82"/>
      <c r="AL896" s="82"/>
      <c r="AM896" s="82"/>
      <c r="AN896" s="82"/>
      <c r="AO896" s="82"/>
      <c r="AP896" s="82"/>
      <c r="AQ896" s="82"/>
      <c r="AR896" s="82"/>
      <c r="AS896" s="82"/>
      <c r="AT896" s="82"/>
      <c r="AU896" s="82"/>
      <c r="AV896" s="82"/>
      <c r="AW896" s="82"/>
      <c r="AX896" s="82"/>
      <c r="AY896" s="82"/>
      <c r="AZ896" s="82"/>
      <c r="BA896" s="82"/>
      <c r="BB896" s="82"/>
      <c r="BC896" s="82"/>
      <c r="BD896" s="82"/>
      <c r="BE896" s="82"/>
      <c r="BF896" s="82"/>
      <c r="BG896" s="82"/>
      <c r="BH896" s="82"/>
      <c r="BI896" s="82"/>
      <c r="BJ896" s="82"/>
      <c r="BK896" s="82"/>
      <c r="BL896" s="82"/>
      <c r="BM896" s="82"/>
      <c r="BN896" s="82"/>
      <c r="BO896" s="82"/>
      <c r="BP896" s="82"/>
      <c r="BQ896" s="82"/>
      <c r="BR896" s="82"/>
      <c r="BS896" s="84"/>
      <c r="BT896" s="84"/>
      <c r="BU896" s="84"/>
      <c r="BV896" s="84"/>
      <c r="BW896" s="84"/>
      <c r="BX896" s="84"/>
      <c r="BY896" s="82"/>
      <c r="BZ896" s="83"/>
      <c r="CA896" s="82"/>
      <c r="CB896" s="82"/>
      <c r="CC896" s="82"/>
    </row>
    <row r="897" spans="1:81" ht="15.75" customHeight="1" thickBot="1" x14ac:dyDescent="0.25">
      <c r="A897" s="82"/>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c r="AA897" s="82"/>
      <c r="AB897" s="82"/>
      <c r="AC897" s="82"/>
      <c r="AD897" s="82"/>
      <c r="AE897" s="82"/>
      <c r="AF897" s="82"/>
      <c r="AG897" s="82"/>
      <c r="AH897" s="82"/>
      <c r="AI897" s="82"/>
      <c r="AJ897" s="82"/>
      <c r="AK897" s="82"/>
      <c r="AL897" s="82"/>
      <c r="AM897" s="82"/>
      <c r="AN897" s="82"/>
      <c r="AO897" s="82"/>
      <c r="AP897" s="82"/>
      <c r="AQ897" s="82"/>
      <c r="AR897" s="82"/>
      <c r="AS897" s="82"/>
      <c r="AT897" s="82"/>
      <c r="AU897" s="82"/>
      <c r="AV897" s="82"/>
      <c r="AW897" s="82"/>
      <c r="AX897" s="82"/>
      <c r="AY897" s="82"/>
      <c r="AZ897" s="82"/>
      <c r="BA897" s="82"/>
      <c r="BB897" s="82"/>
      <c r="BC897" s="82"/>
      <c r="BD897" s="82"/>
      <c r="BE897" s="82"/>
      <c r="BF897" s="82"/>
      <c r="BG897" s="82"/>
      <c r="BH897" s="82"/>
      <c r="BI897" s="82"/>
      <c r="BJ897" s="82"/>
      <c r="BK897" s="82"/>
      <c r="BL897" s="82"/>
      <c r="BM897" s="82"/>
      <c r="BN897" s="82"/>
      <c r="BO897" s="82"/>
      <c r="BP897" s="82"/>
      <c r="BQ897" s="82"/>
      <c r="BR897" s="82"/>
      <c r="BS897" s="84"/>
      <c r="BT897" s="84"/>
      <c r="BU897" s="84"/>
      <c r="BV897" s="84"/>
      <c r="BW897" s="84"/>
      <c r="BX897" s="84"/>
      <c r="BY897" s="82"/>
      <c r="BZ897" s="83"/>
      <c r="CA897" s="82"/>
      <c r="CB897" s="82"/>
      <c r="CC897" s="82"/>
    </row>
    <row r="898" spans="1:81" ht="15.75" customHeight="1" thickBot="1" x14ac:dyDescent="0.25">
      <c r="A898" s="82"/>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c r="AA898" s="82"/>
      <c r="AB898" s="82"/>
      <c r="AC898" s="82"/>
      <c r="AD898" s="82"/>
      <c r="AE898" s="82"/>
      <c r="AF898" s="82"/>
      <c r="AG898" s="82"/>
      <c r="AH898" s="82"/>
      <c r="AI898" s="82"/>
      <c r="AJ898" s="82"/>
      <c r="AK898" s="82"/>
      <c r="AL898" s="82"/>
      <c r="AM898" s="82"/>
      <c r="AN898" s="82"/>
      <c r="AO898" s="82"/>
      <c r="AP898" s="82"/>
      <c r="AQ898" s="82"/>
      <c r="AR898" s="82"/>
      <c r="AS898" s="82"/>
      <c r="AT898" s="82"/>
      <c r="AU898" s="82"/>
      <c r="AV898" s="82"/>
      <c r="AW898" s="82"/>
      <c r="AX898" s="82"/>
      <c r="AY898" s="82"/>
      <c r="AZ898" s="82"/>
      <c r="BA898" s="82"/>
      <c r="BB898" s="82"/>
      <c r="BC898" s="82"/>
      <c r="BD898" s="82"/>
      <c r="BE898" s="82"/>
      <c r="BF898" s="82"/>
      <c r="BG898" s="82"/>
      <c r="BH898" s="82"/>
      <c r="BI898" s="82"/>
      <c r="BJ898" s="82"/>
      <c r="BK898" s="82"/>
      <c r="BL898" s="82"/>
      <c r="BM898" s="82"/>
      <c r="BN898" s="82"/>
      <c r="BO898" s="82"/>
      <c r="BP898" s="82"/>
      <c r="BQ898" s="82"/>
      <c r="BR898" s="82"/>
      <c r="BS898" s="84"/>
      <c r="BT898" s="84"/>
      <c r="BU898" s="84"/>
      <c r="BV898" s="84"/>
      <c r="BW898" s="84"/>
      <c r="BX898" s="84"/>
      <c r="BY898" s="82"/>
      <c r="BZ898" s="83"/>
      <c r="CA898" s="82"/>
      <c r="CB898" s="82"/>
      <c r="CC898" s="82"/>
    </row>
    <row r="899" spans="1:81" ht="15.75" customHeight="1" thickBot="1" x14ac:dyDescent="0.25">
      <c r="A899" s="82"/>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c r="AA899" s="82"/>
      <c r="AB899" s="82"/>
      <c r="AC899" s="82"/>
      <c r="AD899" s="82"/>
      <c r="AE899" s="82"/>
      <c r="AF899" s="82"/>
      <c r="AG899" s="82"/>
      <c r="AH899" s="82"/>
      <c r="AI899" s="82"/>
      <c r="AJ899" s="82"/>
      <c r="AK899" s="82"/>
      <c r="AL899" s="82"/>
      <c r="AM899" s="82"/>
      <c r="AN899" s="82"/>
      <c r="AO899" s="82"/>
      <c r="AP899" s="82"/>
      <c r="AQ899" s="82"/>
      <c r="AR899" s="82"/>
      <c r="AS899" s="82"/>
      <c r="AT899" s="82"/>
      <c r="AU899" s="82"/>
      <c r="AV899" s="82"/>
      <c r="AW899" s="82"/>
      <c r="AX899" s="82"/>
      <c r="AY899" s="82"/>
      <c r="AZ899" s="82"/>
      <c r="BA899" s="82"/>
      <c r="BB899" s="82"/>
      <c r="BC899" s="82"/>
      <c r="BD899" s="82"/>
      <c r="BE899" s="82"/>
      <c r="BF899" s="82"/>
      <c r="BG899" s="82"/>
      <c r="BH899" s="82"/>
      <c r="BI899" s="82"/>
      <c r="BJ899" s="82"/>
      <c r="BK899" s="82"/>
      <c r="BL899" s="82"/>
      <c r="BM899" s="82"/>
      <c r="BN899" s="82"/>
      <c r="BO899" s="82"/>
      <c r="BP899" s="82"/>
      <c r="BQ899" s="82"/>
      <c r="BR899" s="82"/>
      <c r="BS899" s="84"/>
      <c r="BT899" s="84"/>
      <c r="BU899" s="84"/>
      <c r="BV899" s="84"/>
      <c r="BW899" s="84"/>
      <c r="BX899" s="84"/>
      <c r="BY899" s="82"/>
      <c r="BZ899" s="83"/>
      <c r="CA899" s="82"/>
      <c r="CB899" s="82"/>
      <c r="CC899" s="82"/>
    </row>
    <row r="900" spans="1:81" ht="15.75" customHeight="1" thickBot="1" x14ac:dyDescent="0.25">
      <c r="A900" s="82"/>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c r="AA900" s="82"/>
      <c r="AB900" s="82"/>
      <c r="AC900" s="82"/>
      <c r="AD900" s="82"/>
      <c r="AE900" s="82"/>
      <c r="AF900" s="82"/>
      <c r="AG900" s="82"/>
      <c r="AH900" s="82"/>
      <c r="AI900" s="82"/>
      <c r="AJ900" s="82"/>
      <c r="AK900" s="82"/>
      <c r="AL900" s="82"/>
      <c r="AM900" s="82"/>
      <c r="AN900" s="82"/>
      <c r="AO900" s="82"/>
      <c r="AP900" s="82"/>
      <c r="AQ900" s="82"/>
      <c r="AR900" s="82"/>
      <c r="AS900" s="82"/>
      <c r="AT900" s="82"/>
      <c r="AU900" s="82"/>
      <c r="AV900" s="82"/>
      <c r="AW900" s="82"/>
      <c r="AX900" s="82"/>
      <c r="AY900" s="82"/>
      <c r="AZ900" s="82"/>
      <c r="BA900" s="82"/>
      <c r="BB900" s="82"/>
      <c r="BC900" s="82"/>
      <c r="BD900" s="82"/>
      <c r="BE900" s="82"/>
      <c r="BF900" s="82"/>
      <c r="BG900" s="82"/>
      <c r="BH900" s="82"/>
      <c r="BI900" s="82"/>
      <c r="BJ900" s="82"/>
      <c r="BK900" s="82"/>
      <c r="BL900" s="82"/>
      <c r="BM900" s="82"/>
      <c r="BN900" s="82"/>
      <c r="BO900" s="82"/>
      <c r="BP900" s="82"/>
      <c r="BQ900" s="82"/>
      <c r="BR900" s="82"/>
      <c r="BS900" s="84"/>
      <c r="BT900" s="84"/>
      <c r="BU900" s="84"/>
      <c r="BV900" s="84"/>
      <c r="BW900" s="84"/>
      <c r="BX900" s="84"/>
      <c r="BY900" s="82"/>
      <c r="BZ900" s="83"/>
      <c r="CA900" s="82"/>
      <c r="CB900" s="82"/>
      <c r="CC900" s="82"/>
    </row>
    <row r="901" spans="1:81" ht="15.75" customHeight="1" thickBot="1" x14ac:dyDescent="0.25">
      <c r="A901" s="82"/>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c r="AG901" s="82"/>
      <c r="AH901" s="82"/>
      <c r="AI901" s="82"/>
      <c r="AJ901" s="82"/>
      <c r="AK901" s="82"/>
      <c r="AL901" s="82"/>
      <c r="AM901" s="82"/>
      <c r="AN901" s="82"/>
      <c r="AO901" s="82"/>
      <c r="AP901" s="82"/>
      <c r="AQ901" s="82"/>
      <c r="AR901" s="82"/>
      <c r="AS901" s="82"/>
      <c r="AT901" s="82"/>
      <c r="AU901" s="82"/>
      <c r="AV901" s="82"/>
      <c r="AW901" s="82"/>
      <c r="AX901" s="82"/>
      <c r="AY901" s="82"/>
      <c r="AZ901" s="82"/>
      <c r="BA901" s="82"/>
      <c r="BB901" s="82"/>
      <c r="BC901" s="82"/>
      <c r="BD901" s="82"/>
      <c r="BE901" s="82"/>
      <c r="BF901" s="82"/>
      <c r="BG901" s="82"/>
      <c r="BH901" s="82"/>
      <c r="BI901" s="82"/>
      <c r="BJ901" s="82"/>
      <c r="BK901" s="82"/>
      <c r="BL901" s="82"/>
      <c r="BM901" s="82"/>
      <c r="BN901" s="82"/>
      <c r="BO901" s="82"/>
      <c r="BP901" s="82"/>
      <c r="BQ901" s="82"/>
      <c r="BR901" s="82"/>
      <c r="BS901" s="84"/>
      <c r="BT901" s="84"/>
      <c r="BU901" s="84"/>
      <c r="BV901" s="84"/>
      <c r="BW901" s="84"/>
      <c r="BX901" s="84"/>
      <c r="BY901" s="82"/>
      <c r="BZ901" s="83"/>
      <c r="CA901" s="82"/>
      <c r="CB901" s="82"/>
      <c r="CC901" s="82"/>
    </row>
    <row r="902" spans="1:81" ht="15.75" customHeight="1" thickBot="1" x14ac:dyDescent="0.25">
      <c r="A902" s="82"/>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c r="AA902" s="82"/>
      <c r="AB902" s="82"/>
      <c r="AC902" s="82"/>
      <c r="AD902" s="82"/>
      <c r="AE902" s="82"/>
      <c r="AF902" s="82"/>
      <c r="AG902" s="82"/>
      <c r="AH902" s="82"/>
      <c r="AI902" s="82"/>
      <c r="AJ902" s="82"/>
      <c r="AK902" s="82"/>
      <c r="AL902" s="82"/>
      <c r="AM902" s="82"/>
      <c r="AN902" s="82"/>
      <c r="AO902" s="82"/>
      <c r="AP902" s="82"/>
      <c r="AQ902" s="82"/>
      <c r="AR902" s="82"/>
      <c r="AS902" s="82"/>
      <c r="AT902" s="82"/>
      <c r="AU902" s="82"/>
      <c r="AV902" s="82"/>
      <c r="AW902" s="82"/>
      <c r="AX902" s="82"/>
      <c r="AY902" s="82"/>
      <c r="AZ902" s="82"/>
      <c r="BA902" s="82"/>
      <c r="BB902" s="82"/>
      <c r="BC902" s="82"/>
      <c r="BD902" s="82"/>
      <c r="BE902" s="82"/>
      <c r="BF902" s="82"/>
      <c r="BG902" s="82"/>
      <c r="BH902" s="82"/>
      <c r="BI902" s="82"/>
      <c r="BJ902" s="82"/>
      <c r="BK902" s="82"/>
      <c r="BL902" s="82"/>
      <c r="BM902" s="82"/>
      <c r="BN902" s="82"/>
      <c r="BO902" s="82"/>
      <c r="BP902" s="82"/>
      <c r="BQ902" s="82"/>
      <c r="BR902" s="82"/>
      <c r="BS902" s="84"/>
      <c r="BT902" s="84"/>
      <c r="BU902" s="84"/>
      <c r="BV902" s="84"/>
      <c r="BW902" s="84"/>
      <c r="BX902" s="84"/>
      <c r="BY902" s="82"/>
      <c r="BZ902" s="83"/>
      <c r="CA902" s="82"/>
      <c r="CB902" s="82"/>
      <c r="CC902" s="82"/>
    </row>
    <row r="903" spans="1:81" ht="15.75" customHeight="1" thickBot="1" x14ac:dyDescent="0.25">
      <c r="A903" s="82"/>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c r="AA903" s="82"/>
      <c r="AB903" s="82"/>
      <c r="AC903" s="82"/>
      <c r="AD903" s="82"/>
      <c r="AE903" s="82"/>
      <c r="AF903" s="82"/>
      <c r="AG903" s="82"/>
      <c r="AH903" s="82"/>
      <c r="AI903" s="82"/>
      <c r="AJ903" s="82"/>
      <c r="AK903" s="82"/>
      <c r="AL903" s="82"/>
      <c r="AM903" s="82"/>
      <c r="AN903" s="82"/>
      <c r="AO903" s="82"/>
      <c r="AP903" s="82"/>
      <c r="AQ903" s="82"/>
      <c r="AR903" s="82"/>
      <c r="AS903" s="82"/>
      <c r="AT903" s="82"/>
      <c r="AU903" s="82"/>
      <c r="AV903" s="82"/>
      <c r="AW903" s="82"/>
      <c r="AX903" s="82"/>
      <c r="AY903" s="82"/>
      <c r="AZ903" s="82"/>
      <c r="BA903" s="82"/>
      <c r="BB903" s="82"/>
      <c r="BC903" s="82"/>
      <c r="BD903" s="82"/>
      <c r="BE903" s="82"/>
      <c r="BF903" s="82"/>
      <c r="BG903" s="82"/>
      <c r="BH903" s="82"/>
      <c r="BI903" s="82"/>
      <c r="BJ903" s="82"/>
      <c r="BK903" s="82"/>
      <c r="BL903" s="82"/>
      <c r="BM903" s="82"/>
      <c r="BN903" s="82"/>
      <c r="BO903" s="82"/>
      <c r="BP903" s="82"/>
      <c r="BQ903" s="82"/>
      <c r="BR903" s="82"/>
      <c r="BS903" s="84"/>
      <c r="BT903" s="84"/>
      <c r="BU903" s="84"/>
      <c r="BV903" s="84"/>
      <c r="BW903" s="84"/>
      <c r="BX903" s="84"/>
      <c r="BY903" s="82"/>
      <c r="BZ903" s="83"/>
      <c r="CA903" s="82"/>
      <c r="CB903" s="82"/>
      <c r="CC903" s="82"/>
    </row>
    <row r="904" spans="1:81" ht="15.75" customHeight="1" thickBot="1" x14ac:dyDescent="0.25">
      <c r="A904" s="82"/>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c r="AA904" s="82"/>
      <c r="AB904" s="82"/>
      <c r="AC904" s="82"/>
      <c r="AD904" s="82"/>
      <c r="AE904" s="82"/>
      <c r="AF904" s="82"/>
      <c r="AG904" s="82"/>
      <c r="AH904" s="82"/>
      <c r="AI904" s="82"/>
      <c r="AJ904" s="82"/>
      <c r="AK904" s="82"/>
      <c r="AL904" s="82"/>
      <c r="AM904" s="82"/>
      <c r="AN904" s="82"/>
      <c r="AO904" s="82"/>
      <c r="AP904" s="82"/>
      <c r="AQ904" s="82"/>
      <c r="AR904" s="82"/>
      <c r="AS904" s="82"/>
      <c r="AT904" s="82"/>
      <c r="AU904" s="82"/>
      <c r="AV904" s="82"/>
      <c r="AW904" s="82"/>
      <c r="AX904" s="82"/>
      <c r="AY904" s="82"/>
      <c r="AZ904" s="82"/>
      <c r="BA904" s="82"/>
      <c r="BB904" s="82"/>
      <c r="BC904" s="82"/>
      <c r="BD904" s="82"/>
      <c r="BE904" s="82"/>
      <c r="BF904" s="82"/>
      <c r="BG904" s="82"/>
      <c r="BH904" s="82"/>
      <c r="BI904" s="82"/>
      <c r="BJ904" s="82"/>
      <c r="BK904" s="82"/>
      <c r="BL904" s="82"/>
      <c r="BM904" s="82"/>
      <c r="BN904" s="82"/>
      <c r="BO904" s="82"/>
      <c r="BP904" s="82"/>
      <c r="BQ904" s="82"/>
      <c r="BR904" s="82"/>
      <c r="BS904" s="84"/>
      <c r="BT904" s="84"/>
      <c r="BU904" s="84"/>
      <c r="BV904" s="84"/>
      <c r="BW904" s="84"/>
      <c r="BX904" s="84"/>
      <c r="BY904" s="82"/>
      <c r="BZ904" s="83"/>
      <c r="CA904" s="82"/>
      <c r="CB904" s="82"/>
      <c r="CC904" s="82"/>
    </row>
    <row r="905" spans="1:81" ht="15.75" customHeight="1" thickBot="1" x14ac:dyDescent="0.25">
      <c r="A905" s="82"/>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c r="AA905" s="82"/>
      <c r="AB905" s="82"/>
      <c r="AC905" s="82"/>
      <c r="AD905" s="82"/>
      <c r="AE905" s="82"/>
      <c r="AF905" s="82"/>
      <c r="AG905" s="82"/>
      <c r="AH905" s="82"/>
      <c r="AI905" s="82"/>
      <c r="AJ905" s="82"/>
      <c r="AK905" s="82"/>
      <c r="AL905" s="82"/>
      <c r="AM905" s="82"/>
      <c r="AN905" s="82"/>
      <c r="AO905" s="82"/>
      <c r="AP905" s="82"/>
      <c r="AQ905" s="82"/>
      <c r="AR905" s="82"/>
      <c r="AS905" s="82"/>
      <c r="AT905" s="82"/>
      <c r="AU905" s="82"/>
      <c r="AV905" s="82"/>
      <c r="AW905" s="82"/>
      <c r="AX905" s="82"/>
      <c r="AY905" s="82"/>
      <c r="AZ905" s="82"/>
      <c r="BA905" s="82"/>
      <c r="BB905" s="82"/>
      <c r="BC905" s="82"/>
      <c r="BD905" s="82"/>
      <c r="BE905" s="82"/>
      <c r="BF905" s="82"/>
      <c r="BG905" s="82"/>
      <c r="BH905" s="82"/>
      <c r="BI905" s="82"/>
      <c r="BJ905" s="82"/>
      <c r="BK905" s="82"/>
      <c r="BL905" s="82"/>
      <c r="BM905" s="82"/>
      <c r="BN905" s="82"/>
      <c r="BO905" s="82"/>
      <c r="BP905" s="82"/>
      <c r="BQ905" s="82"/>
      <c r="BR905" s="82"/>
      <c r="BS905" s="84"/>
      <c r="BT905" s="84"/>
      <c r="BU905" s="84"/>
      <c r="BV905" s="84"/>
      <c r="BW905" s="84"/>
      <c r="BX905" s="84"/>
      <c r="BY905" s="82"/>
      <c r="BZ905" s="83"/>
      <c r="CA905" s="82"/>
      <c r="CB905" s="82"/>
      <c r="CC905" s="82"/>
    </row>
    <row r="906" spans="1:81" ht="15.75" customHeight="1" thickBot="1" x14ac:dyDescent="0.25">
      <c r="A906" s="82"/>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c r="AA906" s="82"/>
      <c r="AB906" s="82"/>
      <c r="AC906" s="82"/>
      <c r="AD906" s="82"/>
      <c r="AE906" s="82"/>
      <c r="AF906" s="82"/>
      <c r="AG906" s="82"/>
      <c r="AH906" s="82"/>
      <c r="AI906" s="82"/>
      <c r="AJ906" s="82"/>
      <c r="AK906" s="82"/>
      <c r="AL906" s="82"/>
      <c r="AM906" s="82"/>
      <c r="AN906" s="82"/>
      <c r="AO906" s="82"/>
      <c r="AP906" s="82"/>
      <c r="AQ906" s="82"/>
      <c r="AR906" s="82"/>
      <c r="AS906" s="82"/>
      <c r="AT906" s="82"/>
      <c r="AU906" s="82"/>
      <c r="AV906" s="82"/>
      <c r="AW906" s="82"/>
      <c r="AX906" s="82"/>
      <c r="AY906" s="82"/>
      <c r="AZ906" s="82"/>
      <c r="BA906" s="82"/>
      <c r="BB906" s="82"/>
      <c r="BC906" s="82"/>
      <c r="BD906" s="82"/>
      <c r="BE906" s="82"/>
      <c r="BF906" s="82"/>
      <c r="BG906" s="82"/>
      <c r="BH906" s="82"/>
      <c r="BI906" s="82"/>
      <c r="BJ906" s="82"/>
      <c r="BK906" s="82"/>
      <c r="BL906" s="82"/>
      <c r="BM906" s="82"/>
      <c r="BN906" s="82"/>
      <c r="BO906" s="82"/>
      <c r="BP906" s="82"/>
      <c r="BQ906" s="82"/>
      <c r="BR906" s="82"/>
      <c r="BS906" s="84"/>
      <c r="BT906" s="84"/>
      <c r="BU906" s="84"/>
      <c r="BV906" s="84"/>
      <c r="BW906" s="84"/>
      <c r="BX906" s="84"/>
      <c r="BY906" s="82"/>
      <c r="BZ906" s="83"/>
      <c r="CA906" s="82"/>
      <c r="CB906" s="82"/>
      <c r="CC906" s="82"/>
    </row>
    <row r="907" spans="1:81" ht="15.75" customHeight="1" thickBot="1" x14ac:dyDescent="0.25">
      <c r="A907" s="82"/>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c r="AG907" s="82"/>
      <c r="AH907" s="82"/>
      <c r="AI907" s="82"/>
      <c r="AJ907" s="82"/>
      <c r="AK907" s="82"/>
      <c r="AL907" s="82"/>
      <c r="AM907" s="82"/>
      <c r="AN907" s="82"/>
      <c r="AO907" s="82"/>
      <c r="AP907" s="82"/>
      <c r="AQ907" s="82"/>
      <c r="AR907" s="82"/>
      <c r="AS907" s="82"/>
      <c r="AT907" s="82"/>
      <c r="AU907" s="82"/>
      <c r="AV907" s="82"/>
      <c r="AW907" s="82"/>
      <c r="AX907" s="82"/>
      <c r="AY907" s="82"/>
      <c r="AZ907" s="82"/>
      <c r="BA907" s="82"/>
      <c r="BB907" s="82"/>
      <c r="BC907" s="82"/>
      <c r="BD907" s="82"/>
      <c r="BE907" s="82"/>
      <c r="BF907" s="82"/>
      <c r="BG907" s="82"/>
      <c r="BH907" s="82"/>
      <c r="BI907" s="82"/>
      <c r="BJ907" s="82"/>
      <c r="BK907" s="82"/>
      <c r="BL907" s="82"/>
      <c r="BM907" s="82"/>
      <c r="BN907" s="82"/>
      <c r="BO907" s="82"/>
      <c r="BP907" s="82"/>
      <c r="BQ907" s="82"/>
      <c r="BR907" s="82"/>
      <c r="BS907" s="84"/>
      <c r="BT907" s="84"/>
      <c r="BU907" s="84"/>
      <c r="BV907" s="84"/>
      <c r="BW907" s="84"/>
      <c r="BX907" s="84"/>
      <c r="BY907" s="82"/>
      <c r="BZ907" s="83"/>
      <c r="CA907" s="82"/>
      <c r="CB907" s="82"/>
      <c r="CC907" s="82"/>
    </row>
    <row r="908" spans="1:81" ht="15.75" customHeight="1" thickBot="1" x14ac:dyDescent="0.25">
      <c r="A908" s="82"/>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c r="AA908" s="82"/>
      <c r="AB908" s="82"/>
      <c r="AC908" s="82"/>
      <c r="AD908" s="82"/>
      <c r="AE908" s="82"/>
      <c r="AF908" s="82"/>
      <c r="AG908" s="82"/>
      <c r="AH908" s="82"/>
      <c r="AI908" s="82"/>
      <c r="AJ908" s="82"/>
      <c r="AK908" s="82"/>
      <c r="AL908" s="82"/>
      <c r="AM908" s="82"/>
      <c r="AN908" s="82"/>
      <c r="AO908" s="82"/>
      <c r="AP908" s="82"/>
      <c r="AQ908" s="82"/>
      <c r="AR908" s="82"/>
      <c r="AS908" s="82"/>
      <c r="AT908" s="82"/>
      <c r="AU908" s="82"/>
      <c r="AV908" s="82"/>
      <c r="AW908" s="82"/>
      <c r="AX908" s="82"/>
      <c r="AY908" s="82"/>
      <c r="AZ908" s="82"/>
      <c r="BA908" s="82"/>
      <c r="BB908" s="82"/>
      <c r="BC908" s="82"/>
      <c r="BD908" s="82"/>
      <c r="BE908" s="82"/>
      <c r="BF908" s="82"/>
      <c r="BG908" s="82"/>
      <c r="BH908" s="82"/>
      <c r="BI908" s="82"/>
      <c r="BJ908" s="82"/>
      <c r="BK908" s="82"/>
      <c r="BL908" s="82"/>
      <c r="BM908" s="82"/>
      <c r="BN908" s="82"/>
      <c r="BO908" s="82"/>
      <c r="BP908" s="82"/>
      <c r="BQ908" s="82"/>
      <c r="BR908" s="82"/>
      <c r="BS908" s="84"/>
      <c r="BT908" s="84"/>
      <c r="BU908" s="84"/>
      <c r="BV908" s="84"/>
      <c r="BW908" s="84"/>
      <c r="BX908" s="84"/>
      <c r="BY908" s="82"/>
      <c r="BZ908" s="83"/>
      <c r="CA908" s="82"/>
      <c r="CB908" s="82"/>
      <c r="CC908" s="82"/>
    </row>
    <row r="909" spans="1:81" ht="15.75" customHeight="1" thickBot="1" x14ac:dyDescent="0.25">
      <c r="A909" s="82"/>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c r="AA909" s="82"/>
      <c r="AB909" s="82"/>
      <c r="AC909" s="82"/>
      <c r="AD909" s="82"/>
      <c r="AE909" s="82"/>
      <c r="AF909" s="82"/>
      <c r="AG909" s="82"/>
      <c r="AH909" s="82"/>
      <c r="AI909" s="82"/>
      <c r="AJ909" s="82"/>
      <c r="AK909" s="82"/>
      <c r="AL909" s="82"/>
      <c r="AM909" s="82"/>
      <c r="AN909" s="82"/>
      <c r="AO909" s="82"/>
      <c r="AP909" s="82"/>
      <c r="AQ909" s="82"/>
      <c r="AR909" s="82"/>
      <c r="AS909" s="82"/>
      <c r="AT909" s="82"/>
      <c r="AU909" s="82"/>
      <c r="AV909" s="82"/>
      <c r="AW909" s="82"/>
      <c r="AX909" s="82"/>
      <c r="AY909" s="82"/>
      <c r="AZ909" s="82"/>
      <c r="BA909" s="82"/>
      <c r="BB909" s="82"/>
      <c r="BC909" s="82"/>
      <c r="BD909" s="82"/>
      <c r="BE909" s="82"/>
      <c r="BF909" s="82"/>
      <c r="BG909" s="82"/>
      <c r="BH909" s="82"/>
      <c r="BI909" s="82"/>
      <c r="BJ909" s="82"/>
      <c r="BK909" s="82"/>
      <c r="BL909" s="82"/>
      <c r="BM909" s="82"/>
      <c r="BN909" s="82"/>
      <c r="BO909" s="82"/>
      <c r="BP909" s="82"/>
      <c r="BQ909" s="82"/>
      <c r="BR909" s="82"/>
      <c r="BS909" s="84"/>
      <c r="BT909" s="84"/>
      <c r="BU909" s="84"/>
      <c r="BV909" s="84"/>
      <c r="BW909" s="84"/>
      <c r="BX909" s="84"/>
      <c r="BY909" s="82"/>
      <c r="BZ909" s="83"/>
      <c r="CA909" s="82"/>
      <c r="CB909" s="82"/>
      <c r="CC909" s="82"/>
    </row>
    <row r="910" spans="1:81" ht="15.75" customHeight="1" thickBot="1" x14ac:dyDescent="0.25">
      <c r="A910" s="82"/>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c r="AA910" s="82"/>
      <c r="AB910" s="82"/>
      <c r="AC910" s="82"/>
      <c r="AD910" s="82"/>
      <c r="AE910" s="82"/>
      <c r="AF910" s="82"/>
      <c r="AG910" s="82"/>
      <c r="AH910" s="82"/>
      <c r="AI910" s="82"/>
      <c r="AJ910" s="82"/>
      <c r="AK910" s="82"/>
      <c r="AL910" s="82"/>
      <c r="AM910" s="82"/>
      <c r="AN910" s="82"/>
      <c r="AO910" s="82"/>
      <c r="AP910" s="82"/>
      <c r="AQ910" s="82"/>
      <c r="AR910" s="82"/>
      <c r="AS910" s="82"/>
      <c r="AT910" s="82"/>
      <c r="AU910" s="82"/>
      <c r="AV910" s="82"/>
      <c r="AW910" s="82"/>
      <c r="AX910" s="82"/>
      <c r="AY910" s="82"/>
      <c r="AZ910" s="82"/>
      <c r="BA910" s="82"/>
      <c r="BB910" s="82"/>
      <c r="BC910" s="82"/>
      <c r="BD910" s="82"/>
      <c r="BE910" s="82"/>
      <c r="BF910" s="82"/>
      <c r="BG910" s="82"/>
      <c r="BH910" s="82"/>
      <c r="BI910" s="82"/>
      <c r="BJ910" s="82"/>
      <c r="BK910" s="82"/>
      <c r="BL910" s="82"/>
      <c r="BM910" s="82"/>
      <c r="BN910" s="82"/>
      <c r="BO910" s="82"/>
      <c r="BP910" s="82"/>
      <c r="BQ910" s="82"/>
      <c r="BR910" s="82"/>
      <c r="BS910" s="84"/>
      <c r="BT910" s="84"/>
      <c r="BU910" s="84"/>
      <c r="BV910" s="84"/>
      <c r="BW910" s="84"/>
      <c r="BX910" s="84"/>
      <c r="BY910" s="82"/>
      <c r="BZ910" s="83"/>
      <c r="CA910" s="82"/>
      <c r="CB910" s="82"/>
      <c r="CC910" s="82"/>
    </row>
    <row r="911" spans="1:81" ht="15.75" customHeight="1" thickBot="1" x14ac:dyDescent="0.25">
      <c r="A911" s="82"/>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c r="AA911" s="82"/>
      <c r="AB911" s="82"/>
      <c r="AC911" s="82"/>
      <c r="AD911" s="82"/>
      <c r="AE911" s="82"/>
      <c r="AF911" s="82"/>
      <c r="AG911" s="82"/>
      <c r="AH911" s="82"/>
      <c r="AI911" s="82"/>
      <c r="AJ911" s="82"/>
      <c r="AK911" s="82"/>
      <c r="AL911" s="82"/>
      <c r="AM911" s="82"/>
      <c r="AN911" s="82"/>
      <c r="AO911" s="82"/>
      <c r="AP911" s="82"/>
      <c r="AQ911" s="82"/>
      <c r="AR911" s="82"/>
      <c r="AS911" s="82"/>
      <c r="AT911" s="82"/>
      <c r="AU911" s="82"/>
      <c r="AV911" s="82"/>
      <c r="AW911" s="82"/>
      <c r="AX911" s="82"/>
      <c r="AY911" s="82"/>
      <c r="AZ911" s="82"/>
      <c r="BA911" s="82"/>
      <c r="BB911" s="82"/>
      <c r="BC911" s="82"/>
      <c r="BD911" s="82"/>
      <c r="BE911" s="82"/>
      <c r="BF911" s="82"/>
      <c r="BG911" s="82"/>
      <c r="BH911" s="82"/>
      <c r="BI911" s="82"/>
      <c r="BJ911" s="82"/>
      <c r="BK911" s="82"/>
      <c r="BL911" s="82"/>
      <c r="BM911" s="82"/>
      <c r="BN911" s="82"/>
      <c r="BO911" s="82"/>
      <c r="BP911" s="82"/>
      <c r="BQ911" s="82"/>
      <c r="BR911" s="82"/>
      <c r="BS911" s="84"/>
      <c r="BT911" s="84"/>
      <c r="BU911" s="84"/>
      <c r="BV911" s="84"/>
      <c r="BW911" s="84"/>
      <c r="BX911" s="84"/>
      <c r="BY911" s="82"/>
      <c r="BZ911" s="83"/>
      <c r="CA911" s="82"/>
      <c r="CB911" s="82"/>
      <c r="CC911" s="82"/>
    </row>
    <row r="912" spans="1:81" ht="15.75" customHeight="1" thickBot="1" x14ac:dyDescent="0.25">
      <c r="A912" s="82"/>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c r="AA912" s="82"/>
      <c r="AB912" s="82"/>
      <c r="AC912" s="82"/>
      <c r="AD912" s="82"/>
      <c r="AE912" s="82"/>
      <c r="AF912" s="82"/>
      <c r="AG912" s="82"/>
      <c r="AH912" s="82"/>
      <c r="AI912" s="82"/>
      <c r="AJ912" s="82"/>
      <c r="AK912" s="82"/>
      <c r="AL912" s="82"/>
      <c r="AM912" s="82"/>
      <c r="AN912" s="82"/>
      <c r="AO912" s="82"/>
      <c r="AP912" s="82"/>
      <c r="AQ912" s="82"/>
      <c r="AR912" s="82"/>
      <c r="AS912" s="82"/>
      <c r="AT912" s="82"/>
      <c r="AU912" s="82"/>
      <c r="AV912" s="82"/>
      <c r="AW912" s="82"/>
      <c r="AX912" s="82"/>
      <c r="AY912" s="82"/>
      <c r="AZ912" s="82"/>
      <c r="BA912" s="82"/>
      <c r="BB912" s="82"/>
      <c r="BC912" s="82"/>
      <c r="BD912" s="82"/>
      <c r="BE912" s="82"/>
      <c r="BF912" s="82"/>
      <c r="BG912" s="82"/>
      <c r="BH912" s="82"/>
      <c r="BI912" s="82"/>
      <c r="BJ912" s="82"/>
      <c r="BK912" s="82"/>
      <c r="BL912" s="82"/>
      <c r="BM912" s="82"/>
      <c r="BN912" s="82"/>
      <c r="BO912" s="82"/>
      <c r="BP912" s="82"/>
      <c r="BQ912" s="82"/>
      <c r="BR912" s="82"/>
      <c r="BS912" s="84"/>
      <c r="BT912" s="84"/>
      <c r="BU912" s="84"/>
      <c r="BV912" s="84"/>
      <c r="BW912" s="84"/>
      <c r="BX912" s="84"/>
      <c r="BY912" s="82"/>
      <c r="BZ912" s="83"/>
      <c r="CA912" s="82"/>
      <c r="CB912" s="82"/>
      <c r="CC912" s="82"/>
    </row>
    <row r="913" spans="1:81" ht="15.75" customHeight="1" thickBot="1" x14ac:dyDescent="0.25">
      <c r="A913" s="82"/>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c r="AG913" s="82"/>
      <c r="AH913" s="82"/>
      <c r="AI913" s="82"/>
      <c r="AJ913" s="82"/>
      <c r="AK913" s="82"/>
      <c r="AL913" s="82"/>
      <c r="AM913" s="82"/>
      <c r="AN913" s="82"/>
      <c r="AO913" s="82"/>
      <c r="AP913" s="82"/>
      <c r="AQ913" s="82"/>
      <c r="AR913" s="82"/>
      <c r="AS913" s="82"/>
      <c r="AT913" s="82"/>
      <c r="AU913" s="82"/>
      <c r="AV913" s="82"/>
      <c r="AW913" s="82"/>
      <c r="AX913" s="82"/>
      <c r="AY913" s="82"/>
      <c r="AZ913" s="82"/>
      <c r="BA913" s="82"/>
      <c r="BB913" s="82"/>
      <c r="BC913" s="82"/>
      <c r="BD913" s="82"/>
      <c r="BE913" s="82"/>
      <c r="BF913" s="82"/>
      <c r="BG913" s="82"/>
      <c r="BH913" s="82"/>
      <c r="BI913" s="82"/>
      <c r="BJ913" s="82"/>
      <c r="BK913" s="82"/>
      <c r="BL913" s="82"/>
      <c r="BM913" s="82"/>
      <c r="BN913" s="82"/>
      <c r="BO913" s="82"/>
      <c r="BP913" s="82"/>
      <c r="BQ913" s="82"/>
      <c r="BR913" s="82"/>
      <c r="BS913" s="84"/>
      <c r="BT913" s="84"/>
      <c r="BU913" s="84"/>
      <c r="BV913" s="84"/>
      <c r="BW913" s="84"/>
      <c r="BX913" s="84"/>
      <c r="BY913" s="82"/>
      <c r="BZ913" s="83"/>
      <c r="CA913" s="82"/>
      <c r="CB913" s="82"/>
      <c r="CC913" s="82"/>
    </row>
    <row r="914" spans="1:81" ht="15.75" customHeight="1" thickBot="1" x14ac:dyDescent="0.25">
      <c r="A914" s="82"/>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c r="AA914" s="82"/>
      <c r="AB914" s="82"/>
      <c r="AC914" s="82"/>
      <c r="AD914" s="82"/>
      <c r="AE914" s="82"/>
      <c r="AF914" s="82"/>
      <c r="AG914" s="82"/>
      <c r="AH914" s="82"/>
      <c r="AI914" s="82"/>
      <c r="AJ914" s="82"/>
      <c r="AK914" s="82"/>
      <c r="AL914" s="82"/>
      <c r="AM914" s="82"/>
      <c r="AN914" s="82"/>
      <c r="AO914" s="82"/>
      <c r="AP914" s="82"/>
      <c r="AQ914" s="82"/>
      <c r="AR914" s="82"/>
      <c r="AS914" s="82"/>
      <c r="AT914" s="82"/>
      <c r="AU914" s="82"/>
      <c r="AV914" s="82"/>
      <c r="AW914" s="82"/>
      <c r="AX914" s="82"/>
      <c r="AY914" s="82"/>
      <c r="AZ914" s="82"/>
      <c r="BA914" s="82"/>
      <c r="BB914" s="82"/>
      <c r="BC914" s="82"/>
      <c r="BD914" s="82"/>
      <c r="BE914" s="82"/>
      <c r="BF914" s="82"/>
      <c r="BG914" s="82"/>
      <c r="BH914" s="82"/>
      <c r="BI914" s="82"/>
      <c r="BJ914" s="82"/>
      <c r="BK914" s="82"/>
      <c r="BL914" s="82"/>
      <c r="BM914" s="82"/>
      <c r="BN914" s="82"/>
      <c r="BO914" s="82"/>
      <c r="BP914" s="82"/>
      <c r="BQ914" s="82"/>
      <c r="BR914" s="82"/>
      <c r="BS914" s="84"/>
      <c r="BT914" s="84"/>
      <c r="BU914" s="84"/>
      <c r="BV914" s="84"/>
      <c r="BW914" s="84"/>
      <c r="BX914" s="84"/>
      <c r="BY914" s="82"/>
      <c r="BZ914" s="83"/>
      <c r="CA914" s="82"/>
      <c r="CB914" s="82"/>
      <c r="CC914" s="82"/>
    </row>
    <row r="915" spans="1:81" ht="15.75" customHeight="1" thickBot="1" x14ac:dyDescent="0.25">
      <c r="A915" s="82"/>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c r="AA915" s="82"/>
      <c r="AB915" s="82"/>
      <c r="AC915" s="82"/>
      <c r="AD915" s="82"/>
      <c r="AE915" s="82"/>
      <c r="AF915" s="82"/>
      <c r="AG915" s="82"/>
      <c r="AH915" s="82"/>
      <c r="AI915" s="82"/>
      <c r="AJ915" s="82"/>
      <c r="AK915" s="82"/>
      <c r="AL915" s="82"/>
      <c r="AM915" s="82"/>
      <c r="AN915" s="82"/>
      <c r="AO915" s="82"/>
      <c r="AP915" s="82"/>
      <c r="AQ915" s="82"/>
      <c r="AR915" s="82"/>
      <c r="AS915" s="82"/>
      <c r="AT915" s="82"/>
      <c r="AU915" s="82"/>
      <c r="AV915" s="82"/>
      <c r="AW915" s="82"/>
      <c r="AX915" s="82"/>
      <c r="AY915" s="82"/>
      <c r="AZ915" s="82"/>
      <c r="BA915" s="82"/>
      <c r="BB915" s="82"/>
      <c r="BC915" s="82"/>
      <c r="BD915" s="82"/>
      <c r="BE915" s="82"/>
      <c r="BF915" s="82"/>
      <c r="BG915" s="82"/>
      <c r="BH915" s="82"/>
      <c r="BI915" s="82"/>
      <c r="BJ915" s="82"/>
      <c r="BK915" s="82"/>
      <c r="BL915" s="82"/>
      <c r="BM915" s="82"/>
      <c r="BN915" s="82"/>
      <c r="BO915" s="82"/>
      <c r="BP915" s="82"/>
      <c r="BQ915" s="82"/>
      <c r="BR915" s="82"/>
      <c r="BS915" s="84"/>
      <c r="BT915" s="84"/>
      <c r="BU915" s="84"/>
      <c r="BV915" s="84"/>
      <c r="BW915" s="84"/>
      <c r="BX915" s="84"/>
      <c r="BY915" s="82"/>
      <c r="BZ915" s="83"/>
      <c r="CA915" s="82"/>
      <c r="CB915" s="82"/>
      <c r="CC915" s="82"/>
    </row>
    <row r="916" spans="1:81" ht="15.75" customHeight="1" thickBot="1" x14ac:dyDescent="0.25">
      <c r="A916" s="82"/>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c r="AA916" s="82"/>
      <c r="AB916" s="82"/>
      <c r="AC916" s="82"/>
      <c r="AD916" s="82"/>
      <c r="AE916" s="82"/>
      <c r="AF916" s="82"/>
      <c r="AG916" s="82"/>
      <c r="AH916" s="82"/>
      <c r="AI916" s="82"/>
      <c r="AJ916" s="82"/>
      <c r="AK916" s="82"/>
      <c r="AL916" s="82"/>
      <c r="AM916" s="82"/>
      <c r="AN916" s="82"/>
      <c r="AO916" s="82"/>
      <c r="AP916" s="82"/>
      <c r="AQ916" s="82"/>
      <c r="AR916" s="82"/>
      <c r="AS916" s="82"/>
      <c r="AT916" s="82"/>
      <c r="AU916" s="82"/>
      <c r="AV916" s="82"/>
      <c r="AW916" s="82"/>
      <c r="AX916" s="82"/>
      <c r="AY916" s="82"/>
      <c r="AZ916" s="82"/>
      <c r="BA916" s="82"/>
      <c r="BB916" s="82"/>
      <c r="BC916" s="82"/>
      <c r="BD916" s="82"/>
      <c r="BE916" s="82"/>
      <c r="BF916" s="82"/>
      <c r="BG916" s="82"/>
      <c r="BH916" s="82"/>
      <c r="BI916" s="82"/>
      <c r="BJ916" s="82"/>
      <c r="BK916" s="82"/>
      <c r="BL916" s="82"/>
      <c r="BM916" s="82"/>
      <c r="BN916" s="82"/>
      <c r="BO916" s="82"/>
      <c r="BP916" s="82"/>
      <c r="BQ916" s="82"/>
      <c r="BR916" s="82"/>
      <c r="BS916" s="84"/>
      <c r="BT916" s="84"/>
      <c r="BU916" s="84"/>
      <c r="BV916" s="84"/>
      <c r="BW916" s="84"/>
      <c r="BX916" s="84"/>
      <c r="BY916" s="82"/>
      <c r="BZ916" s="83"/>
      <c r="CA916" s="82"/>
      <c r="CB916" s="82"/>
      <c r="CC916" s="82"/>
    </row>
    <row r="917" spans="1:81" ht="15.75" customHeight="1" thickBot="1" x14ac:dyDescent="0.25">
      <c r="A917" s="82"/>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c r="AA917" s="82"/>
      <c r="AB917" s="82"/>
      <c r="AC917" s="82"/>
      <c r="AD917" s="82"/>
      <c r="AE917" s="82"/>
      <c r="AF917" s="82"/>
      <c r="AG917" s="82"/>
      <c r="AH917" s="82"/>
      <c r="AI917" s="82"/>
      <c r="AJ917" s="82"/>
      <c r="AK917" s="82"/>
      <c r="AL917" s="82"/>
      <c r="AM917" s="82"/>
      <c r="AN917" s="82"/>
      <c r="AO917" s="82"/>
      <c r="AP917" s="82"/>
      <c r="AQ917" s="82"/>
      <c r="AR917" s="82"/>
      <c r="AS917" s="82"/>
      <c r="AT917" s="82"/>
      <c r="AU917" s="82"/>
      <c r="AV917" s="82"/>
      <c r="AW917" s="82"/>
      <c r="AX917" s="82"/>
      <c r="AY917" s="82"/>
      <c r="AZ917" s="82"/>
      <c r="BA917" s="82"/>
      <c r="BB917" s="82"/>
      <c r="BC917" s="82"/>
      <c r="BD917" s="82"/>
      <c r="BE917" s="82"/>
      <c r="BF917" s="82"/>
      <c r="BG917" s="82"/>
      <c r="BH917" s="82"/>
      <c r="BI917" s="82"/>
      <c r="BJ917" s="82"/>
      <c r="BK917" s="82"/>
      <c r="BL917" s="82"/>
      <c r="BM917" s="82"/>
      <c r="BN917" s="82"/>
      <c r="BO917" s="82"/>
      <c r="BP917" s="82"/>
      <c r="BQ917" s="82"/>
      <c r="BR917" s="82"/>
      <c r="BS917" s="84"/>
      <c r="BT917" s="84"/>
      <c r="BU917" s="84"/>
      <c r="BV917" s="84"/>
      <c r="BW917" s="84"/>
      <c r="BX917" s="84"/>
      <c r="BY917" s="82"/>
      <c r="BZ917" s="83"/>
      <c r="CA917" s="82"/>
      <c r="CB917" s="82"/>
      <c r="CC917" s="82"/>
    </row>
    <row r="918" spans="1:81" ht="15.75" customHeight="1" thickBot="1" x14ac:dyDescent="0.25">
      <c r="A918" s="82"/>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c r="AA918" s="82"/>
      <c r="AB918" s="82"/>
      <c r="AC918" s="82"/>
      <c r="AD918" s="82"/>
      <c r="AE918" s="82"/>
      <c r="AF918" s="82"/>
      <c r="AG918" s="82"/>
      <c r="AH918" s="82"/>
      <c r="AI918" s="82"/>
      <c r="AJ918" s="82"/>
      <c r="AK918" s="82"/>
      <c r="AL918" s="82"/>
      <c r="AM918" s="82"/>
      <c r="AN918" s="82"/>
      <c r="AO918" s="82"/>
      <c r="AP918" s="82"/>
      <c r="AQ918" s="82"/>
      <c r="AR918" s="82"/>
      <c r="AS918" s="82"/>
      <c r="AT918" s="82"/>
      <c r="AU918" s="82"/>
      <c r="AV918" s="82"/>
      <c r="AW918" s="82"/>
      <c r="AX918" s="82"/>
      <c r="AY918" s="82"/>
      <c r="AZ918" s="82"/>
      <c r="BA918" s="82"/>
      <c r="BB918" s="82"/>
      <c r="BC918" s="82"/>
      <c r="BD918" s="82"/>
      <c r="BE918" s="82"/>
      <c r="BF918" s="82"/>
      <c r="BG918" s="82"/>
      <c r="BH918" s="82"/>
      <c r="BI918" s="82"/>
      <c r="BJ918" s="82"/>
      <c r="BK918" s="82"/>
      <c r="BL918" s="82"/>
      <c r="BM918" s="82"/>
      <c r="BN918" s="82"/>
      <c r="BO918" s="82"/>
      <c r="BP918" s="82"/>
      <c r="BQ918" s="82"/>
      <c r="BR918" s="82"/>
      <c r="BS918" s="84"/>
      <c r="BT918" s="84"/>
      <c r="BU918" s="84"/>
      <c r="BV918" s="84"/>
      <c r="BW918" s="84"/>
      <c r="BX918" s="84"/>
      <c r="BY918" s="82"/>
      <c r="BZ918" s="83"/>
      <c r="CA918" s="82"/>
      <c r="CB918" s="82"/>
      <c r="CC918" s="82"/>
    </row>
    <row r="919" spans="1:81" ht="15.75" customHeight="1" thickBot="1" x14ac:dyDescent="0.25">
      <c r="A919" s="82"/>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c r="AG919" s="82"/>
      <c r="AH919" s="82"/>
      <c r="AI919" s="82"/>
      <c r="AJ919" s="82"/>
      <c r="AK919" s="82"/>
      <c r="AL919" s="82"/>
      <c r="AM919" s="82"/>
      <c r="AN919" s="82"/>
      <c r="AO919" s="82"/>
      <c r="AP919" s="82"/>
      <c r="AQ919" s="82"/>
      <c r="AR919" s="82"/>
      <c r="AS919" s="82"/>
      <c r="AT919" s="82"/>
      <c r="AU919" s="82"/>
      <c r="AV919" s="82"/>
      <c r="AW919" s="82"/>
      <c r="AX919" s="82"/>
      <c r="AY919" s="82"/>
      <c r="AZ919" s="82"/>
      <c r="BA919" s="82"/>
      <c r="BB919" s="82"/>
      <c r="BC919" s="82"/>
      <c r="BD919" s="82"/>
      <c r="BE919" s="82"/>
      <c r="BF919" s="82"/>
      <c r="BG919" s="82"/>
      <c r="BH919" s="82"/>
      <c r="BI919" s="82"/>
      <c r="BJ919" s="82"/>
      <c r="BK919" s="82"/>
      <c r="BL919" s="82"/>
      <c r="BM919" s="82"/>
      <c r="BN919" s="82"/>
      <c r="BO919" s="82"/>
      <c r="BP919" s="82"/>
      <c r="BQ919" s="82"/>
      <c r="BR919" s="82"/>
      <c r="BS919" s="84"/>
      <c r="BT919" s="84"/>
      <c r="BU919" s="84"/>
      <c r="BV919" s="84"/>
      <c r="BW919" s="84"/>
      <c r="BX919" s="84"/>
      <c r="BY919" s="82"/>
      <c r="BZ919" s="83"/>
      <c r="CA919" s="82"/>
      <c r="CB919" s="82"/>
      <c r="CC919" s="82"/>
    </row>
    <row r="920" spans="1:81" ht="15.75" customHeight="1" thickBot="1" x14ac:dyDescent="0.25">
      <c r="A920" s="82"/>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c r="AA920" s="82"/>
      <c r="AB920" s="82"/>
      <c r="AC920" s="82"/>
      <c r="AD920" s="82"/>
      <c r="AE920" s="82"/>
      <c r="AF920" s="82"/>
      <c r="AG920" s="82"/>
      <c r="AH920" s="82"/>
      <c r="AI920" s="82"/>
      <c r="AJ920" s="82"/>
      <c r="AK920" s="82"/>
      <c r="AL920" s="82"/>
      <c r="AM920" s="82"/>
      <c r="AN920" s="82"/>
      <c r="AO920" s="82"/>
      <c r="AP920" s="82"/>
      <c r="AQ920" s="82"/>
      <c r="AR920" s="82"/>
      <c r="AS920" s="82"/>
      <c r="AT920" s="82"/>
      <c r="AU920" s="82"/>
      <c r="AV920" s="82"/>
      <c r="AW920" s="82"/>
      <c r="AX920" s="82"/>
      <c r="AY920" s="82"/>
      <c r="AZ920" s="82"/>
      <c r="BA920" s="82"/>
      <c r="BB920" s="82"/>
      <c r="BC920" s="82"/>
      <c r="BD920" s="82"/>
      <c r="BE920" s="82"/>
      <c r="BF920" s="82"/>
      <c r="BG920" s="82"/>
      <c r="BH920" s="82"/>
      <c r="BI920" s="82"/>
      <c r="BJ920" s="82"/>
      <c r="BK920" s="82"/>
      <c r="BL920" s="82"/>
      <c r="BM920" s="82"/>
      <c r="BN920" s="82"/>
      <c r="BO920" s="82"/>
      <c r="BP920" s="82"/>
      <c r="BQ920" s="82"/>
      <c r="BR920" s="82"/>
      <c r="BS920" s="84"/>
      <c r="BT920" s="84"/>
      <c r="BU920" s="84"/>
      <c r="BV920" s="84"/>
      <c r="BW920" s="84"/>
      <c r="BX920" s="84"/>
      <c r="BY920" s="82"/>
      <c r="BZ920" s="83"/>
      <c r="CA920" s="82"/>
      <c r="CB920" s="82"/>
      <c r="CC920" s="82"/>
    </row>
    <row r="921" spans="1:81" ht="15.75" customHeight="1" thickBot="1" x14ac:dyDescent="0.25">
      <c r="A921" s="82"/>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c r="AA921" s="82"/>
      <c r="AB921" s="82"/>
      <c r="AC921" s="82"/>
      <c r="AD921" s="82"/>
      <c r="AE921" s="82"/>
      <c r="AF921" s="82"/>
      <c r="AG921" s="82"/>
      <c r="AH921" s="82"/>
      <c r="AI921" s="82"/>
      <c r="AJ921" s="82"/>
      <c r="AK921" s="82"/>
      <c r="AL921" s="82"/>
      <c r="AM921" s="82"/>
      <c r="AN921" s="82"/>
      <c r="AO921" s="82"/>
      <c r="AP921" s="82"/>
      <c r="AQ921" s="82"/>
      <c r="AR921" s="82"/>
      <c r="AS921" s="82"/>
      <c r="AT921" s="82"/>
      <c r="AU921" s="82"/>
      <c r="AV921" s="82"/>
      <c r="AW921" s="82"/>
      <c r="AX921" s="82"/>
      <c r="AY921" s="82"/>
      <c r="AZ921" s="82"/>
      <c r="BA921" s="82"/>
      <c r="BB921" s="82"/>
      <c r="BC921" s="82"/>
      <c r="BD921" s="82"/>
      <c r="BE921" s="82"/>
      <c r="BF921" s="82"/>
      <c r="BG921" s="82"/>
      <c r="BH921" s="82"/>
      <c r="BI921" s="82"/>
      <c r="BJ921" s="82"/>
      <c r="BK921" s="82"/>
      <c r="BL921" s="82"/>
      <c r="BM921" s="82"/>
      <c r="BN921" s="82"/>
      <c r="BO921" s="82"/>
      <c r="BP921" s="82"/>
      <c r="BQ921" s="82"/>
      <c r="BR921" s="82"/>
      <c r="BS921" s="84"/>
      <c r="BT921" s="84"/>
      <c r="BU921" s="84"/>
      <c r="BV921" s="84"/>
      <c r="BW921" s="84"/>
      <c r="BX921" s="84"/>
      <c r="BY921" s="82"/>
      <c r="BZ921" s="83"/>
      <c r="CA921" s="82"/>
      <c r="CB921" s="82"/>
      <c r="CC921" s="82"/>
    </row>
    <row r="922" spans="1:81" ht="15.75" customHeight="1" thickBot="1" x14ac:dyDescent="0.25">
      <c r="A922" s="82"/>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c r="AA922" s="82"/>
      <c r="AB922" s="82"/>
      <c r="AC922" s="82"/>
      <c r="AD922" s="82"/>
      <c r="AE922" s="82"/>
      <c r="AF922" s="82"/>
      <c r="AG922" s="82"/>
      <c r="AH922" s="82"/>
      <c r="AI922" s="82"/>
      <c r="AJ922" s="82"/>
      <c r="AK922" s="82"/>
      <c r="AL922" s="82"/>
      <c r="AM922" s="82"/>
      <c r="AN922" s="82"/>
      <c r="AO922" s="82"/>
      <c r="AP922" s="82"/>
      <c r="AQ922" s="82"/>
      <c r="AR922" s="82"/>
      <c r="AS922" s="82"/>
      <c r="AT922" s="82"/>
      <c r="AU922" s="82"/>
      <c r="AV922" s="82"/>
      <c r="AW922" s="82"/>
      <c r="AX922" s="82"/>
      <c r="AY922" s="82"/>
      <c r="AZ922" s="82"/>
      <c r="BA922" s="82"/>
      <c r="BB922" s="82"/>
      <c r="BC922" s="82"/>
      <c r="BD922" s="82"/>
      <c r="BE922" s="82"/>
      <c r="BF922" s="82"/>
      <c r="BG922" s="82"/>
      <c r="BH922" s="82"/>
      <c r="BI922" s="82"/>
      <c r="BJ922" s="82"/>
      <c r="BK922" s="82"/>
      <c r="BL922" s="82"/>
      <c r="BM922" s="82"/>
      <c r="BN922" s="82"/>
      <c r="BO922" s="82"/>
      <c r="BP922" s="82"/>
      <c r="BQ922" s="82"/>
      <c r="BR922" s="82"/>
      <c r="BS922" s="84"/>
      <c r="BT922" s="84"/>
      <c r="BU922" s="84"/>
      <c r="BV922" s="84"/>
      <c r="BW922" s="84"/>
      <c r="BX922" s="84"/>
      <c r="BY922" s="82"/>
      <c r="BZ922" s="83"/>
      <c r="CA922" s="82"/>
      <c r="CB922" s="82"/>
      <c r="CC922" s="82"/>
    </row>
    <row r="923" spans="1:81" ht="15.75" customHeight="1" thickBot="1" x14ac:dyDescent="0.25">
      <c r="A923" s="82"/>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c r="AA923" s="82"/>
      <c r="AB923" s="82"/>
      <c r="AC923" s="82"/>
      <c r="AD923" s="82"/>
      <c r="AE923" s="82"/>
      <c r="AF923" s="82"/>
      <c r="AG923" s="82"/>
      <c r="AH923" s="82"/>
      <c r="AI923" s="82"/>
      <c r="AJ923" s="82"/>
      <c r="AK923" s="82"/>
      <c r="AL923" s="82"/>
      <c r="AM923" s="82"/>
      <c r="AN923" s="82"/>
      <c r="AO923" s="82"/>
      <c r="AP923" s="82"/>
      <c r="AQ923" s="82"/>
      <c r="AR923" s="82"/>
      <c r="AS923" s="82"/>
      <c r="AT923" s="82"/>
      <c r="AU923" s="82"/>
      <c r="AV923" s="82"/>
      <c r="AW923" s="82"/>
      <c r="AX923" s="82"/>
      <c r="AY923" s="82"/>
      <c r="AZ923" s="82"/>
      <c r="BA923" s="82"/>
      <c r="BB923" s="82"/>
      <c r="BC923" s="82"/>
      <c r="BD923" s="82"/>
      <c r="BE923" s="82"/>
      <c r="BF923" s="82"/>
      <c r="BG923" s="82"/>
      <c r="BH923" s="82"/>
      <c r="BI923" s="82"/>
      <c r="BJ923" s="82"/>
      <c r="BK923" s="82"/>
      <c r="BL923" s="82"/>
      <c r="BM923" s="82"/>
      <c r="BN923" s="82"/>
      <c r="BO923" s="82"/>
      <c r="BP923" s="82"/>
      <c r="BQ923" s="82"/>
      <c r="BR923" s="82"/>
      <c r="BS923" s="84"/>
      <c r="BT923" s="84"/>
      <c r="BU923" s="84"/>
      <c r="BV923" s="84"/>
      <c r="BW923" s="84"/>
      <c r="BX923" s="84"/>
      <c r="BY923" s="82"/>
      <c r="BZ923" s="83"/>
      <c r="CA923" s="82"/>
      <c r="CB923" s="82"/>
      <c r="CC923" s="82"/>
    </row>
    <row r="924" spans="1:81" ht="15.75" customHeight="1" thickBot="1" x14ac:dyDescent="0.25">
      <c r="A924" s="82"/>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c r="AA924" s="82"/>
      <c r="AB924" s="82"/>
      <c r="AC924" s="82"/>
      <c r="AD924" s="82"/>
      <c r="AE924" s="82"/>
      <c r="AF924" s="82"/>
      <c r="AG924" s="82"/>
      <c r="AH924" s="82"/>
      <c r="AI924" s="82"/>
      <c r="AJ924" s="82"/>
      <c r="AK924" s="82"/>
      <c r="AL924" s="82"/>
      <c r="AM924" s="82"/>
      <c r="AN924" s="82"/>
      <c r="AO924" s="82"/>
      <c r="AP924" s="82"/>
      <c r="AQ924" s="82"/>
      <c r="AR924" s="82"/>
      <c r="AS924" s="82"/>
      <c r="AT924" s="82"/>
      <c r="AU924" s="82"/>
      <c r="AV924" s="82"/>
      <c r="AW924" s="82"/>
      <c r="AX924" s="82"/>
      <c r="AY924" s="82"/>
      <c r="AZ924" s="82"/>
      <c r="BA924" s="82"/>
      <c r="BB924" s="82"/>
      <c r="BC924" s="82"/>
      <c r="BD924" s="82"/>
      <c r="BE924" s="82"/>
      <c r="BF924" s="82"/>
      <c r="BG924" s="82"/>
      <c r="BH924" s="82"/>
      <c r="BI924" s="82"/>
      <c r="BJ924" s="82"/>
      <c r="BK924" s="82"/>
      <c r="BL924" s="82"/>
      <c r="BM924" s="82"/>
      <c r="BN924" s="82"/>
      <c r="BO924" s="82"/>
      <c r="BP924" s="82"/>
      <c r="BQ924" s="82"/>
      <c r="BR924" s="82"/>
      <c r="BS924" s="84"/>
      <c r="BT924" s="84"/>
      <c r="BU924" s="84"/>
      <c r="BV924" s="84"/>
      <c r="BW924" s="84"/>
      <c r="BX924" s="84"/>
      <c r="BY924" s="82"/>
      <c r="BZ924" s="83"/>
      <c r="CA924" s="82"/>
      <c r="CB924" s="82"/>
      <c r="CC924" s="82"/>
    </row>
    <row r="925" spans="1:81" ht="15.75" customHeight="1" thickBot="1" x14ac:dyDescent="0.25">
      <c r="A925" s="82"/>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c r="AG925" s="82"/>
      <c r="AH925" s="82"/>
      <c r="AI925" s="82"/>
      <c r="AJ925" s="82"/>
      <c r="AK925" s="82"/>
      <c r="AL925" s="82"/>
      <c r="AM925" s="82"/>
      <c r="AN925" s="82"/>
      <c r="AO925" s="82"/>
      <c r="AP925" s="82"/>
      <c r="AQ925" s="82"/>
      <c r="AR925" s="82"/>
      <c r="AS925" s="82"/>
      <c r="AT925" s="82"/>
      <c r="AU925" s="82"/>
      <c r="AV925" s="82"/>
      <c r="AW925" s="82"/>
      <c r="AX925" s="82"/>
      <c r="AY925" s="82"/>
      <c r="AZ925" s="82"/>
      <c r="BA925" s="82"/>
      <c r="BB925" s="82"/>
      <c r="BC925" s="82"/>
      <c r="BD925" s="82"/>
      <c r="BE925" s="82"/>
      <c r="BF925" s="82"/>
      <c r="BG925" s="82"/>
      <c r="BH925" s="82"/>
      <c r="BI925" s="82"/>
      <c r="BJ925" s="82"/>
      <c r="BK925" s="82"/>
      <c r="BL925" s="82"/>
      <c r="BM925" s="82"/>
      <c r="BN925" s="82"/>
      <c r="BO925" s="82"/>
      <c r="BP925" s="82"/>
      <c r="BQ925" s="82"/>
      <c r="BR925" s="82"/>
      <c r="BS925" s="84"/>
      <c r="BT925" s="84"/>
      <c r="BU925" s="84"/>
      <c r="BV925" s="84"/>
      <c r="BW925" s="84"/>
      <c r="BX925" s="84"/>
      <c r="BY925" s="82"/>
      <c r="BZ925" s="83"/>
      <c r="CA925" s="82"/>
      <c r="CB925" s="82"/>
      <c r="CC925" s="82"/>
    </row>
    <row r="926" spans="1:81" ht="15.75" customHeight="1" thickBot="1" x14ac:dyDescent="0.25">
      <c r="A926" s="82"/>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c r="AA926" s="82"/>
      <c r="AB926" s="82"/>
      <c r="AC926" s="82"/>
      <c r="AD926" s="82"/>
      <c r="AE926" s="82"/>
      <c r="AF926" s="82"/>
      <c r="AG926" s="82"/>
      <c r="AH926" s="82"/>
      <c r="AI926" s="82"/>
      <c r="AJ926" s="82"/>
      <c r="AK926" s="82"/>
      <c r="AL926" s="82"/>
      <c r="AM926" s="82"/>
      <c r="AN926" s="82"/>
      <c r="AO926" s="82"/>
      <c r="AP926" s="82"/>
      <c r="AQ926" s="82"/>
      <c r="AR926" s="82"/>
      <c r="AS926" s="82"/>
      <c r="AT926" s="82"/>
      <c r="AU926" s="82"/>
      <c r="AV926" s="82"/>
      <c r="AW926" s="82"/>
      <c r="AX926" s="82"/>
      <c r="AY926" s="82"/>
      <c r="AZ926" s="82"/>
      <c r="BA926" s="82"/>
      <c r="BB926" s="82"/>
      <c r="BC926" s="82"/>
      <c r="BD926" s="82"/>
      <c r="BE926" s="82"/>
      <c r="BF926" s="82"/>
      <c r="BG926" s="82"/>
      <c r="BH926" s="82"/>
      <c r="BI926" s="82"/>
      <c r="BJ926" s="82"/>
      <c r="BK926" s="82"/>
      <c r="BL926" s="82"/>
      <c r="BM926" s="82"/>
      <c r="BN926" s="82"/>
      <c r="BO926" s="82"/>
      <c r="BP926" s="82"/>
      <c r="BQ926" s="82"/>
      <c r="BR926" s="82"/>
      <c r="BS926" s="84"/>
      <c r="BT926" s="84"/>
      <c r="BU926" s="84"/>
      <c r="BV926" s="84"/>
      <c r="BW926" s="84"/>
      <c r="BX926" s="84"/>
      <c r="BY926" s="82"/>
      <c r="BZ926" s="83"/>
      <c r="CA926" s="82"/>
      <c r="CB926" s="82"/>
      <c r="CC926" s="82"/>
    </row>
    <row r="927" spans="1:81" ht="15.75" customHeight="1" thickBot="1" x14ac:dyDescent="0.25">
      <c r="A927" s="82"/>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c r="AA927" s="82"/>
      <c r="AB927" s="82"/>
      <c r="AC927" s="82"/>
      <c r="AD927" s="82"/>
      <c r="AE927" s="82"/>
      <c r="AF927" s="82"/>
      <c r="AG927" s="82"/>
      <c r="AH927" s="82"/>
      <c r="AI927" s="82"/>
      <c r="AJ927" s="82"/>
      <c r="AK927" s="82"/>
      <c r="AL927" s="82"/>
      <c r="AM927" s="82"/>
      <c r="AN927" s="82"/>
      <c r="AO927" s="82"/>
      <c r="AP927" s="82"/>
      <c r="AQ927" s="82"/>
      <c r="AR927" s="82"/>
      <c r="AS927" s="82"/>
      <c r="AT927" s="82"/>
      <c r="AU927" s="82"/>
      <c r="AV927" s="82"/>
      <c r="AW927" s="82"/>
      <c r="AX927" s="82"/>
      <c r="AY927" s="82"/>
      <c r="AZ927" s="82"/>
      <c r="BA927" s="82"/>
      <c r="BB927" s="82"/>
      <c r="BC927" s="82"/>
      <c r="BD927" s="82"/>
      <c r="BE927" s="82"/>
      <c r="BF927" s="82"/>
      <c r="BG927" s="82"/>
      <c r="BH927" s="82"/>
      <c r="BI927" s="82"/>
      <c r="BJ927" s="82"/>
      <c r="BK927" s="82"/>
      <c r="BL927" s="82"/>
      <c r="BM927" s="82"/>
      <c r="BN927" s="82"/>
      <c r="BO927" s="82"/>
      <c r="BP927" s="82"/>
      <c r="BQ927" s="82"/>
      <c r="BR927" s="82"/>
      <c r="BS927" s="84"/>
      <c r="BT927" s="84"/>
      <c r="BU927" s="84"/>
      <c r="BV927" s="84"/>
      <c r="BW927" s="84"/>
      <c r="BX927" s="84"/>
      <c r="BY927" s="82"/>
      <c r="BZ927" s="83"/>
      <c r="CA927" s="82"/>
      <c r="CB927" s="82"/>
      <c r="CC927" s="82"/>
    </row>
    <row r="928" spans="1:81" ht="15.75" customHeight="1" thickBot="1" x14ac:dyDescent="0.25">
      <c r="A928" s="82"/>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c r="AA928" s="82"/>
      <c r="AB928" s="82"/>
      <c r="AC928" s="82"/>
      <c r="AD928" s="82"/>
      <c r="AE928" s="82"/>
      <c r="AF928" s="82"/>
      <c r="AG928" s="82"/>
      <c r="AH928" s="82"/>
      <c r="AI928" s="82"/>
      <c r="AJ928" s="82"/>
      <c r="AK928" s="82"/>
      <c r="AL928" s="82"/>
      <c r="AM928" s="82"/>
      <c r="AN928" s="82"/>
      <c r="AO928" s="82"/>
      <c r="AP928" s="82"/>
      <c r="AQ928" s="82"/>
      <c r="AR928" s="82"/>
      <c r="AS928" s="82"/>
      <c r="AT928" s="82"/>
      <c r="AU928" s="82"/>
      <c r="AV928" s="82"/>
      <c r="AW928" s="82"/>
      <c r="AX928" s="82"/>
      <c r="AY928" s="82"/>
      <c r="AZ928" s="82"/>
      <c r="BA928" s="82"/>
      <c r="BB928" s="82"/>
      <c r="BC928" s="82"/>
      <c r="BD928" s="82"/>
      <c r="BE928" s="82"/>
      <c r="BF928" s="82"/>
      <c r="BG928" s="82"/>
      <c r="BH928" s="82"/>
      <c r="BI928" s="82"/>
      <c r="BJ928" s="82"/>
      <c r="BK928" s="82"/>
      <c r="BL928" s="82"/>
      <c r="BM928" s="82"/>
      <c r="BN928" s="82"/>
      <c r="BO928" s="82"/>
      <c r="BP928" s="82"/>
      <c r="BQ928" s="82"/>
      <c r="BR928" s="82"/>
      <c r="BS928" s="84"/>
      <c r="BT928" s="84"/>
      <c r="BU928" s="84"/>
      <c r="BV928" s="84"/>
      <c r="BW928" s="84"/>
      <c r="BX928" s="84"/>
      <c r="BY928" s="82"/>
      <c r="BZ928" s="83"/>
      <c r="CA928" s="82"/>
      <c r="CB928" s="82"/>
      <c r="CC928" s="82"/>
    </row>
    <row r="929" spans="1:81" ht="15.75" customHeight="1" thickBot="1" x14ac:dyDescent="0.25">
      <c r="A929" s="82"/>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c r="AA929" s="82"/>
      <c r="AB929" s="82"/>
      <c r="AC929" s="82"/>
      <c r="AD929" s="82"/>
      <c r="AE929" s="82"/>
      <c r="AF929" s="82"/>
      <c r="AG929" s="82"/>
      <c r="AH929" s="82"/>
      <c r="AI929" s="82"/>
      <c r="AJ929" s="82"/>
      <c r="AK929" s="82"/>
      <c r="AL929" s="82"/>
      <c r="AM929" s="82"/>
      <c r="AN929" s="82"/>
      <c r="AO929" s="82"/>
      <c r="AP929" s="82"/>
      <c r="AQ929" s="82"/>
      <c r="AR929" s="82"/>
      <c r="AS929" s="82"/>
      <c r="AT929" s="82"/>
      <c r="AU929" s="82"/>
      <c r="AV929" s="82"/>
      <c r="AW929" s="82"/>
      <c r="AX929" s="82"/>
      <c r="AY929" s="82"/>
      <c r="AZ929" s="82"/>
      <c r="BA929" s="82"/>
      <c r="BB929" s="82"/>
      <c r="BC929" s="82"/>
      <c r="BD929" s="82"/>
      <c r="BE929" s="82"/>
      <c r="BF929" s="82"/>
      <c r="BG929" s="82"/>
      <c r="BH929" s="82"/>
      <c r="BI929" s="82"/>
      <c r="BJ929" s="82"/>
      <c r="BK929" s="82"/>
      <c r="BL929" s="82"/>
      <c r="BM929" s="82"/>
      <c r="BN929" s="82"/>
      <c r="BO929" s="82"/>
      <c r="BP929" s="82"/>
      <c r="BQ929" s="82"/>
      <c r="BR929" s="82"/>
      <c r="BS929" s="84"/>
      <c r="BT929" s="84"/>
      <c r="BU929" s="84"/>
      <c r="BV929" s="84"/>
      <c r="BW929" s="84"/>
      <c r="BX929" s="84"/>
      <c r="BY929" s="82"/>
      <c r="BZ929" s="83"/>
      <c r="CA929" s="82"/>
      <c r="CB929" s="82"/>
      <c r="CC929" s="82"/>
    </row>
    <row r="930" spans="1:81" ht="15.75" customHeight="1" thickBot="1" x14ac:dyDescent="0.25">
      <c r="A930" s="82"/>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c r="AA930" s="82"/>
      <c r="AB930" s="82"/>
      <c r="AC930" s="82"/>
      <c r="AD930" s="82"/>
      <c r="AE930" s="82"/>
      <c r="AF930" s="82"/>
      <c r="AG930" s="82"/>
      <c r="AH930" s="82"/>
      <c r="AI930" s="82"/>
      <c r="AJ930" s="82"/>
      <c r="AK930" s="82"/>
      <c r="AL930" s="82"/>
      <c r="AM930" s="82"/>
      <c r="AN930" s="82"/>
      <c r="AO930" s="82"/>
      <c r="AP930" s="82"/>
      <c r="AQ930" s="82"/>
      <c r="AR930" s="82"/>
      <c r="AS930" s="82"/>
      <c r="AT930" s="82"/>
      <c r="AU930" s="82"/>
      <c r="AV930" s="82"/>
      <c r="AW930" s="82"/>
      <c r="AX930" s="82"/>
      <c r="AY930" s="82"/>
      <c r="AZ930" s="82"/>
      <c r="BA930" s="82"/>
      <c r="BB930" s="82"/>
      <c r="BC930" s="82"/>
      <c r="BD930" s="82"/>
      <c r="BE930" s="82"/>
      <c r="BF930" s="82"/>
      <c r="BG930" s="82"/>
      <c r="BH930" s="82"/>
      <c r="BI930" s="82"/>
      <c r="BJ930" s="82"/>
      <c r="BK930" s="82"/>
      <c r="BL930" s="82"/>
      <c r="BM930" s="82"/>
      <c r="BN930" s="82"/>
      <c r="BO930" s="82"/>
      <c r="BP930" s="82"/>
      <c r="BQ930" s="82"/>
      <c r="BR930" s="82"/>
      <c r="BS930" s="84"/>
      <c r="BT930" s="84"/>
      <c r="BU930" s="84"/>
      <c r="BV930" s="84"/>
      <c r="BW930" s="84"/>
      <c r="BX930" s="84"/>
      <c r="BY930" s="82"/>
      <c r="BZ930" s="83"/>
      <c r="CA930" s="82"/>
      <c r="CB930" s="82"/>
      <c r="CC930" s="82"/>
    </row>
    <row r="931" spans="1:81" ht="15.75" customHeight="1" thickBot="1" x14ac:dyDescent="0.25">
      <c r="A931" s="82"/>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c r="AG931" s="82"/>
      <c r="AH931" s="82"/>
      <c r="AI931" s="82"/>
      <c r="AJ931" s="82"/>
      <c r="AK931" s="82"/>
      <c r="AL931" s="82"/>
      <c r="AM931" s="82"/>
      <c r="AN931" s="82"/>
      <c r="AO931" s="82"/>
      <c r="AP931" s="82"/>
      <c r="AQ931" s="82"/>
      <c r="AR931" s="82"/>
      <c r="AS931" s="82"/>
      <c r="AT931" s="82"/>
      <c r="AU931" s="82"/>
      <c r="AV931" s="82"/>
      <c r="AW931" s="82"/>
      <c r="AX931" s="82"/>
      <c r="AY931" s="82"/>
      <c r="AZ931" s="82"/>
      <c r="BA931" s="82"/>
      <c r="BB931" s="82"/>
      <c r="BC931" s="82"/>
      <c r="BD931" s="82"/>
      <c r="BE931" s="82"/>
      <c r="BF931" s="82"/>
      <c r="BG931" s="82"/>
      <c r="BH931" s="82"/>
      <c r="BI931" s="82"/>
      <c r="BJ931" s="82"/>
      <c r="BK931" s="82"/>
      <c r="BL931" s="82"/>
      <c r="BM931" s="82"/>
      <c r="BN931" s="82"/>
      <c r="BO931" s="82"/>
      <c r="BP931" s="82"/>
      <c r="BQ931" s="82"/>
      <c r="BR931" s="82"/>
      <c r="BS931" s="84"/>
      <c r="BT931" s="84"/>
      <c r="BU931" s="84"/>
      <c r="BV931" s="84"/>
      <c r="BW931" s="84"/>
      <c r="BX931" s="84"/>
      <c r="BY931" s="82"/>
      <c r="BZ931" s="83"/>
      <c r="CA931" s="82"/>
      <c r="CB931" s="82"/>
      <c r="CC931" s="82"/>
    </row>
    <row r="932" spans="1:81" ht="15.75" customHeight="1" thickBot="1" x14ac:dyDescent="0.25">
      <c r="A932" s="82"/>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c r="AA932" s="82"/>
      <c r="AB932" s="82"/>
      <c r="AC932" s="82"/>
      <c r="AD932" s="82"/>
      <c r="AE932" s="82"/>
      <c r="AF932" s="82"/>
      <c r="AG932" s="82"/>
      <c r="AH932" s="82"/>
      <c r="AI932" s="82"/>
      <c r="AJ932" s="82"/>
      <c r="AK932" s="82"/>
      <c r="AL932" s="82"/>
      <c r="AM932" s="82"/>
      <c r="AN932" s="82"/>
      <c r="AO932" s="82"/>
      <c r="AP932" s="82"/>
      <c r="AQ932" s="82"/>
      <c r="AR932" s="82"/>
      <c r="AS932" s="82"/>
      <c r="AT932" s="82"/>
      <c r="AU932" s="82"/>
      <c r="AV932" s="82"/>
      <c r="AW932" s="82"/>
      <c r="AX932" s="82"/>
      <c r="AY932" s="82"/>
      <c r="AZ932" s="82"/>
      <c r="BA932" s="82"/>
      <c r="BB932" s="82"/>
      <c r="BC932" s="82"/>
      <c r="BD932" s="82"/>
      <c r="BE932" s="82"/>
      <c r="BF932" s="82"/>
      <c r="BG932" s="82"/>
      <c r="BH932" s="82"/>
      <c r="BI932" s="82"/>
      <c r="BJ932" s="82"/>
      <c r="BK932" s="82"/>
      <c r="BL932" s="82"/>
      <c r="BM932" s="82"/>
      <c r="BN932" s="82"/>
      <c r="BO932" s="82"/>
      <c r="BP932" s="82"/>
      <c r="BQ932" s="82"/>
      <c r="BR932" s="82"/>
      <c r="BS932" s="84"/>
      <c r="BT932" s="84"/>
      <c r="BU932" s="84"/>
      <c r="BV932" s="84"/>
      <c r="BW932" s="84"/>
      <c r="BX932" s="84"/>
      <c r="BY932" s="82"/>
      <c r="BZ932" s="83"/>
      <c r="CA932" s="82"/>
      <c r="CB932" s="82"/>
      <c r="CC932" s="82"/>
    </row>
    <row r="933" spans="1:81" ht="15.75" customHeight="1" thickBot="1" x14ac:dyDescent="0.25">
      <c r="A933" s="82"/>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c r="AA933" s="82"/>
      <c r="AB933" s="82"/>
      <c r="AC933" s="82"/>
      <c r="AD933" s="82"/>
      <c r="AE933" s="82"/>
      <c r="AF933" s="82"/>
      <c r="AG933" s="82"/>
      <c r="AH933" s="82"/>
      <c r="AI933" s="82"/>
      <c r="AJ933" s="82"/>
      <c r="AK933" s="82"/>
      <c r="AL933" s="82"/>
      <c r="AM933" s="82"/>
      <c r="AN933" s="82"/>
      <c r="AO933" s="82"/>
      <c r="AP933" s="82"/>
      <c r="AQ933" s="82"/>
      <c r="AR933" s="82"/>
      <c r="AS933" s="82"/>
      <c r="AT933" s="82"/>
      <c r="AU933" s="82"/>
      <c r="AV933" s="82"/>
      <c r="AW933" s="82"/>
      <c r="AX933" s="82"/>
      <c r="AY933" s="82"/>
      <c r="AZ933" s="82"/>
      <c r="BA933" s="82"/>
      <c r="BB933" s="82"/>
      <c r="BC933" s="82"/>
      <c r="BD933" s="82"/>
      <c r="BE933" s="82"/>
      <c r="BF933" s="82"/>
      <c r="BG933" s="82"/>
      <c r="BH933" s="82"/>
      <c r="BI933" s="82"/>
      <c r="BJ933" s="82"/>
      <c r="BK933" s="82"/>
      <c r="BL933" s="82"/>
      <c r="BM933" s="82"/>
      <c r="BN933" s="82"/>
      <c r="BO933" s="82"/>
      <c r="BP933" s="82"/>
      <c r="BQ933" s="82"/>
      <c r="BR933" s="82"/>
      <c r="BS933" s="84"/>
      <c r="BT933" s="84"/>
      <c r="BU933" s="84"/>
      <c r="BV933" s="84"/>
      <c r="BW933" s="84"/>
      <c r="BX933" s="84"/>
      <c r="BY933" s="82"/>
      <c r="BZ933" s="83"/>
      <c r="CA933" s="82"/>
      <c r="CB933" s="82"/>
      <c r="CC933" s="82"/>
    </row>
    <row r="934" spans="1:81" ht="15.75" customHeight="1" thickBot="1" x14ac:dyDescent="0.25">
      <c r="A934" s="82"/>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c r="AA934" s="82"/>
      <c r="AB934" s="82"/>
      <c r="AC934" s="82"/>
      <c r="AD934" s="82"/>
      <c r="AE934" s="82"/>
      <c r="AF934" s="82"/>
      <c r="AG934" s="82"/>
      <c r="AH934" s="82"/>
      <c r="AI934" s="82"/>
      <c r="AJ934" s="82"/>
      <c r="AK934" s="82"/>
      <c r="AL934" s="82"/>
      <c r="AM934" s="82"/>
      <c r="AN934" s="82"/>
      <c r="AO934" s="82"/>
      <c r="AP934" s="82"/>
      <c r="AQ934" s="82"/>
      <c r="AR934" s="82"/>
      <c r="AS934" s="82"/>
      <c r="AT934" s="82"/>
      <c r="AU934" s="82"/>
      <c r="AV934" s="82"/>
      <c r="AW934" s="82"/>
      <c r="AX934" s="82"/>
      <c r="AY934" s="82"/>
      <c r="AZ934" s="82"/>
      <c r="BA934" s="82"/>
      <c r="BB934" s="82"/>
      <c r="BC934" s="82"/>
      <c r="BD934" s="82"/>
      <c r="BE934" s="82"/>
      <c r="BF934" s="82"/>
      <c r="BG934" s="82"/>
      <c r="BH934" s="82"/>
      <c r="BI934" s="82"/>
      <c r="BJ934" s="82"/>
      <c r="BK934" s="82"/>
      <c r="BL934" s="82"/>
      <c r="BM934" s="82"/>
      <c r="BN934" s="82"/>
      <c r="BO934" s="82"/>
      <c r="BP934" s="82"/>
      <c r="BQ934" s="82"/>
      <c r="BR934" s="82"/>
      <c r="BS934" s="84"/>
      <c r="BT934" s="84"/>
      <c r="BU934" s="84"/>
      <c r="BV934" s="84"/>
      <c r="BW934" s="84"/>
      <c r="BX934" s="84"/>
      <c r="BY934" s="82"/>
      <c r="BZ934" s="83"/>
      <c r="CA934" s="82"/>
      <c r="CB934" s="82"/>
      <c r="CC934" s="82"/>
    </row>
    <row r="935" spans="1:81" ht="15.75" customHeight="1" thickBot="1" x14ac:dyDescent="0.25">
      <c r="A935" s="82"/>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c r="AA935" s="82"/>
      <c r="AB935" s="82"/>
      <c r="AC935" s="82"/>
      <c r="AD935" s="82"/>
      <c r="AE935" s="82"/>
      <c r="AF935" s="82"/>
      <c r="AG935" s="82"/>
      <c r="AH935" s="82"/>
      <c r="AI935" s="82"/>
      <c r="AJ935" s="82"/>
      <c r="AK935" s="82"/>
      <c r="AL935" s="82"/>
      <c r="AM935" s="82"/>
      <c r="AN935" s="82"/>
      <c r="AO935" s="82"/>
      <c r="AP935" s="82"/>
      <c r="AQ935" s="82"/>
      <c r="AR935" s="82"/>
      <c r="AS935" s="82"/>
      <c r="AT935" s="82"/>
      <c r="AU935" s="82"/>
      <c r="AV935" s="82"/>
      <c r="AW935" s="82"/>
      <c r="AX935" s="82"/>
      <c r="AY935" s="82"/>
      <c r="AZ935" s="82"/>
      <c r="BA935" s="82"/>
      <c r="BB935" s="82"/>
      <c r="BC935" s="82"/>
      <c r="BD935" s="82"/>
      <c r="BE935" s="82"/>
      <c r="BF935" s="82"/>
      <c r="BG935" s="82"/>
      <c r="BH935" s="82"/>
      <c r="BI935" s="82"/>
      <c r="BJ935" s="82"/>
      <c r="BK935" s="82"/>
      <c r="BL935" s="82"/>
      <c r="BM935" s="82"/>
      <c r="BN935" s="82"/>
      <c r="BO935" s="82"/>
      <c r="BP935" s="82"/>
      <c r="BQ935" s="82"/>
      <c r="BR935" s="82"/>
      <c r="BS935" s="84"/>
      <c r="BT935" s="84"/>
      <c r="BU935" s="84"/>
      <c r="BV935" s="84"/>
      <c r="BW935" s="84"/>
      <c r="BX935" s="84"/>
      <c r="BY935" s="82"/>
      <c r="BZ935" s="83"/>
      <c r="CA935" s="82"/>
      <c r="CB935" s="82"/>
      <c r="CC935" s="82"/>
    </row>
    <row r="936" spans="1:81" ht="15.75" customHeight="1" thickBot="1" x14ac:dyDescent="0.25">
      <c r="A936" s="82"/>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c r="AA936" s="82"/>
      <c r="AB936" s="82"/>
      <c r="AC936" s="82"/>
      <c r="AD936" s="82"/>
      <c r="AE936" s="82"/>
      <c r="AF936" s="82"/>
      <c r="AG936" s="82"/>
      <c r="AH936" s="82"/>
      <c r="AI936" s="82"/>
      <c r="AJ936" s="82"/>
      <c r="AK936" s="82"/>
      <c r="AL936" s="82"/>
      <c r="AM936" s="82"/>
      <c r="AN936" s="82"/>
      <c r="AO936" s="82"/>
      <c r="AP936" s="82"/>
      <c r="AQ936" s="82"/>
      <c r="AR936" s="82"/>
      <c r="AS936" s="82"/>
      <c r="AT936" s="82"/>
      <c r="AU936" s="82"/>
      <c r="AV936" s="82"/>
      <c r="AW936" s="82"/>
      <c r="AX936" s="82"/>
      <c r="AY936" s="82"/>
      <c r="AZ936" s="82"/>
      <c r="BA936" s="82"/>
      <c r="BB936" s="82"/>
      <c r="BC936" s="82"/>
      <c r="BD936" s="82"/>
      <c r="BE936" s="82"/>
      <c r="BF936" s="82"/>
      <c r="BG936" s="82"/>
      <c r="BH936" s="82"/>
      <c r="BI936" s="82"/>
      <c r="BJ936" s="82"/>
      <c r="BK936" s="82"/>
      <c r="BL936" s="82"/>
      <c r="BM936" s="82"/>
      <c r="BN936" s="82"/>
      <c r="BO936" s="82"/>
      <c r="BP936" s="82"/>
      <c r="BQ936" s="82"/>
      <c r="BR936" s="82"/>
      <c r="BS936" s="84"/>
      <c r="BT936" s="84"/>
      <c r="BU936" s="84"/>
      <c r="BV936" s="84"/>
      <c r="BW936" s="84"/>
      <c r="BX936" s="84"/>
      <c r="BY936" s="82"/>
      <c r="BZ936" s="83"/>
      <c r="CA936" s="82"/>
      <c r="CB936" s="82"/>
      <c r="CC936" s="82"/>
    </row>
    <row r="937" spans="1:81" ht="15.75" customHeight="1" thickBot="1" x14ac:dyDescent="0.25">
      <c r="A937" s="82"/>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c r="AG937" s="82"/>
      <c r="AH937" s="82"/>
      <c r="AI937" s="82"/>
      <c r="AJ937" s="82"/>
      <c r="AK937" s="82"/>
      <c r="AL937" s="82"/>
      <c r="AM937" s="82"/>
      <c r="AN937" s="82"/>
      <c r="AO937" s="82"/>
      <c r="AP937" s="82"/>
      <c r="AQ937" s="82"/>
      <c r="AR937" s="82"/>
      <c r="AS937" s="82"/>
      <c r="AT937" s="82"/>
      <c r="AU937" s="82"/>
      <c r="AV937" s="82"/>
      <c r="AW937" s="82"/>
      <c r="AX937" s="82"/>
      <c r="AY937" s="82"/>
      <c r="AZ937" s="82"/>
      <c r="BA937" s="82"/>
      <c r="BB937" s="82"/>
      <c r="BC937" s="82"/>
      <c r="BD937" s="82"/>
      <c r="BE937" s="82"/>
      <c r="BF937" s="82"/>
      <c r="BG937" s="82"/>
      <c r="BH937" s="82"/>
      <c r="BI937" s="82"/>
      <c r="BJ937" s="82"/>
      <c r="BK937" s="82"/>
      <c r="BL937" s="82"/>
      <c r="BM937" s="82"/>
      <c r="BN937" s="82"/>
      <c r="BO937" s="82"/>
      <c r="BP937" s="82"/>
      <c r="BQ937" s="82"/>
      <c r="BR937" s="82"/>
      <c r="BS937" s="84"/>
      <c r="BT937" s="84"/>
      <c r="BU937" s="84"/>
      <c r="BV937" s="84"/>
      <c r="BW937" s="84"/>
      <c r="BX937" s="84"/>
      <c r="BY937" s="82"/>
      <c r="BZ937" s="83"/>
      <c r="CA937" s="82"/>
      <c r="CB937" s="82"/>
      <c r="CC937" s="82"/>
    </row>
    <row r="938" spans="1:81" ht="15.75" customHeight="1" thickBot="1" x14ac:dyDescent="0.25">
      <c r="A938" s="82"/>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c r="AA938" s="82"/>
      <c r="AB938" s="82"/>
      <c r="AC938" s="82"/>
      <c r="AD938" s="82"/>
      <c r="AE938" s="82"/>
      <c r="AF938" s="82"/>
      <c r="AG938" s="82"/>
      <c r="AH938" s="82"/>
      <c r="AI938" s="82"/>
      <c r="AJ938" s="82"/>
      <c r="AK938" s="82"/>
      <c r="AL938" s="82"/>
      <c r="AM938" s="82"/>
      <c r="AN938" s="82"/>
      <c r="AO938" s="82"/>
      <c r="AP938" s="82"/>
      <c r="AQ938" s="82"/>
      <c r="AR938" s="82"/>
      <c r="AS938" s="82"/>
      <c r="AT938" s="82"/>
      <c r="AU938" s="82"/>
      <c r="AV938" s="82"/>
      <c r="AW938" s="82"/>
      <c r="AX938" s="82"/>
      <c r="AY938" s="82"/>
      <c r="AZ938" s="82"/>
      <c r="BA938" s="82"/>
      <c r="BB938" s="82"/>
      <c r="BC938" s="82"/>
      <c r="BD938" s="82"/>
      <c r="BE938" s="82"/>
      <c r="BF938" s="82"/>
      <c r="BG938" s="82"/>
      <c r="BH938" s="82"/>
      <c r="BI938" s="82"/>
      <c r="BJ938" s="82"/>
      <c r="BK938" s="82"/>
      <c r="BL938" s="82"/>
      <c r="BM938" s="82"/>
      <c r="BN938" s="82"/>
      <c r="BO938" s="82"/>
      <c r="BP938" s="82"/>
      <c r="BQ938" s="82"/>
      <c r="BR938" s="82"/>
      <c r="BS938" s="84"/>
      <c r="BT938" s="84"/>
      <c r="BU938" s="84"/>
      <c r="BV938" s="84"/>
      <c r="BW938" s="84"/>
      <c r="BX938" s="84"/>
      <c r="BY938" s="82"/>
      <c r="BZ938" s="83"/>
      <c r="CA938" s="82"/>
      <c r="CB938" s="82"/>
      <c r="CC938" s="82"/>
    </row>
    <row r="939" spans="1:81" ht="15.75" customHeight="1" thickBot="1" x14ac:dyDescent="0.25">
      <c r="A939" s="82"/>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c r="AA939" s="82"/>
      <c r="AB939" s="82"/>
      <c r="AC939" s="82"/>
      <c r="AD939" s="82"/>
      <c r="AE939" s="82"/>
      <c r="AF939" s="82"/>
      <c r="AG939" s="82"/>
      <c r="AH939" s="82"/>
      <c r="AI939" s="82"/>
      <c r="AJ939" s="82"/>
      <c r="AK939" s="82"/>
      <c r="AL939" s="82"/>
      <c r="AM939" s="82"/>
      <c r="AN939" s="82"/>
      <c r="AO939" s="82"/>
      <c r="AP939" s="82"/>
      <c r="AQ939" s="82"/>
      <c r="AR939" s="82"/>
      <c r="AS939" s="82"/>
      <c r="AT939" s="82"/>
      <c r="AU939" s="82"/>
      <c r="AV939" s="82"/>
      <c r="AW939" s="82"/>
      <c r="AX939" s="82"/>
      <c r="AY939" s="82"/>
      <c r="AZ939" s="82"/>
      <c r="BA939" s="82"/>
      <c r="BB939" s="82"/>
      <c r="BC939" s="82"/>
      <c r="BD939" s="82"/>
      <c r="BE939" s="82"/>
      <c r="BF939" s="82"/>
      <c r="BG939" s="82"/>
      <c r="BH939" s="82"/>
      <c r="BI939" s="82"/>
      <c r="BJ939" s="82"/>
      <c r="BK939" s="82"/>
      <c r="BL939" s="82"/>
      <c r="BM939" s="82"/>
      <c r="BN939" s="82"/>
      <c r="BO939" s="82"/>
      <c r="BP939" s="82"/>
      <c r="BQ939" s="82"/>
      <c r="BR939" s="82"/>
      <c r="BS939" s="84"/>
      <c r="BT939" s="84"/>
      <c r="BU939" s="84"/>
      <c r="BV939" s="84"/>
      <c r="BW939" s="84"/>
      <c r="BX939" s="84"/>
      <c r="BY939" s="82"/>
      <c r="BZ939" s="83"/>
      <c r="CA939" s="82"/>
      <c r="CB939" s="82"/>
      <c r="CC939" s="82"/>
    </row>
    <row r="940" spans="1:81" ht="15.75" customHeight="1" thickBot="1" x14ac:dyDescent="0.25">
      <c r="A940" s="82"/>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c r="AA940" s="82"/>
      <c r="AB940" s="82"/>
      <c r="AC940" s="82"/>
      <c r="AD940" s="82"/>
      <c r="AE940" s="82"/>
      <c r="AF940" s="82"/>
      <c r="AG940" s="82"/>
      <c r="AH940" s="82"/>
      <c r="AI940" s="82"/>
      <c r="AJ940" s="82"/>
      <c r="AK940" s="82"/>
      <c r="AL940" s="82"/>
      <c r="AM940" s="82"/>
      <c r="AN940" s="82"/>
      <c r="AO940" s="82"/>
      <c r="AP940" s="82"/>
      <c r="AQ940" s="82"/>
      <c r="AR940" s="82"/>
      <c r="AS940" s="82"/>
      <c r="AT940" s="82"/>
      <c r="AU940" s="82"/>
      <c r="AV940" s="82"/>
      <c r="AW940" s="82"/>
      <c r="AX940" s="82"/>
      <c r="AY940" s="82"/>
      <c r="AZ940" s="82"/>
      <c r="BA940" s="82"/>
      <c r="BB940" s="82"/>
      <c r="BC940" s="82"/>
      <c r="BD940" s="82"/>
      <c r="BE940" s="82"/>
      <c r="BF940" s="82"/>
      <c r="BG940" s="82"/>
      <c r="BH940" s="82"/>
      <c r="BI940" s="82"/>
      <c r="BJ940" s="82"/>
      <c r="BK940" s="82"/>
      <c r="BL940" s="82"/>
      <c r="BM940" s="82"/>
      <c r="BN940" s="82"/>
      <c r="BO940" s="82"/>
      <c r="BP940" s="82"/>
      <c r="BQ940" s="82"/>
      <c r="BR940" s="82"/>
      <c r="BS940" s="84"/>
      <c r="BT940" s="84"/>
      <c r="BU940" s="84"/>
      <c r="BV940" s="84"/>
      <c r="BW940" s="84"/>
      <c r="BX940" s="84"/>
      <c r="BY940" s="82"/>
      <c r="BZ940" s="83"/>
      <c r="CA940" s="82"/>
      <c r="CB940" s="82"/>
      <c r="CC940" s="82"/>
    </row>
    <row r="941" spans="1:81" ht="15.75" customHeight="1" thickBot="1" x14ac:dyDescent="0.25">
      <c r="A941" s="82"/>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c r="AA941" s="82"/>
      <c r="AB941" s="82"/>
      <c r="AC941" s="82"/>
      <c r="AD941" s="82"/>
      <c r="AE941" s="82"/>
      <c r="AF941" s="82"/>
      <c r="AG941" s="82"/>
      <c r="AH941" s="82"/>
      <c r="AI941" s="82"/>
      <c r="AJ941" s="82"/>
      <c r="AK941" s="82"/>
      <c r="AL941" s="82"/>
      <c r="AM941" s="82"/>
      <c r="AN941" s="82"/>
      <c r="AO941" s="82"/>
      <c r="AP941" s="82"/>
      <c r="AQ941" s="82"/>
      <c r="AR941" s="82"/>
      <c r="AS941" s="82"/>
      <c r="AT941" s="82"/>
      <c r="AU941" s="82"/>
      <c r="AV941" s="82"/>
      <c r="AW941" s="82"/>
      <c r="AX941" s="82"/>
      <c r="AY941" s="82"/>
      <c r="AZ941" s="82"/>
      <c r="BA941" s="82"/>
      <c r="BB941" s="82"/>
      <c r="BC941" s="82"/>
      <c r="BD941" s="82"/>
      <c r="BE941" s="82"/>
      <c r="BF941" s="82"/>
      <c r="BG941" s="82"/>
      <c r="BH941" s="82"/>
      <c r="BI941" s="82"/>
      <c r="BJ941" s="82"/>
      <c r="BK941" s="82"/>
      <c r="BL941" s="82"/>
      <c r="BM941" s="82"/>
      <c r="BN941" s="82"/>
      <c r="BO941" s="82"/>
      <c r="BP941" s="82"/>
      <c r="BQ941" s="82"/>
      <c r="BR941" s="82"/>
      <c r="BS941" s="84"/>
      <c r="BT941" s="84"/>
      <c r="BU941" s="84"/>
      <c r="BV941" s="84"/>
      <c r="BW941" s="84"/>
      <c r="BX941" s="84"/>
      <c r="BY941" s="82"/>
      <c r="BZ941" s="83"/>
      <c r="CA941" s="82"/>
      <c r="CB941" s="82"/>
      <c r="CC941" s="82"/>
    </row>
    <row r="942" spans="1:81" ht="15.75" customHeight="1" thickBot="1" x14ac:dyDescent="0.25">
      <c r="A942" s="82"/>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c r="AA942" s="82"/>
      <c r="AB942" s="82"/>
      <c r="AC942" s="82"/>
      <c r="AD942" s="82"/>
      <c r="AE942" s="82"/>
      <c r="AF942" s="82"/>
      <c r="AG942" s="82"/>
      <c r="AH942" s="82"/>
      <c r="AI942" s="82"/>
      <c r="AJ942" s="82"/>
      <c r="AK942" s="82"/>
      <c r="AL942" s="82"/>
      <c r="AM942" s="82"/>
      <c r="AN942" s="82"/>
      <c r="AO942" s="82"/>
      <c r="AP942" s="82"/>
      <c r="AQ942" s="82"/>
      <c r="AR942" s="82"/>
      <c r="AS942" s="82"/>
      <c r="AT942" s="82"/>
      <c r="AU942" s="82"/>
      <c r="AV942" s="82"/>
      <c r="AW942" s="82"/>
      <c r="AX942" s="82"/>
      <c r="AY942" s="82"/>
      <c r="AZ942" s="82"/>
      <c r="BA942" s="82"/>
      <c r="BB942" s="82"/>
      <c r="BC942" s="82"/>
      <c r="BD942" s="82"/>
      <c r="BE942" s="82"/>
      <c r="BF942" s="82"/>
      <c r="BG942" s="82"/>
      <c r="BH942" s="82"/>
      <c r="BI942" s="82"/>
      <c r="BJ942" s="82"/>
      <c r="BK942" s="82"/>
      <c r="BL942" s="82"/>
      <c r="BM942" s="82"/>
      <c r="BN942" s="82"/>
      <c r="BO942" s="82"/>
      <c r="BP942" s="82"/>
      <c r="BQ942" s="82"/>
      <c r="BR942" s="82"/>
      <c r="BS942" s="84"/>
      <c r="BT942" s="84"/>
      <c r="BU942" s="84"/>
      <c r="BV942" s="84"/>
      <c r="BW942" s="84"/>
      <c r="BX942" s="84"/>
      <c r="BY942" s="82"/>
      <c r="BZ942" s="83"/>
      <c r="CA942" s="82"/>
      <c r="CB942" s="82"/>
      <c r="CC942" s="82"/>
    </row>
    <row r="943" spans="1:81" ht="15.75" customHeight="1" thickBot="1" x14ac:dyDescent="0.25">
      <c r="A943" s="82"/>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c r="AA943" s="82"/>
      <c r="AB943" s="82"/>
      <c r="AC943" s="82"/>
      <c r="AD943" s="82"/>
      <c r="AE943" s="82"/>
      <c r="AF943" s="82"/>
      <c r="AG943" s="82"/>
      <c r="AH943" s="82"/>
      <c r="AI943" s="82"/>
      <c r="AJ943" s="82"/>
      <c r="AK943" s="82"/>
      <c r="AL943" s="82"/>
      <c r="AM943" s="82"/>
      <c r="AN943" s="82"/>
      <c r="AO943" s="82"/>
      <c r="AP943" s="82"/>
      <c r="AQ943" s="82"/>
      <c r="AR943" s="82"/>
      <c r="AS943" s="82"/>
      <c r="AT943" s="82"/>
      <c r="AU943" s="82"/>
      <c r="AV943" s="82"/>
      <c r="AW943" s="82"/>
      <c r="AX943" s="82"/>
      <c r="AY943" s="82"/>
      <c r="AZ943" s="82"/>
      <c r="BA943" s="82"/>
      <c r="BB943" s="82"/>
      <c r="BC943" s="82"/>
      <c r="BD943" s="82"/>
      <c r="BE943" s="82"/>
      <c r="BF943" s="82"/>
      <c r="BG943" s="82"/>
      <c r="BH943" s="82"/>
      <c r="BI943" s="82"/>
      <c r="BJ943" s="82"/>
      <c r="BK943" s="82"/>
      <c r="BL943" s="82"/>
      <c r="BM943" s="82"/>
      <c r="BN943" s="82"/>
      <c r="BO943" s="82"/>
      <c r="BP943" s="82"/>
      <c r="BQ943" s="82"/>
      <c r="BR943" s="82"/>
      <c r="BS943" s="84"/>
      <c r="BT943" s="84"/>
      <c r="BU943" s="84"/>
      <c r="BV943" s="84"/>
      <c r="BW943" s="84"/>
      <c r="BX943" s="84"/>
      <c r="BY943" s="82"/>
      <c r="BZ943" s="83"/>
      <c r="CA943" s="82"/>
      <c r="CB943" s="82"/>
      <c r="CC943" s="82"/>
    </row>
    <row r="944" spans="1:81" ht="15.75" customHeight="1" thickBot="1" x14ac:dyDescent="0.25">
      <c r="A944" s="82"/>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c r="AA944" s="82"/>
      <c r="AB944" s="82"/>
      <c r="AC944" s="82"/>
      <c r="AD944" s="82"/>
      <c r="AE944" s="82"/>
      <c r="AF944" s="82"/>
      <c r="AG944" s="82"/>
      <c r="AH944" s="82"/>
      <c r="AI944" s="82"/>
      <c r="AJ944" s="82"/>
      <c r="AK944" s="82"/>
      <c r="AL944" s="82"/>
      <c r="AM944" s="82"/>
      <c r="AN944" s="82"/>
      <c r="AO944" s="82"/>
      <c r="AP944" s="82"/>
      <c r="AQ944" s="82"/>
      <c r="AR944" s="82"/>
      <c r="AS944" s="82"/>
      <c r="AT944" s="82"/>
      <c r="AU944" s="82"/>
      <c r="AV944" s="82"/>
      <c r="AW944" s="82"/>
      <c r="AX944" s="82"/>
      <c r="AY944" s="82"/>
      <c r="AZ944" s="82"/>
      <c r="BA944" s="82"/>
      <c r="BB944" s="82"/>
      <c r="BC944" s="82"/>
      <c r="BD944" s="82"/>
      <c r="BE944" s="82"/>
      <c r="BF944" s="82"/>
      <c r="BG944" s="82"/>
      <c r="BH944" s="82"/>
      <c r="BI944" s="82"/>
      <c r="BJ944" s="82"/>
      <c r="BK944" s="82"/>
      <c r="BL944" s="82"/>
      <c r="BM944" s="82"/>
      <c r="BN944" s="82"/>
      <c r="BO944" s="82"/>
      <c r="BP944" s="82"/>
      <c r="BQ944" s="82"/>
      <c r="BR944" s="82"/>
      <c r="BS944" s="84"/>
      <c r="BT944" s="84"/>
      <c r="BU944" s="84"/>
      <c r="BV944" s="84"/>
      <c r="BW944" s="84"/>
      <c r="BX944" s="84"/>
      <c r="BY944" s="82"/>
      <c r="BZ944" s="83"/>
      <c r="CA944" s="82"/>
      <c r="CB944" s="82"/>
      <c r="CC944" s="82"/>
    </row>
    <row r="945" spans="1:81" ht="15.75" customHeight="1" thickBot="1" x14ac:dyDescent="0.25">
      <c r="A945" s="82"/>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c r="AA945" s="82"/>
      <c r="AB945" s="82"/>
      <c r="AC945" s="82"/>
      <c r="AD945" s="82"/>
      <c r="AE945" s="82"/>
      <c r="AF945" s="82"/>
      <c r="AG945" s="82"/>
      <c r="AH945" s="82"/>
      <c r="AI945" s="82"/>
      <c r="AJ945" s="82"/>
      <c r="AK945" s="82"/>
      <c r="AL945" s="82"/>
      <c r="AM945" s="82"/>
      <c r="AN945" s="82"/>
      <c r="AO945" s="82"/>
      <c r="AP945" s="82"/>
      <c r="AQ945" s="82"/>
      <c r="AR945" s="82"/>
      <c r="AS945" s="82"/>
      <c r="AT945" s="82"/>
      <c r="AU945" s="82"/>
      <c r="AV945" s="82"/>
      <c r="AW945" s="82"/>
      <c r="AX945" s="82"/>
      <c r="AY945" s="82"/>
      <c r="AZ945" s="82"/>
      <c r="BA945" s="82"/>
      <c r="BB945" s="82"/>
      <c r="BC945" s="82"/>
      <c r="BD945" s="82"/>
      <c r="BE945" s="82"/>
      <c r="BF945" s="82"/>
      <c r="BG945" s="82"/>
      <c r="BH945" s="82"/>
      <c r="BI945" s="82"/>
      <c r="BJ945" s="82"/>
      <c r="BK945" s="82"/>
      <c r="BL945" s="82"/>
      <c r="BM945" s="82"/>
      <c r="BN945" s="82"/>
      <c r="BO945" s="82"/>
      <c r="BP945" s="82"/>
      <c r="BQ945" s="82"/>
      <c r="BR945" s="82"/>
      <c r="BS945" s="84"/>
      <c r="BT945" s="84"/>
      <c r="BU945" s="84"/>
      <c r="BV945" s="84"/>
      <c r="BW945" s="84"/>
      <c r="BX945" s="84"/>
      <c r="BY945" s="82"/>
      <c r="BZ945" s="83"/>
      <c r="CA945" s="82"/>
      <c r="CB945" s="82"/>
      <c r="CC945" s="82"/>
    </row>
    <row r="946" spans="1:81" ht="15.75" customHeight="1" thickBot="1" x14ac:dyDescent="0.25">
      <c r="A946" s="82"/>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c r="AA946" s="82"/>
      <c r="AB946" s="82"/>
      <c r="AC946" s="82"/>
      <c r="AD946" s="82"/>
      <c r="AE946" s="82"/>
      <c r="AF946" s="82"/>
      <c r="AG946" s="82"/>
      <c r="AH946" s="82"/>
      <c r="AI946" s="82"/>
      <c r="AJ946" s="82"/>
      <c r="AK946" s="82"/>
      <c r="AL946" s="82"/>
      <c r="AM946" s="82"/>
      <c r="AN946" s="82"/>
      <c r="AO946" s="82"/>
      <c r="AP946" s="82"/>
      <c r="AQ946" s="82"/>
      <c r="AR946" s="82"/>
      <c r="AS946" s="82"/>
      <c r="AT946" s="82"/>
      <c r="AU946" s="82"/>
      <c r="AV946" s="82"/>
      <c r="AW946" s="82"/>
      <c r="AX946" s="82"/>
      <c r="AY946" s="82"/>
      <c r="AZ946" s="82"/>
      <c r="BA946" s="82"/>
      <c r="BB946" s="82"/>
      <c r="BC946" s="82"/>
      <c r="BD946" s="82"/>
      <c r="BE946" s="82"/>
      <c r="BF946" s="82"/>
      <c r="BG946" s="82"/>
      <c r="BH946" s="82"/>
      <c r="BI946" s="82"/>
      <c r="BJ946" s="82"/>
      <c r="BK946" s="82"/>
      <c r="BL946" s="82"/>
      <c r="BM946" s="82"/>
      <c r="BN946" s="82"/>
      <c r="BO946" s="82"/>
      <c r="BP946" s="82"/>
      <c r="BQ946" s="82"/>
      <c r="BR946" s="82"/>
      <c r="BS946" s="84"/>
      <c r="BT946" s="84"/>
      <c r="BU946" s="84"/>
      <c r="BV946" s="84"/>
      <c r="BW946" s="84"/>
      <c r="BX946" s="84"/>
      <c r="BY946" s="82"/>
      <c r="BZ946" s="83"/>
      <c r="CA946" s="82"/>
      <c r="CB946" s="82"/>
      <c r="CC946" s="82"/>
    </row>
    <row r="947" spans="1:81" ht="15.75" customHeight="1" thickBot="1" x14ac:dyDescent="0.25">
      <c r="A947" s="82"/>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c r="AA947" s="82"/>
      <c r="AB947" s="82"/>
      <c r="AC947" s="82"/>
      <c r="AD947" s="82"/>
      <c r="AE947" s="82"/>
      <c r="AF947" s="82"/>
      <c r="AG947" s="82"/>
      <c r="AH947" s="82"/>
      <c r="AI947" s="82"/>
      <c r="AJ947" s="82"/>
      <c r="AK947" s="82"/>
      <c r="AL947" s="82"/>
      <c r="AM947" s="82"/>
      <c r="AN947" s="82"/>
      <c r="AO947" s="82"/>
      <c r="AP947" s="82"/>
      <c r="AQ947" s="82"/>
      <c r="AR947" s="82"/>
      <c r="AS947" s="82"/>
      <c r="AT947" s="82"/>
      <c r="AU947" s="82"/>
      <c r="AV947" s="82"/>
      <c r="AW947" s="82"/>
      <c r="AX947" s="82"/>
      <c r="AY947" s="82"/>
      <c r="AZ947" s="82"/>
      <c r="BA947" s="82"/>
      <c r="BB947" s="82"/>
      <c r="BC947" s="82"/>
      <c r="BD947" s="82"/>
      <c r="BE947" s="82"/>
      <c r="BF947" s="82"/>
      <c r="BG947" s="82"/>
      <c r="BH947" s="82"/>
      <c r="BI947" s="82"/>
      <c r="BJ947" s="82"/>
      <c r="BK947" s="82"/>
      <c r="BL947" s="82"/>
      <c r="BM947" s="82"/>
      <c r="BN947" s="82"/>
      <c r="BO947" s="82"/>
      <c r="BP947" s="82"/>
      <c r="BQ947" s="82"/>
      <c r="BR947" s="82"/>
      <c r="BS947" s="84"/>
      <c r="BT947" s="84"/>
      <c r="BU947" s="84"/>
      <c r="BV947" s="84"/>
      <c r="BW947" s="84"/>
      <c r="BX947" s="84"/>
      <c r="BY947" s="82"/>
      <c r="BZ947" s="83"/>
      <c r="CA947" s="82"/>
      <c r="CB947" s="82"/>
      <c r="CC947" s="82"/>
    </row>
    <row r="948" spans="1:81" ht="15.75" customHeight="1" thickBot="1" x14ac:dyDescent="0.25">
      <c r="A948" s="82"/>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c r="AA948" s="82"/>
      <c r="AB948" s="82"/>
      <c r="AC948" s="82"/>
      <c r="AD948" s="82"/>
      <c r="AE948" s="82"/>
      <c r="AF948" s="82"/>
      <c r="AG948" s="82"/>
      <c r="AH948" s="82"/>
      <c r="AI948" s="82"/>
      <c r="AJ948" s="82"/>
      <c r="AK948" s="82"/>
      <c r="AL948" s="82"/>
      <c r="AM948" s="82"/>
      <c r="AN948" s="82"/>
      <c r="AO948" s="82"/>
      <c r="AP948" s="82"/>
      <c r="AQ948" s="82"/>
      <c r="AR948" s="82"/>
      <c r="AS948" s="82"/>
      <c r="AT948" s="82"/>
      <c r="AU948" s="82"/>
      <c r="AV948" s="82"/>
      <c r="AW948" s="82"/>
      <c r="AX948" s="82"/>
      <c r="AY948" s="82"/>
      <c r="AZ948" s="82"/>
      <c r="BA948" s="82"/>
      <c r="BB948" s="82"/>
      <c r="BC948" s="82"/>
      <c r="BD948" s="82"/>
      <c r="BE948" s="82"/>
      <c r="BF948" s="82"/>
      <c r="BG948" s="82"/>
      <c r="BH948" s="82"/>
      <c r="BI948" s="82"/>
      <c r="BJ948" s="82"/>
      <c r="BK948" s="82"/>
      <c r="BL948" s="82"/>
      <c r="BM948" s="82"/>
      <c r="BN948" s="82"/>
      <c r="BO948" s="82"/>
      <c r="BP948" s="82"/>
      <c r="BQ948" s="82"/>
      <c r="BR948" s="82"/>
      <c r="BS948" s="84"/>
      <c r="BT948" s="84"/>
      <c r="BU948" s="84"/>
      <c r="BV948" s="84"/>
      <c r="BW948" s="84"/>
      <c r="BX948" s="84"/>
      <c r="BY948" s="82"/>
      <c r="BZ948" s="83"/>
      <c r="CA948" s="82"/>
      <c r="CB948" s="82"/>
      <c r="CC948" s="82"/>
    </row>
    <row r="949" spans="1:81" ht="15.75" customHeight="1" thickBot="1" x14ac:dyDescent="0.25">
      <c r="A949" s="82"/>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c r="AA949" s="82"/>
      <c r="AB949" s="82"/>
      <c r="AC949" s="82"/>
      <c r="AD949" s="82"/>
      <c r="AE949" s="82"/>
      <c r="AF949" s="82"/>
      <c r="AG949" s="82"/>
      <c r="AH949" s="82"/>
      <c r="AI949" s="82"/>
      <c r="AJ949" s="82"/>
      <c r="AK949" s="82"/>
      <c r="AL949" s="82"/>
      <c r="AM949" s="82"/>
      <c r="AN949" s="82"/>
      <c r="AO949" s="82"/>
      <c r="AP949" s="82"/>
      <c r="AQ949" s="82"/>
      <c r="AR949" s="82"/>
      <c r="AS949" s="82"/>
      <c r="AT949" s="82"/>
      <c r="AU949" s="82"/>
      <c r="AV949" s="82"/>
      <c r="AW949" s="82"/>
      <c r="AX949" s="82"/>
      <c r="AY949" s="82"/>
      <c r="AZ949" s="82"/>
      <c r="BA949" s="82"/>
      <c r="BB949" s="82"/>
      <c r="BC949" s="82"/>
      <c r="BD949" s="82"/>
      <c r="BE949" s="82"/>
      <c r="BF949" s="82"/>
      <c r="BG949" s="82"/>
      <c r="BH949" s="82"/>
      <c r="BI949" s="82"/>
      <c r="BJ949" s="82"/>
      <c r="BK949" s="82"/>
      <c r="BL949" s="82"/>
      <c r="BM949" s="82"/>
      <c r="BN949" s="82"/>
      <c r="BO949" s="82"/>
      <c r="BP949" s="82"/>
      <c r="BQ949" s="82"/>
      <c r="BR949" s="82"/>
      <c r="BS949" s="84"/>
      <c r="BT949" s="84"/>
      <c r="BU949" s="84"/>
      <c r="BV949" s="84"/>
      <c r="BW949" s="84"/>
      <c r="BX949" s="84"/>
      <c r="BY949" s="82"/>
      <c r="BZ949" s="83"/>
      <c r="CA949" s="82"/>
      <c r="CB949" s="82"/>
      <c r="CC949" s="82"/>
    </row>
    <row r="950" spans="1:81" ht="15.75" customHeight="1" thickBot="1" x14ac:dyDescent="0.25">
      <c r="A950" s="82"/>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c r="AG950" s="82"/>
      <c r="AH950" s="82"/>
      <c r="AI950" s="82"/>
      <c r="AJ950" s="82"/>
      <c r="AK950" s="82"/>
      <c r="AL950" s="82"/>
      <c r="AM950" s="82"/>
      <c r="AN950" s="82"/>
      <c r="AO950" s="82"/>
      <c r="AP950" s="82"/>
      <c r="AQ950" s="82"/>
      <c r="AR950" s="82"/>
      <c r="AS950" s="82"/>
      <c r="AT950" s="82"/>
      <c r="AU950" s="82"/>
      <c r="AV950" s="82"/>
      <c r="AW950" s="82"/>
      <c r="AX950" s="82"/>
      <c r="AY950" s="82"/>
      <c r="AZ950" s="82"/>
      <c r="BA950" s="82"/>
      <c r="BB950" s="82"/>
      <c r="BC950" s="82"/>
      <c r="BD950" s="82"/>
      <c r="BE950" s="82"/>
      <c r="BF950" s="82"/>
      <c r="BG950" s="82"/>
      <c r="BH950" s="82"/>
      <c r="BI950" s="82"/>
      <c r="BJ950" s="82"/>
      <c r="BK950" s="82"/>
      <c r="BL950" s="82"/>
      <c r="BM950" s="82"/>
      <c r="BN950" s="82"/>
      <c r="BO950" s="82"/>
      <c r="BP950" s="82"/>
      <c r="BQ950" s="82"/>
      <c r="BR950" s="82"/>
      <c r="BS950" s="84"/>
      <c r="BT950" s="84"/>
      <c r="BU950" s="84"/>
      <c r="BV950" s="84"/>
      <c r="BW950" s="84"/>
      <c r="BX950" s="84"/>
      <c r="BY950" s="82"/>
      <c r="BZ950" s="83"/>
      <c r="CA950" s="82"/>
      <c r="CB950" s="82"/>
      <c r="CC950" s="82"/>
    </row>
    <row r="951" spans="1:81" ht="15.75" customHeight="1" thickBot="1" x14ac:dyDescent="0.25">
      <c r="A951" s="82"/>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c r="AA951" s="82"/>
      <c r="AB951" s="82"/>
      <c r="AC951" s="82"/>
      <c r="AD951" s="82"/>
      <c r="AE951" s="82"/>
      <c r="AF951" s="82"/>
      <c r="AG951" s="82"/>
      <c r="AH951" s="82"/>
      <c r="AI951" s="82"/>
      <c r="AJ951" s="82"/>
      <c r="AK951" s="82"/>
      <c r="AL951" s="82"/>
      <c r="AM951" s="82"/>
      <c r="AN951" s="82"/>
      <c r="AO951" s="82"/>
      <c r="AP951" s="82"/>
      <c r="AQ951" s="82"/>
      <c r="AR951" s="82"/>
      <c r="AS951" s="82"/>
      <c r="AT951" s="82"/>
      <c r="AU951" s="82"/>
      <c r="AV951" s="82"/>
      <c r="AW951" s="82"/>
      <c r="AX951" s="82"/>
      <c r="AY951" s="82"/>
      <c r="AZ951" s="82"/>
      <c r="BA951" s="82"/>
      <c r="BB951" s="82"/>
      <c r="BC951" s="82"/>
      <c r="BD951" s="82"/>
      <c r="BE951" s="82"/>
      <c r="BF951" s="82"/>
      <c r="BG951" s="82"/>
      <c r="BH951" s="82"/>
      <c r="BI951" s="82"/>
      <c r="BJ951" s="82"/>
      <c r="BK951" s="82"/>
      <c r="BL951" s="82"/>
      <c r="BM951" s="82"/>
      <c r="BN951" s="82"/>
      <c r="BO951" s="82"/>
      <c r="BP951" s="82"/>
      <c r="BQ951" s="82"/>
      <c r="BR951" s="82"/>
      <c r="BS951" s="84"/>
      <c r="BT951" s="84"/>
      <c r="BU951" s="84"/>
      <c r="BV951" s="84"/>
      <c r="BW951" s="84"/>
      <c r="BX951" s="84"/>
      <c r="BY951" s="82"/>
      <c r="BZ951" s="83"/>
      <c r="CA951" s="82"/>
      <c r="CB951" s="82"/>
      <c r="CC951" s="82"/>
    </row>
    <row r="952" spans="1:81" ht="15.75" customHeight="1" thickBot="1" x14ac:dyDescent="0.25">
      <c r="A952" s="82"/>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c r="AA952" s="82"/>
      <c r="AB952" s="82"/>
      <c r="AC952" s="82"/>
      <c r="AD952" s="82"/>
      <c r="AE952" s="82"/>
      <c r="AF952" s="82"/>
      <c r="AG952" s="82"/>
      <c r="AH952" s="82"/>
      <c r="AI952" s="82"/>
      <c r="AJ952" s="82"/>
      <c r="AK952" s="82"/>
      <c r="AL952" s="82"/>
      <c r="AM952" s="82"/>
      <c r="AN952" s="82"/>
      <c r="AO952" s="82"/>
      <c r="AP952" s="82"/>
      <c r="AQ952" s="82"/>
      <c r="AR952" s="82"/>
      <c r="AS952" s="82"/>
      <c r="AT952" s="82"/>
      <c r="AU952" s="82"/>
      <c r="AV952" s="82"/>
      <c r="AW952" s="82"/>
      <c r="AX952" s="82"/>
      <c r="AY952" s="82"/>
      <c r="AZ952" s="82"/>
      <c r="BA952" s="82"/>
      <c r="BB952" s="82"/>
      <c r="BC952" s="82"/>
      <c r="BD952" s="82"/>
      <c r="BE952" s="82"/>
      <c r="BF952" s="82"/>
      <c r="BG952" s="82"/>
      <c r="BH952" s="82"/>
      <c r="BI952" s="82"/>
      <c r="BJ952" s="82"/>
      <c r="BK952" s="82"/>
      <c r="BL952" s="82"/>
      <c r="BM952" s="82"/>
      <c r="BN952" s="82"/>
      <c r="BO952" s="82"/>
      <c r="BP952" s="82"/>
      <c r="BQ952" s="82"/>
      <c r="BR952" s="82"/>
      <c r="BS952" s="84"/>
      <c r="BT952" s="84"/>
      <c r="BU952" s="84"/>
      <c r="BV952" s="84"/>
      <c r="BW952" s="84"/>
      <c r="BX952" s="84"/>
      <c r="BY952" s="82"/>
      <c r="BZ952" s="83"/>
      <c r="CA952" s="82"/>
      <c r="CB952" s="82"/>
      <c r="CC952" s="82"/>
    </row>
    <row r="953" spans="1:81" ht="15.75" customHeight="1" thickBot="1" x14ac:dyDescent="0.25">
      <c r="A953" s="82"/>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c r="AA953" s="82"/>
      <c r="AB953" s="82"/>
      <c r="AC953" s="82"/>
      <c r="AD953" s="82"/>
      <c r="AE953" s="82"/>
      <c r="AF953" s="82"/>
      <c r="AG953" s="82"/>
      <c r="AH953" s="82"/>
      <c r="AI953" s="82"/>
      <c r="AJ953" s="82"/>
      <c r="AK953" s="82"/>
      <c r="AL953" s="82"/>
      <c r="AM953" s="82"/>
      <c r="AN953" s="82"/>
      <c r="AO953" s="82"/>
      <c r="AP953" s="82"/>
      <c r="AQ953" s="82"/>
      <c r="AR953" s="82"/>
      <c r="AS953" s="82"/>
      <c r="AT953" s="82"/>
      <c r="AU953" s="82"/>
      <c r="AV953" s="82"/>
      <c r="AW953" s="82"/>
      <c r="AX953" s="82"/>
      <c r="AY953" s="82"/>
      <c r="AZ953" s="82"/>
      <c r="BA953" s="82"/>
      <c r="BB953" s="82"/>
      <c r="BC953" s="82"/>
      <c r="BD953" s="82"/>
      <c r="BE953" s="82"/>
      <c r="BF953" s="82"/>
      <c r="BG953" s="82"/>
      <c r="BH953" s="82"/>
      <c r="BI953" s="82"/>
      <c r="BJ953" s="82"/>
      <c r="BK953" s="82"/>
      <c r="BL953" s="82"/>
      <c r="BM953" s="82"/>
      <c r="BN953" s="82"/>
      <c r="BO953" s="82"/>
      <c r="BP953" s="82"/>
      <c r="BQ953" s="82"/>
      <c r="BR953" s="82"/>
      <c r="BS953" s="84"/>
      <c r="BT953" s="84"/>
      <c r="BU953" s="84"/>
      <c r="BV953" s="84"/>
      <c r="BW953" s="84"/>
      <c r="BX953" s="84"/>
      <c r="BY953" s="82"/>
      <c r="BZ953" s="83"/>
      <c r="CA953" s="82"/>
      <c r="CB953" s="82"/>
      <c r="CC953" s="82"/>
    </row>
    <row r="954" spans="1:81" ht="15.75" customHeight="1" thickBot="1" x14ac:dyDescent="0.25">
      <c r="A954" s="82"/>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c r="AA954" s="82"/>
      <c r="AB954" s="82"/>
      <c r="AC954" s="82"/>
      <c r="AD954" s="82"/>
      <c r="AE954" s="82"/>
      <c r="AF954" s="82"/>
      <c r="AG954" s="82"/>
      <c r="AH954" s="82"/>
      <c r="AI954" s="82"/>
      <c r="AJ954" s="82"/>
      <c r="AK954" s="82"/>
      <c r="AL954" s="82"/>
      <c r="AM954" s="82"/>
      <c r="AN954" s="82"/>
      <c r="AO954" s="82"/>
      <c r="AP954" s="82"/>
      <c r="AQ954" s="82"/>
      <c r="AR954" s="82"/>
      <c r="AS954" s="82"/>
      <c r="AT954" s="82"/>
      <c r="AU954" s="82"/>
      <c r="AV954" s="82"/>
      <c r="AW954" s="82"/>
      <c r="AX954" s="82"/>
      <c r="AY954" s="82"/>
      <c r="AZ954" s="82"/>
      <c r="BA954" s="82"/>
      <c r="BB954" s="82"/>
      <c r="BC954" s="82"/>
      <c r="BD954" s="82"/>
      <c r="BE954" s="82"/>
      <c r="BF954" s="82"/>
      <c r="BG954" s="82"/>
      <c r="BH954" s="82"/>
      <c r="BI954" s="82"/>
      <c r="BJ954" s="82"/>
      <c r="BK954" s="82"/>
      <c r="BL954" s="82"/>
      <c r="BM954" s="82"/>
      <c r="BN954" s="82"/>
      <c r="BO954" s="82"/>
      <c r="BP954" s="82"/>
      <c r="BQ954" s="82"/>
      <c r="BR954" s="82"/>
      <c r="BS954" s="84"/>
      <c r="BT954" s="84"/>
      <c r="BU954" s="84"/>
      <c r="BV954" s="84"/>
      <c r="BW954" s="84"/>
      <c r="BX954" s="84"/>
      <c r="BY954" s="82"/>
      <c r="BZ954" s="83"/>
      <c r="CA954" s="82"/>
      <c r="CB954" s="82"/>
      <c r="CC954" s="82"/>
    </row>
    <row r="955" spans="1:81" ht="15.75" customHeight="1" thickBot="1" x14ac:dyDescent="0.25">
      <c r="A955" s="82"/>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c r="AA955" s="82"/>
      <c r="AB955" s="82"/>
      <c r="AC955" s="82"/>
      <c r="AD955" s="82"/>
      <c r="AE955" s="82"/>
      <c r="AF955" s="82"/>
      <c r="AG955" s="82"/>
      <c r="AH955" s="82"/>
      <c r="AI955" s="82"/>
      <c r="AJ955" s="82"/>
      <c r="AK955" s="82"/>
      <c r="AL955" s="82"/>
      <c r="AM955" s="82"/>
      <c r="AN955" s="82"/>
      <c r="AO955" s="82"/>
      <c r="AP955" s="82"/>
      <c r="AQ955" s="82"/>
      <c r="AR955" s="82"/>
      <c r="AS955" s="82"/>
      <c r="AT955" s="82"/>
      <c r="AU955" s="82"/>
      <c r="AV955" s="82"/>
      <c r="AW955" s="82"/>
      <c r="AX955" s="82"/>
      <c r="AY955" s="82"/>
      <c r="AZ955" s="82"/>
      <c r="BA955" s="82"/>
      <c r="BB955" s="82"/>
      <c r="BC955" s="82"/>
      <c r="BD955" s="82"/>
      <c r="BE955" s="82"/>
      <c r="BF955" s="82"/>
      <c r="BG955" s="82"/>
      <c r="BH955" s="82"/>
      <c r="BI955" s="82"/>
      <c r="BJ955" s="82"/>
      <c r="BK955" s="82"/>
      <c r="BL955" s="82"/>
      <c r="BM955" s="82"/>
      <c r="BN955" s="82"/>
      <c r="BO955" s="82"/>
      <c r="BP955" s="82"/>
      <c r="BQ955" s="82"/>
      <c r="BR955" s="82"/>
      <c r="BS955" s="84"/>
      <c r="BT955" s="84"/>
      <c r="BU955" s="84"/>
      <c r="BV955" s="84"/>
      <c r="BW955" s="84"/>
      <c r="BX955" s="84"/>
      <c r="BY955" s="82"/>
      <c r="BZ955" s="83"/>
      <c r="CA955" s="82"/>
      <c r="CB955" s="82"/>
      <c r="CC955" s="82"/>
    </row>
    <row r="956" spans="1:81" ht="15.75" customHeight="1" thickBot="1" x14ac:dyDescent="0.25">
      <c r="A956" s="82"/>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c r="AG956" s="82"/>
      <c r="AH956" s="82"/>
      <c r="AI956" s="82"/>
      <c r="AJ956" s="82"/>
      <c r="AK956" s="82"/>
      <c r="AL956" s="82"/>
      <c r="AM956" s="82"/>
      <c r="AN956" s="82"/>
      <c r="AO956" s="82"/>
      <c r="AP956" s="82"/>
      <c r="AQ956" s="82"/>
      <c r="AR956" s="82"/>
      <c r="AS956" s="82"/>
      <c r="AT956" s="82"/>
      <c r="AU956" s="82"/>
      <c r="AV956" s="82"/>
      <c r="AW956" s="82"/>
      <c r="AX956" s="82"/>
      <c r="AY956" s="82"/>
      <c r="AZ956" s="82"/>
      <c r="BA956" s="82"/>
      <c r="BB956" s="82"/>
      <c r="BC956" s="82"/>
      <c r="BD956" s="82"/>
      <c r="BE956" s="82"/>
      <c r="BF956" s="82"/>
      <c r="BG956" s="82"/>
      <c r="BH956" s="82"/>
      <c r="BI956" s="82"/>
      <c r="BJ956" s="82"/>
      <c r="BK956" s="82"/>
      <c r="BL956" s="82"/>
      <c r="BM956" s="82"/>
      <c r="BN956" s="82"/>
      <c r="BO956" s="82"/>
      <c r="BP956" s="82"/>
      <c r="BQ956" s="82"/>
      <c r="BR956" s="82"/>
      <c r="BS956" s="84"/>
      <c r="BT956" s="84"/>
      <c r="BU956" s="84"/>
      <c r="BV956" s="84"/>
      <c r="BW956" s="84"/>
      <c r="BX956" s="84"/>
      <c r="BY956" s="82"/>
      <c r="BZ956" s="83"/>
      <c r="CA956" s="82"/>
      <c r="CB956" s="82"/>
      <c r="CC956" s="82"/>
    </row>
    <row r="957" spans="1:81" ht="15.75" customHeight="1" thickBot="1" x14ac:dyDescent="0.25">
      <c r="A957" s="82"/>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c r="AA957" s="82"/>
      <c r="AB957" s="82"/>
      <c r="AC957" s="82"/>
      <c r="AD957" s="82"/>
      <c r="AE957" s="82"/>
      <c r="AF957" s="82"/>
      <c r="AG957" s="82"/>
      <c r="AH957" s="82"/>
      <c r="AI957" s="82"/>
      <c r="AJ957" s="82"/>
      <c r="AK957" s="82"/>
      <c r="AL957" s="82"/>
      <c r="AM957" s="82"/>
      <c r="AN957" s="82"/>
      <c r="AO957" s="82"/>
      <c r="AP957" s="82"/>
      <c r="AQ957" s="82"/>
      <c r="AR957" s="82"/>
      <c r="AS957" s="82"/>
      <c r="AT957" s="82"/>
      <c r="AU957" s="82"/>
      <c r="AV957" s="82"/>
      <c r="AW957" s="82"/>
      <c r="AX957" s="82"/>
      <c r="AY957" s="82"/>
      <c r="AZ957" s="82"/>
      <c r="BA957" s="82"/>
      <c r="BB957" s="82"/>
      <c r="BC957" s="82"/>
      <c r="BD957" s="82"/>
      <c r="BE957" s="82"/>
      <c r="BF957" s="82"/>
      <c r="BG957" s="82"/>
      <c r="BH957" s="82"/>
      <c r="BI957" s="82"/>
      <c r="BJ957" s="82"/>
      <c r="BK957" s="82"/>
      <c r="BL957" s="82"/>
      <c r="BM957" s="82"/>
      <c r="BN957" s="82"/>
      <c r="BO957" s="82"/>
      <c r="BP957" s="82"/>
      <c r="BQ957" s="82"/>
      <c r="BR957" s="82"/>
      <c r="BS957" s="84"/>
      <c r="BT957" s="84"/>
      <c r="BU957" s="84"/>
      <c r="BV957" s="84"/>
      <c r="BW957" s="84"/>
      <c r="BX957" s="84"/>
      <c r="BY957" s="82"/>
      <c r="BZ957" s="83"/>
      <c r="CA957" s="82"/>
      <c r="CB957" s="82"/>
      <c r="CC957" s="82"/>
    </row>
    <row r="958" spans="1:81" ht="15.75" customHeight="1" thickBot="1" x14ac:dyDescent="0.25">
      <c r="A958" s="82"/>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c r="AA958" s="82"/>
      <c r="AB958" s="82"/>
      <c r="AC958" s="82"/>
      <c r="AD958" s="82"/>
      <c r="AE958" s="82"/>
      <c r="AF958" s="82"/>
      <c r="AG958" s="82"/>
      <c r="AH958" s="82"/>
      <c r="AI958" s="82"/>
      <c r="AJ958" s="82"/>
      <c r="AK958" s="82"/>
      <c r="AL958" s="82"/>
      <c r="AM958" s="82"/>
      <c r="AN958" s="82"/>
      <c r="AO958" s="82"/>
      <c r="AP958" s="82"/>
      <c r="AQ958" s="82"/>
      <c r="AR958" s="82"/>
      <c r="AS958" s="82"/>
      <c r="AT958" s="82"/>
      <c r="AU958" s="82"/>
      <c r="AV958" s="82"/>
      <c r="AW958" s="82"/>
      <c r="AX958" s="82"/>
      <c r="AY958" s="82"/>
      <c r="AZ958" s="82"/>
      <c r="BA958" s="82"/>
      <c r="BB958" s="82"/>
      <c r="BC958" s="82"/>
      <c r="BD958" s="82"/>
      <c r="BE958" s="82"/>
      <c r="BF958" s="82"/>
      <c r="BG958" s="82"/>
      <c r="BH958" s="82"/>
      <c r="BI958" s="82"/>
      <c r="BJ958" s="82"/>
      <c r="BK958" s="82"/>
      <c r="BL958" s="82"/>
      <c r="BM958" s="82"/>
      <c r="BN958" s="82"/>
      <c r="BO958" s="82"/>
      <c r="BP958" s="82"/>
      <c r="BQ958" s="82"/>
      <c r="BR958" s="82"/>
      <c r="BS958" s="84"/>
      <c r="BT958" s="84"/>
      <c r="BU958" s="84"/>
      <c r="BV958" s="84"/>
      <c r="BW958" s="84"/>
      <c r="BX958" s="84"/>
      <c r="BY958" s="82"/>
      <c r="BZ958" s="83"/>
      <c r="CA958" s="82"/>
      <c r="CB958" s="82"/>
      <c r="CC958" s="82"/>
    </row>
    <row r="959" spans="1:81" ht="15.75" customHeight="1" thickBot="1" x14ac:dyDescent="0.25">
      <c r="A959" s="82"/>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c r="AA959" s="82"/>
      <c r="AB959" s="82"/>
      <c r="AC959" s="82"/>
      <c r="AD959" s="82"/>
      <c r="AE959" s="82"/>
      <c r="AF959" s="82"/>
      <c r="AG959" s="82"/>
      <c r="AH959" s="82"/>
      <c r="AI959" s="82"/>
      <c r="AJ959" s="82"/>
      <c r="AK959" s="82"/>
      <c r="AL959" s="82"/>
      <c r="AM959" s="82"/>
      <c r="AN959" s="82"/>
      <c r="AO959" s="82"/>
      <c r="AP959" s="82"/>
      <c r="AQ959" s="82"/>
      <c r="AR959" s="82"/>
      <c r="AS959" s="82"/>
      <c r="AT959" s="82"/>
      <c r="AU959" s="82"/>
      <c r="AV959" s="82"/>
      <c r="AW959" s="82"/>
      <c r="AX959" s="82"/>
      <c r="AY959" s="82"/>
      <c r="AZ959" s="82"/>
      <c r="BA959" s="82"/>
      <c r="BB959" s="82"/>
      <c r="BC959" s="82"/>
      <c r="BD959" s="82"/>
      <c r="BE959" s="82"/>
      <c r="BF959" s="82"/>
      <c r="BG959" s="82"/>
      <c r="BH959" s="82"/>
      <c r="BI959" s="82"/>
      <c r="BJ959" s="82"/>
      <c r="BK959" s="82"/>
      <c r="BL959" s="82"/>
      <c r="BM959" s="82"/>
      <c r="BN959" s="82"/>
      <c r="BO959" s="82"/>
      <c r="BP959" s="82"/>
      <c r="BQ959" s="82"/>
      <c r="BR959" s="82"/>
      <c r="BS959" s="84"/>
      <c r="BT959" s="84"/>
      <c r="BU959" s="84"/>
      <c r="BV959" s="84"/>
      <c r="BW959" s="84"/>
      <c r="BX959" s="84"/>
      <c r="BY959" s="82"/>
      <c r="BZ959" s="83"/>
      <c r="CA959" s="82"/>
      <c r="CB959" s="82"/>
      <c r="CC959" s="82"/>
    </row>
    <row r="960" spans="1:81" ht="15.75" customHeight="1" thickBot="1" x14ac:dyDescent="0.25">
      <c r="A960" s="82"/>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c r="AA960" s="82"/>
      <c r="AB960" s="82"/>
      <c r="AC960" s="82"/>
      <c r="AD960" s="82"/>
      <c r="AE960" s="82"/>
      <c r="AF960" s="82"/>
      <c r="AG960" s="82"/>
      <c r="AH960" s="82"/>
      <c r="AI960" s="82"/>
      <c r="AJ960" s="82"/>
      <c r="AK960" s="82"/>
      <c r="AL960" s="82"/>
      <c r="AM960" s="82"/>
      <c r="AN960" s="82"/>
      <c r="AO960" s="82"/>
      <c r="AP960" s="82"/>
      <c r="AQ960" s="82"/>
      <c r="AR960" s="82"/>
      <c r="AS960" s="82"/>
      <c r="AT960" s="82"/>
      <c r="AU960" s="82"/>
      <c r="AV960" s="82"/>
      <c r="AW960" s="82"/>
      <c r="AX960" s="82"/>
      <c r="AY960" s="82"/>
      <c r="AZ960" s="82"/>
      <c r="BA960" s="82"/>
      <c r="BB960" s="82"/>
      <c r="BC960" s="82"/>
      <c r="BD960" s="82"/>
      <c r="BE960" s="82"/>
      <c r="BF960" s="82"/>
      <c r="BG960" s="82"/>
      <c r="BH960" s="82"/>
      <c r="BI960" s="82"/>
      <c r="BJ960" s="82"/>
      <c r="BK960" s="82"/>
      <c r="BL960" s="82"/>
      <c r="BM960" s="82"/>
      <c r="BN960" s="82"/>
      <c r="BO960" s="82"/>
      <c r="BP960" s="82"/>
      <c r="BQ960" s="82"/>
      <c r="BR960" s="82"/>
      <c r="BS960" s="84"/>
      <c r="BT960" s="84"/>
      <c r="BU960" s="84"/>
      <c r="BV960" s="84"/>
      <c r="BW960" s="84"/>
      <c r="BX960" s="84"/>
      <c r="BY960" s="82"/>
      <c r="BZ960" s="83"/>
      <c r="CA960" s="82"/>
      <c r="CB960" s="82"/>
      <c r="CC960" s="82"/>
    </row>
    <row r="961" spans="1:81" ht="15.75" customHeight="1" thickBot="1" x14ac:dyDescent="0.25">
      <c r="A961" s="82"/>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c r="AA961" s="82"/>
      <c r="AB961" s="82"/>
      <c r="AC961" s="82"/>
      <c r="AD961" s="82"/>
      <c r="AE961" s="82"/>
      <c r="AF961" s="82"/>
      <c r="AG961" s="82"/>
      <c r="AH961" s="82"/>
      <c r="AI961" s="82"/>
      <c r="AJ961" s="82"/>
      <c r="AK961" s="82"/>
      <c r="AL961" s="82"/>
      <c r="AM961" s="82"/>
      <c r="AN961" s="82"/>
      <c r="AO961" s="82"/>
      <c r="AP961" s="82"/>
      <c r="AQ961" s="82"/>
      <c r="AR961" s="82"/>
      <c r="AS961" s="82"/>
      <c r="AT961" s="82"/>
      <c r="AU961" s="82"/>
      <c r="AV961" s="82"/>
      <c r="AW961" s="82"/>
      <c r="AX961" s="82"/>
      <c r="AY961" s="82"/>
      <c r="AZ961" s="82"/>
      <c r="BA961" s="82"/>
      <c r="BB961" s="82"/>
      <c r="BC961" s="82"/>
      <c r="BD961" s="82"/>
      <c r="BE961" s="82"/>
      <c r="BF961" s="82"/>
      <c r="BG961" s="82"/>
      <c r="BH961" s="82"/>
      <c r="BI961" s="82"/>
      <c r="BJ961" s="82"/>
      <c r="BK961" s="82"/>
      <c r="BL961" s="82"/>
      <c r="BM961" s="82"/>
      <c r="BN961" s="82"/>
      <c r="BO961" s="82"/>
      <c r="BP961" s="82"/>
      <c r="BQ961" s="82"/>
      <c r="BR961" s="82"/>
      <c r="BS961" s="84"/>
      <c r="BT961" s="84"/>
      <c r="BU961" s="84"/>
      <c r="BV961" s="84"/>
      <c r="BW961" s="84"/>
      <c r="BX961" s="84"/>
      <c r="BY961" s="82"/>
      <c r="BZ961" s="83"/>
      <c r="CA961" s="82"/>
      <c r="CB961" s="82"/>
      <c r="CC961" s="82"/>
    </row>
    <row r="962" spans="1:81" ht="15.75" customHeight="1" thickBot="1" x14ac:dyDescent="0.25">
      <c r="A962" s="82"/>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c r="AG962" s="82"/>
      <c r="AH962" s="82"/>
      <c r="AI962" s="82"/>
      <c r="AJ962" s="82"/>
      <c r="AK962" s="82"/>
      <c r="AL962" s="82"/>
      <c r="AM962" s="82"/>
      <c r="AN962" s="82"/>
      <c r="AO962" s="82"/>
      <c r="AP962" s="82"/>
      <c r="AQ962" s="82"/>
      <c r="AR962" s="82"/>
      <c r="AS962" s="82"/>
      <c r="AT962" s="82"/>
      <c r="AU962" s="82"/>
      <c r="AV962" s="82"/>
      <c r="AW962" s="82"/>
      <c r="AX962" s="82"/>
      <c r="AY962" s="82"/>
      <c r="AZ962" s="82"/>
      <c r="BA962" s="82"/>
      <c r="BB962" s="82"/>
      <c r="BC962" s="82"/>
      <c r="BD962" s="82"/>
      <c r="BE962" s="82"/>
      <c r="BF962" s="82"/>
      <c r="BG962" s="82"/>
      <c r="BH962" s="82"/>
      <c r="BI962" s="82"/>
      <c r="BJ962" s="82"/>
      <c r="BK962" s="82"/>
      <c r="BL962" s="82"/>
      <c r="BM962" s="82"/>
      <c r="BN962" s="82"/>
      <c r="BO962" s="82"/>
      <c r="BP962" s="82"/>
      <c r="BQ962" s="82"/>
      <c r="BR962" s="82"/>
      <c r="BS962" s="84"/>
      <c r="BT962" s="84"/>
      <c r="BU962" s="84"/>
      <c r="BV962" s="84"/>
      <c r="BW962" s="84"/>
      <c r="BX962" s="84"/>
      <c r="BY962" s="82"/>
      <c r="BZ962" s="83"/>
      <c r="CA962" s="82"/>
      <c r="CB962" s="82"/>
      <c r="CC962" s="82"/>
    </row>
    <row r="963" spans="1:81" ht="15.75" customHeight="1" thickBot="1" x14ac:dyDescent="0.25">
      <c r="A963" s="82"/>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c r="AA963" s="82"/>
      <c r="AB963" s="82"/>
      <c r="AC963" s="82"/>
      <c r="AD963" s="82"/>
      <c r="AE963" s="82"/>
      <c r="AF963" s="82"/>
      <c r="AG963" s="82"/>
      <c r="AH963" s="82"/>
      <c r="AI963" s="82"/>
      <c r="AJ963" s="82"/>
      <c r="AK963" s="82"/>
      <c r="AL963" s="82"/>
      <c r="AM963" s="82"/>
      <c r="AN963" s="82"/>
      <c r="AO963" s="82"/>
      <c r="AP963" s="82"/>
      <c r="AQ963" s="82"/>
      <c r="AR963" s="82"/>
      <c r="AS963" s="82"/>
      <c r="AT963" s="82"/>
      <c r="AU963" s="82"/>
      <c r="AV963" s="82"/>
      <c r="AW963" s="82"/>
      <c r="AX963" s="82"/>
      <c r="AY963" s="82"/>
      <c r="AZ963" s="82"/>
      <c r="BA963" s="82"/>
      <c r="BB963" s="82"/>
      <c r="BC963" s="82"/>
      <c r="BD963" s="82"/>
      <c r="BE963" s="82"/>
      <c r="BF963" s="82"/>
      <c r="BG963" s="82"/>
      <c r="BH963" s="82"/>
      <c r="BI963" s="82"/>
      <c r="BJ963" s="82"/>
      <c r="BK963" s="82"/>
      <c r="BL963" s="82"/>
      <c r="BM963" s="82"/>
      <c r="BN963" s="82"/>
      <c r="BO963" s="82"/>
      <c r="BP963" s="82"/>
      <c r="BQ963" s="82"/>
      <c r="BR963" s="82"/>
      <c r="BS963" s="84"/>
      <c r="BT963" s="84"/>
      <c r="BU963" s="84"/>
      <c r="BV963" s="84"/>
      <c r="BW963" s="84"/>
      <c r="BX963" s="84"/>
      <c r="BY963" s="82"/>
      <c r="BZ963" s="83"/>
      <c r="CA963" s="82"/>
      <c r="CB963" s="82"/>
      <c r="CC963" s="82"/>
    </row>
    <row r="964" spans="1:81" ht="15.75" customHeight="1" thickBot="1" x14ac:dyDescent="0.25">
      <c r="A964" s="82"/>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c r="AA964" s="82"/>
      <c r="AB964" s="82"/>
      <c r="AC964" s="82"/>
      <c r="AD964" s="82"/>
      <c r="AE964" s="82"/>
      <c r="AF964" s="82"/>
      <c r="AG964" s="82"/>
      <c r="AH964" s="82"/>
      <c r="AI964" s="82"/>
      <c r="AJ964" s="82"/>
      <c r="AK964" s="82"/>
      <c r="AL964" s="82"/>
      <c r="AM964" s="82"/>
      <c r="AN964" s="82"/>
      <c r="AO964" s="82"/>
      <c r="AP964" s="82"/>
      <c r="AQ964" s="82"/>
      <c r="AR964" s="82"/>
      <c r="AS964" s="82"/>
      <c r="AT964" s="82"/>
      <c r="AU964" s="82"/>
      <c r="AV964" s="82"/>
      <c r="AW964" s="82"/>
      <c r="AX964" s="82"/>
      <c r="AY964" s="82"/>
      <c r="AZ964" s="82"/>
      <c r="BA964" s="82"/>
      <c r="BB964" s="82"/>
      <c r="BC964" s="82"/>
      <c r="BD964" s="82"/>
      <c r="BE964" s="82"/>
      <c r="BF964" s="82"/>
      <c r="BG964" s="82"/>
      <c r="BH964" s="82"/>
      <c r="BI964" s="82"/>
      <c r="BJ964" s="82"/>
      <c r="BK964" s="82"/>
      <c r="BL964" s="82"/>
      <c r="BM964" s="82"/>
      <c r="BN964" s="82"/>
      <c r="BO964" s="82"/>
      <c r="BP964" s="82"/>
      <c r="BQ964" s="82"/>
      <c r="BR964" s="82"/>
      <c r="BS964" s="84"/>
      <c r="BT964" s="84"/>
      <c r="BU964" s="84"/>
      <c r="BV964" s="84"/>
      <c r="BW964" s="84"/>
      <c r="BX964" s="84"/>
      <c r="BY964" s="82"/>
      <c r="BZ964" s="83"/>
      <c r="CA964" s="82"/>
      <c r="CB964" s="82"/>
      <c r="CC964" s="82"/>
    </row>
    <row r="965" spans="1:81" ht="15.75" customHeight="1" thickBot="1" x14ac:dyDescent="0.25">
      <c r="A965" s="82"/>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c r="AA965" s="82"/>
      <c r="AB965" s="82"/>
      <c r="AC965" s="82"/>
      <c r="AD965" s="82"/>
      <c r="AE965" s="82"/>
      <c r="AF965" s="82"/>
      <c r="AG965" s="82"/>
      <c r="AH965" s="82"/>
      <c r="AI965" s="82"/>
      <c r="AJ965" s="82"/>
      <c r="AK965" s="82"/>
      <c r="AL965" s="82"/>
      <c r="AM965" s="82"/>
      <c r="AN965" s="82"/>
      <c r="AO965" s="82"/>
      <c r="AP965" s="82"/>
      <c r="AQ965" s="82"/>
      <c r="AR965" s="82"/>
      <c r="AS965" s="82"/>
      <c r="AT965" s="82"/>
      <c r="AU965" s="82"/>
      <c r="AV965" s="82"/>
      <c r="AW965" s="82"/>
      <c r="AX965" s="82"/>
      <c r="AY965" s="82"/>
      <c r="AZ965" s="82"/>
      <c r="BA965" s="82"/>
      <c r="BB965" s="82"/>
      <c r="BC965" s="82"/>
      <c r="BD965" s="82"/>
      <c r="BE965" s="82"/>
      <c r="BF965" s="82"/>
      <c r="BG965" s="82"/>
      <c r="BH965" s="82"/>
      <c r="BI965" s="82"/>
      <c r="BJ965" s="82"/>
      <c r="BK965" s="82"/>
      <c r="BL965" s="82"/>
      <c r="BM965" s="82"/>
      <c r="BN965" s="82"/>
      <c r="BO965" s="82"/>
      <c r="BP965" s="82"/>
      <c r="BQ965" s="82"/>
      <c r="BR965" s="82"/>
      <c r="BS965" s="84"/>
      <c r="BT965" s="84"/>
      <c r="BU965" s="84"/>
      <c r="BV965" s="84"/>
      <c r="BW965" s="84"/>
      <c r="BX965" s="84"/>
      <c r="BY965" s="82"/>
      <c r="BZ965" s="83"/>
      <c r="CA965" s="82"/>
      <c r="CB965" s="82"/>
      <c r="CC965" s="82"/>
    </row>
    <row r="966" spans="1:81" ht="15.75" customHeight="1" thickBot="1" x14ac:dyDescent="0.25">
      <c r="A966" s="82"/>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c r="AA966" s="82"/>
      <c r="AB966" s="82"/>
      <c r="AC966" s="82"/>
      <c r="AD966" s="82"/>
      <c r="AE966" s="82"/>
      <c r="AF966" s="82"/>
      <c r="AG966" s="82"/>
      <c r="AH966" s="82"/>
      <c r="AI966" s="82"/>
      <c r="AJ966" s="82"/>
      <c r="AK966" s="82"/>
      <c r="AL966" s="82"/>
      <c r="AM966" s="82"/>
      <c r="AN966" s="82"/>
      <c r="AO966" s="82"/>
      <c r="AP966" s="82"/>
      <c r="AQ966" s="82"/>
      <c r="AR966" s="82"/>
      <c r="AS966" s="82"/>
      <c r="AT966" s="82"/>
      <c r="AU966" s="82"/>
      <c r="AV966" s="82"/>
      <c r="AW966" s="82"/>
      <c r="AX966" s="82"/>
      <c r="AY966" s="82"/>
      <c r="AZ966" s="82"/>
      <c r="BA966" s="82"/>
      <c r="BB966" s="82"/>
      <c r="BC966" s="82"/>
      <c r="BD966" s="82"/>
      <c r="BE966" s="82"/>
      <c r="BF966" s="82"/>
      <c r="BG966" s="82"/>
      <c r="BH966" s="82"/>
      <c r="BI966" s="82"/>
      <c r="BJ966" s="82"/>
      <c r="BK966" s="82"/>
      <c r="BL966" s="82"/>
      <c r="BM966" s="82"/>
      <c r="BN966" s="82"/>
      <c r="BO966" s="82"/>
      <c r="BP966" s="82"/>
      <c r="BQ966" s="82"/>
      <c r="BR966" s="82"/>
      <c r="BS966" s="84"/>
      <c r="BT966" s="84"/>
      <c r="BU966" s="84"/>
      <c r="BV966" s="84"/>
      <c r="BW966" s="84"/>
      <c r="BX966" s="84"/>
      <c r="BY966" s="82"/>
      <c r="BZ966" s="83"/>
      <c r="CA966" s="82"/>
      <c r="CB966" s="82"/>
      <c r="CC966" s="82"/>
    </row>
    <row r="967" spans="1:81" ht="15.75" customHeight="1" thickBot="1" x14ac:dyDescent="0.25">
      <c r="A967" s="82"/>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c r="AA967" s="82"/>
      <c r="AB967" s="82"/>
      <c r="AC967" s="82"/>
      <c r="AD967" s="82"/>
      <c r="AE967" s="82"/>
      <c r="AF967" s="82"/>
      <c r="AG967" s="82"/>
      <c r="AH967" s="82"/>
      <c r="AI967" s="82"/>
      <c r="AJ967" s="82"/>
      <c r="AK967" s="82"/>
      <c r="AL967" s="82"/>
      <c r="AM967" s="82"/>
      <c r="AN967" s="82"/>
      <c r="AO967" s="82"/>
      <c r="AP967" s="82"/>
      <c r="AQ967" s="82"/>
      <c r="AR967" s="82"/>
      <c r="AS967" s="82"/>
      <c r="AT967" s="82"/>
      <c r="AU967" s="82"/>
      <c r="AV967" s="82"/>
      <c r="AW967" s="82"/>
      <c r="AX967" s="82"/>
      <c r="AY967" s="82"/>
      <c r="AZ967" s="82"/>
      <c r="BA967" s="82"/>
      <c r="BB967" s="82"/>
      <c r="BC967" s="82"/>
      <c r="BD967" s="82"/>
      <c r="BE967" s="82"/>
      <c r="BF967" s="82"/>
      <c r="BG967" s="82"/>
      <c r="BH967" s="82"/>
      <c r="BI967" s="82"/>
      <c r="BJ967" s="82"/>
      <c r="BK967" s="82"/>
      <c r="BL967" s="82"/>
      <c r="BM967" s="82"/>
      <c r="BN967" s="82"/>
      <c r="BO967" s="82"/>
      <c r="BP967" s="82"/>
      <c r="BQ967" s="82"/>
      <c r="BR967" s="82"/>
      <c r="BS967" s="84"/>
      <c r="BT967" s="84"/>
      <c r="BU967" s="84"/>
      <c r="BV967" s="84"/>
      <c r="BW967" s="84"/>
      <c r="BX967" s="84"/>
      <c r="BY967" s="82"/>
      <c r="BZ967" s="83"/>
      <c r="CA967" s="82"/>
      <c r="CB967" s="82"/>
      <c r="CC967" s="82"/>
    </row>
    <row r="968" spans="1:81" ht="15.75" customHeight="1" thickBot="1" x14ac:dyDescent="0.25">
      <c r="A968" s="82"/>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c r="AG968" s="82"/>
      <c r="AH968" s="82"/>
      <c r="AI968" s="82"/>
      <c r="AJ968" s="82"/>
      <c r="AK968" s="82"/>
      <c r="AL968" s="82"/>
      <c r="AM968" s="82"/>
      <c r="AN968" s="82"/>
      <c r="AO968" s="82"/>
      <c r="AP968" s="82"/>
      <c r="AQ968" s="82"/>
      <c r="AR968" s="82"/>
      <c r="AS968" s="82"/>
      <c r="AT968" s="82"/>
      <c r="AU968" s="82"/>
      <c r="AV968" s="82"/>
      <c r="AW968" s="82"/>
      <c r="AX968" s="82"/>
      <c r="AY968" s="82"/>
      <c r="AZ968" s="82"/>
      <c r="BA968" s="82"/>
      <c r="BB968" s="82"/>
      <c r="BC968" s="82"/>
      <c r="BD968" s="82"/>
      <c r="BE968" s="82"/>
      <c r="BF968" s="82"/>
      <c r="BG968" s="82"/>
      <c r="BH968" s="82"/>
      <c r="BI968" s="82"/>
      <c r="BJ968" s="82"/>
      <c r="BK968" s="82"/>
      <c r="BL968" s="82"/>
      <c r="BM968" s="82"/>
      <c r="BN968" s="82"/>
      <c r="BO968" s="82"/>
      <c r="BP968" s="82"/>
      <c r="BQ968" s="82"/>
      <c r="BR968" s="82"/>
      <c r="BS968" s="84"/>
      <c r="BT968" s="84"/>
      <c r="BU968" s="84"/>
      <c r="BV968" s="84"/>
      <c r="BW968" s="84"/>
      <c r="BX968" s="84"/>
      <c r="BY968" s="82"/>
      <c r="BZ968" s="83"/>
      <c r="CA968" s="82"/>
      <c r="CB968" s="82"/>
      <c r="CC968" s="82"/>
    </row>
    <row r="969" spans="1:81" ht="15.75" customHeight="1" thickBot="1" x14ac:dyDescent="0.25">
      <c r="A969" s="82"/>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c r="AA969" s="82"/>
      <c r="AB969" s="82"/>
      <c r="AC969" s="82"/>
      <c r="AD969" s="82"/>
      <c r="AE969" s="82"/>
      <c r="AF969" s="82"/>
      <c r="AG969" s="82"/>
      <c r="AH969" s="82"/>
      <c r="AI969" s="82"/>
      <c r="AJ969" s="82"/>
      <c r="AK969" s="82"/>
      <c r="AL969" s="82"/>
      <c r="AM969" s="82"/>
      <c r="AN969" s="82"/>
      <c r="AO969" s="82"/>
      <c r="AP969" s="82"/>
      <c r="AQ969" s="82"/>
      <c r="AR969" s="82"/>
      <c r="AS969" s="82"/>
      <c r="AT969" s="82"/>
      <c r="AU969" s="82"/>
      <c r="AV969" s="82"/>
      <c r="AW969" s="82"/>
      <c r="AX969" s="82"/>
      <c r="AY969" s="82"/>
      <c r="AZ969" s="82"/>
      <c r="BA969" s="82"/>
      <c r="BB969" s="82"/>
      <c r="BC969" s="82"/>
      <c r="BD969" s="82"/>
      <c r="BE969" s="82"/>
      <c r="BF969" s="82"/>
      <c r="BG969" s="82"/>
      <c r="BH969" s="82"/>
      <c r="BI969" s="82"/>
      <c r="BJ969" s="82"/>
      <c r="BK969" s="82"/>
      <c r="BL969" s="82"/>
      <c r="BM969" s="82"/>
      <c r="BN969" s="82"/>
      <c r="BO969" s="82"/>
      <c r="BP969" s="82"/>
      <c r="BQ969" s="82"/>
      <c r="BR969" s="82"/>
      <c r="BS969" s="84"/>
      <c r="BT969" s="84"/>
      <c r="BU969" s="84"/>
      <c r="BV969" s="84"/>
      <c r="BW969" s="84"/>
      <c r="BX969" s="84"/>
      <c r="BY969" s="82"/>
      <c r="BZ969" s="83"/>
      <c r="CA969" s="82"/>
      <c r="CB969" s="82"/>
      <c r="CC969" s="82"/>
    </row>
    <row r="970" spans="1:81" ht="15.75" customHeight="1" thickBot="1" x14ac:dyDescent="0.25">
      <c r="A970" s="82"/>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c r="AA970" s="82"/>
      <c r="AB970" s="82"/>
      <c r="AC970" s="82"/>
      <c r="AD970" s="82"/>
      <c r="AE970" s="82"/>
      <c r="AF970" s="82"/>
      <c r="AG970" s="82"/>
      <c r="AH970" s="82"/>
      <c r="AI970" s="82"/>
      <c r="AJ970" s="82"/>
      <c r="AK970" s="82"/>
      <c r="AL970" s="82"/>
      <c r="AM970" s="82"/>
      <c r="AN970" s="82"/>
      <c r="AO970" s="82"/>
      <c r="AP970" s="82"/>
      <c r="AQ970" s="82"/>
      <c r="AR970" s="82"/>
      <c r="AS970" s="82"/>
      <c r="AT970" s="82"/>
      <c r="AU970" s="82"/>
      <c r="AV970" s="82"/>
      <c r="AW970" s="82"/>
      <c r="AX970" s="82"/>
      <c r="AY970" s="82"/>
      <c r="AZ970" s="82"/>
      <c r="BA970" s="82"/>
      <c r="BB970" s="82"/>
      <c r="BC970" s="82"/>
      <c r="BD970" s="82"/>
      <c r="BE970" s="82"/>
      <c r="BF970" s="82"/>
      <c r="BG970" s="82"/>
      <c r="BH970" s="82"/>
      <c r="BI970" s="82"/>
      <c r="BJ970" s="82"/>
      <c r="BK970" s="82"/>
      <c r="BL970" s="82"/>
      <c r="BM970" s="82"/>
      <c r="BN970" s="82"/>
      <c r="BO970" s="82"/>
      <c r="BP970" s="82"/>
      <c r="BQ970" s="82"/>
      <c r="BR970" s="82"/>
      <c r="BS970" s="84"/>
      <c r="BT970" s="84"/>
      <c r="BU970" s="84"/>
      <c r="BV970" s="84"/>
      <c r="BW970" s="84"/>
      <c r="BX970" s="84"/>
      <c r="BY970" s="82"/>
      <c r="BZ970" s="83"/>
      <c r="CA970" s="82"/>
      <c r="CB970" s="82"/>
      <c r="CC970" s="82"/>
    </row>
    <row r="971" spans="1:81" ht="15.75" customHeight="1" thickBot="1" x14ac:dyDescent="0.25">
      <c r="A971" s="82"/>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c r="AA971" s="82"/>
      <c r="AB971" s="82"/>
      <c r="AC971" s="82"/>
      <c r="AD971" s="82"/>
      <c r="AE971" s="82"/>
      <c r="AF971" s="82"/>
      <c r="AG971" s="82"/>
      <c r="AH971" s="82"/>
      <c r="AI971" s="82"/>
      <c r="AJ971" s="82"/>
      <c r="AK971" s="82"/>
      <c r="AL971" s="82"/>
      <c r="AM971" s="82"/>
      <c r="AN971" s="82"/>
      <c r="AO971" s="82"/>
      <c r="AP971" s="82"/>
      <c r="AQ971" s="82"/>
      <c r="AR971" s="82"/>
      <c r="AS971" s="82"/>
      <c r="AT971" s="82"/>
      <c r="AU971" s="82"/>
      <c r="AV971" s="82"/>
      <c r="AW971" s="82"/>
      <c r="AX971" s="82"/>
      <c r="AY971" s="82"/>
      <c r="AZ971" s="82"/>
      <c r="BA971" s="82"/>
      <c r="BB971" s="82"/>
      <c r="BC971" s="82"/>
      <c r="BD971" s="82"/>
      <c r="BE971" s="82"/>
      <c r="BF971" s="82"/>
      <c r="BG971" s="82"/>
      <c r="BH971" s="82"/>
      <c r="BI971" s="82"/>
      <c r="BJ971" s="82"/>
      <c r="BK971" s="82"/>
      <c r="BL971" s="82"/>
      <c r="BM971" s="82"/>
      <c r="BN971" s="82"/>
      <c r="BO971" s="82"/>
      <c r="BP971" s="82"/>
      <c r="BQ971" s="82"/>
      <c r="BR971" s="82"/>
      <c r="BS971" s="84"/>
      <c r="BT971" s="84"/>
      <c r="BU971" s="84"/>
      <c r="BV971" s="84"/>
      <c r="BW971" s="84"/>
      <c r="BX971" s="84"/>
      <c r="BY971" s="82"/>
      <c r="BZ971" s="83"/>
      <c r="CA971" s="82"/>
      <c r="CB971" s="82"/>
      <c r="CC971" s="82"/>
    </row>
    <row r="972" spans="1:81" ht="15.75" customHeight="1" thickBot="1" x14ac:dyDescent="0.25">
      <c r="A972" s="82"/>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c r="AA972" s="82"/>
      <c r="AB972" s="82"/>
      <c r="AC972" s="82"/>
      <c r="AD972" s="82"/>
      <c r="AE972" s="82"/>
      <c r="AF972" s="82"/>
      <c r="AG972" s="82"/>
      <c r="AH972" s="82"/>
      <c r="AI972" s="82"/>
      <c r="AJ972" s="82"/>
      <c r="AK972" s="82"/>
      <c r="AL972" s="82"/>
      <c r="AM972" s="82"/>
      <c r="AN972" s="82"/>
      <c r="AO972" s="82"/>
      <c r="AP972" s="82"/>
      <c r="AQ972" s="82"/>
      <c r="AR972" s="82"/>
      <c r="AS972" s="82"/>
      <c r="AT972" s="82"/>
      <c r="AU972" s="82"/>
      <c r="AV972" s="82"/>
      <c r="AW972" s="82"/>
      <c r="AX972" s="82"/>
      <c r="AY972" s="82"/>
      <c r="AZ972" s="82"/>
      <c r="BA972" s="82"/>
      <c r="BB972" s="82"/>
      <c r="BC972" s="82"/>
      <c r="BD972" s="82"/>
      <c r="BE972" s="82"/>
      <c r="BF972" s="82"/>
      <c r="BG972" s="82"/>
      <c r="BH972" s="82"/>
      <c r="BI972" s="82"/>
      <c r="BJ972" s="82"/>
      <c r="BK972" s="82"/>
      <c r="BL972" s="82"/>
      <c r="BM972" s="82"/>
      <c r="BN972" s="82"/>
      <c r="BO972" s="82"/>
      <c r="BP972" s="82"/>
      <c r="BQ972" s="82"/>
      <c r="BR972" s="82"/>
      <c r="BS972" s="84"/>
      <c r="BT972" s="84"/>
      <c r="BU972" s="84"/>
      <c r="BV972" s="84"/>
      <c r="BW972" s="84"/>
      <c r="BX972" s="84"/>
      <c r="BY972" s="82"/>
      <c r="BZ972" s="83"/>
      <c r="CA972" s="82"/>
      <c r="CB972" s="82"/>
      <c r="CC972" s="82"/>
    </row>
    <row r="973" spans="1:81" ht="15.75" customHeight="1" thickBot="1" x14ac:dyDescent="0.25">
      <c r="A973" s="82"/>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c r="AA973" s="82"/>
      <c r="AB973" s="82"/>
      <c r="AC973" s="82"/>
      <c r="AD973" s="82"/>
      <c r="AE973" s="82"/>
      <c r="AF973" s="82"/>
      <c r="AG973" s="82"/>
      <c r="AH973" s="82"/>
      <c r="AI973" s="82"/>
      <c r="AJ973" s="82"/>
      <c r="AK973" s="82"/>
      <c r="AL973" s="82"/>
      <c r="AM973" s="82"/>
      <c r="AN973" s="82"/>
      <c r="AO973" s="82"/>
      <c r="AP973" s="82"/>
      <c r="AQ973" s="82"/>
      <c r="AR973" s="82"/>
      <c r="AS973" s="82"/>
      <c r="AT973" s="82"/>
      <c r="AU973" s="82"/>
      <c r="AV973" s="82"/>
      <c r="AW973" s="82"/>
      <c r="AX973" s="82"/>
      <c r="AY973" s="82"/>
      <c r="AZ973" s="82"/>
      <c r="BA973" s="82"/>
      <c r="BB973" s="82"/>
      <c r="BC973" s="82"/>
      <c r="BD973" s="82"/>
      <c r="BE973" s="82"/>
      <c r="BF973" s="82"/>
      <c r="BG973" s="82"/>
      <c r="BH973" s="82"/>
      <c r="BI973" s="82"/>
      <c r="BJ973" s="82"/>
      <c r="BK973" s="82"/>
      <c r="BL973" s="82"/>
      <c r="BM973" s="82"/>
      <c r="BN973" s="82"/>
      <c r="BO973" s="82"/>
      <c r="BP973" s="82"/>
      <c r="BQ973" s="82"/>
      <c r="BR973" s="82"/>
      <c r="BS973" s="84"/>
      <c r="BT973" s="84"/>
      <c r="BU973" s="84"/>
      <c r="BV973" s="84"/>
      <c r="BW973" s="84"/>
      <c r="BX973" s="84"/>
      <c r="BY973" s="82"/>
      <c r="BZ973" s="83"/>
      <c r="CA973" s="82"/>
      <c r="CB973" s="82"/>
      <c r="CC973" s="82"/>
    </row>
    <row r="974" spans="1:81" ht="15.75" customHeight="1" thickBot="1" x14ac:dyDescent="0.25">
      <c r="A974" s="82"/>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c r="AG974" s="82"/>
      <c r="AH974" s="82"/>
      <c r="AI974" s="82"/>
      <c r="AJ974" s="82"/>
      <c r="AK974" s="82"/>
      <c r="AL974" s="82"/>
      <c r="AM974" s="82"/>
      <c r="AN974" s="82"/>
      <c r="AO974" s="82"/>
      <c r="AP974" s="82"/>
      <c r="AQ974" s="82"/>
      <c r="AR974" s="82"/>
      <c r="AS974" s="82"/>
      <c r="AT974" s="82"/>
      <c r="AU974" s="82"/>
      <c r="AV974" s="82"/>
      <c r="AW974" s="82"/>
      <c r="AX974" s="82"/>
      <c r="AY974" s="82"/>
      <c r="AZ974" s="82"/>
      <c r="BA974" s="82"/>
      <c r="BB974" s="82"/>
      <c r="BC974" s="82"/>
      <c r="BD974" s="82"/>
      <c r="BE974" s="82"/>
      <c r="BF974" s="82"/>
      <c r="BG974" s="82"/>
      <c r="BH974" s="82"/>
      <c r="BI974" s="82"/>
      <c r="BJ974" s="82"/>
      <c r="BK974" s="82"/>
      <c r="BL974" s="82"/>
      <c r="BM974" s="82"/>
      <c r="BN974" s="82"/>
      <c r="BO974" s="82"/>
      <c r="BP974" s="82"/>
      <c r="BQ974" s="82"/>
      <c r="BR974" s="82"/>
      <c r="BS974" s="84"/>
      <c r="BT974" s="84"/>
      <c r="BU974" s="84"/>
      <c r="BV974" s="84"/>
      <c r="BW974" s="84"/>
      <c r="BX974" s="84"/>
      <c r="BY974" s="82"/>
      <c r="BZ974" s="83"/>
      <c r="CA974" s="82"/>
      <c r="CB974" s="82"/>
      <c r="CC974" s="82"/>
    </row>
    <row r="975" spans="1:81" ht="15.75" customHeight="1" thickBot="1" x14ac:dyDescent="0.25">
      <c r="A975" s="82"/>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c r="AA975" s="82"/>
      <c r="AB975" s="82"/>
      <c r="AC975" s="82"/>
      <c r="AD975" s="82"/>
      <c r="AE975" s="82"/>
      <c r="AF975" s="82"/>
      <c r="AG975" s="82"/>
      <c r="AH975" s="82"/>
      <c r="AI975" s="82"/>
      <c r="AJ975" s="82"/>
      <c r="AK975" s="82"/>
      <c r="AL975" s="82"/>
      <c r="AM975" s="82"/>
      <c r="AN975" s="82"/>
      <c r="AO975" s="82"/>
      <c r="AP975" s="82"/>
      <c r="AQ975" s="82"/>
      <c r="AR975" s="82"/>
      <c r="AS975" s="82"/>
      <c r="AT975" s="82"/>
      <c r="AU975" s="82"/>
      <c r="AV975" s="82"/>
      <c r="AW975" s="82"/>
      <c r="AX975" s="82"/>
      <c r="AY975" s="82"/>
      <c r="AZ975" s="82"/>
      <c r="BA975" s="82"/>
      <c r="BB975" s="82"/>
      <c r="BC975" s="82"/>
      <c r="BD975" s="82"/>
      <c r="BE975" s="82"/>
      <c r="BF975" s="82"/>
      <c r="BG975" s="82"/>
      <c r="BH975" s="82"/>
      <c r="BI975" s="82"/>
      <c r="BJ975" s="82"/>
      <c r="BK975" s="82"/>
      <c r="BL975" s="82"/>
      <c r="BM975" s="82"/>
      <c r="BN975" s="82"/>
      <c r="BO975" s="82"/>
      <c r="BP975" s="82"/>
      <c r="BQ975" s="82"/>
      <c r="BR975" s="82"/>
      <c r="BS975" s="84"/>
      <c r="BT975" s="84"/>
      <c r="BU975" s="84"/>
      <c r="BV975" s="84"/>
      <c r="BW975" s="84"/>
      <c r="BX975" s="84"/>
      <c r="BY975" s="82"/>
      <c r="BZ975" s="83"/>
      <c r="CA975" s="82"/>
      <c r="CB975" s="82"/>
      <c r="CC975" s="82"/>
    </row>
    <row r="976" spans="1:81" ht="15.75" customHeight="1" thickBot="1" x14ac:dyDescent="0.25">
      <c r="A976" s="82"/>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c r="AA976" s="82"/>
      <c r="AB976" s="82"/>
      <c r="AC976" s="82"/>
      <c r="AD976" s="82"/>
      <c r="AE976" s="82"/>
      <c r="AF976" s="82"/>
      <c r="AG976" s="82"/>
      <c r="AH976" s="82"/>
      <c r="AI976" s="82"/>
      <c r="AJ976" s="82"/>
      <c r="AK976" s="82"/>
      <c r="AL976" s="82"/>
      <c r="AM976" s="82"/>
      <c r="AN976" s="82"/>
      <c r="AO976" s="82"/>
      <c r="AP976" s="82"/>
      <c r="AQ976" s="82"/>
      <c r="AR976" s="82"/>
      <c r="AS976" s="82"/>
      <c r="AT976" s="82"/>
      <c r="AU976" s="82"/>
      <c r="AV976" s="82"/>
      <c r="AW976" s="82"/>
      <c r="AX976" s="82"/>
      <c r="AY976" s="82"/>
      <c r="AZ976" s="82"/>
      <c r="BA976" s="82"/>
      <c r="BB976" s="82"/>
      <c r="BC976" s="82"/>
      <c r="BD976" s="82"/>
      <c r="BE976" s="82"/>
      <c r="BF976" s="82"/>
      <c r="BG976" s="82"/>
      <c r="BH976" s="82"/>
      <c r="BI976" s="82"/>
      <c r="BJ976" s="82"/>
      <c r="BK976" s="82"/>
      <c r="BL976" s="82"/>
      <c r="BM976" s="82"/>
      <c r="BN976" s="82"/>
      <c r="BO976" s="82"/>
      <c r="BP976" s="82"/>
      <c r="BQ976" s="82"/>
      <c r="BR976" s="82"/>
      <c r="BS976" s="84"/>
      <c r="BT976" s="84"/>
      <c r="BU976" s="84"/>
      <c r="BV976" s="84"/>
      <c r="BW976" s="84"/>
      <c r="BX976" s="84"/>
      <c r="BY976" s="82"/>
      <c r="BZ976" s="83"/>
      <c r="CA976" s="82"/>
      <c r="CB976" s="82"/>
      <c r="CC976" s="82"/>
    </row>
    <row r="977" spans="1:81" ht="15.75" customHeight="1" thickBot="1" x14ac:dyDescent="0.25">
      <c r="A977" s="82"/>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c r="AA977" s="82"/>
      <c r="AB977" s="82"/>
      <c r="AC977" s="82"/>
      <c r="AD977" s="82"/>
      <c r="AE977" s="82"/>
      <c r="AF977" s="82"/>
      <c r="AG977" s="82"/>
      <c r="AH977" s="82"/>
      <c r="AI977" s="82"/>
      <c r="AJ977" s="82"/>
      <c r="AK977" s="82"/>
      <c r="AL977" s="82"/>
      <c r="AM977" s="82"/>
      <c r="AN977" s="82"/>
      <c r="AO977" s="82"/>
      <c r="AP977" s="82"/>
      <c r="AQ977" s="82"/>
      <c r="AR977" s="82"/>
      <c r="AS977" s="82"/>
      <c r="AT977" s="82"/>
      <c r="AU977" s="82"/>
      <c r="AV977" s="82"/>
      <c r="AW977" s="82"/>
      <c r="AX977" s="82"/>
      <c r="AY977" s="82"/>
      <c r="AZ977" s="82"/>
      <c r="BA977" s="82"/>
      <c r="BB977" s="82"/>
      <c r="BC977" s="82"/>
      <c r="BD977" s="82"/>
      <c r="BE977" s="82"/>
      <c r="BF977" s="82"/>
      <c r="BG977" s="82"/>
      <c r="BH977" s="82"/>
      <c r="BI977" s="82"/>
      <c r="BJ977" s="82"/>
      <c r="BK977" s="82"/>
      <c r="BL977" s="82"/>
      <c r="BM977" s="82"/>
      <c r="BN977" s="82"/>
      <c r="BO977" s="82"/>
      <c r="BP977" s="82"/>
      <c r="BQ977" s="82"/>
      <c r="BR977" s="82"/>
      <c r="BS977" s="84"/>
      <c r="BT977" s="84"/>
      <c r="BU977" s="84"/>
      <c r="BV977" s="84"/>
      <c r="BW977" s="84"/>
      <c r="BX977" s="84"/>
      <c r="BY977" s="82"/>
      <c r="BZ977" s="83"/>
      <c r="CA977" s="82"/>
      <c r="CB977" s="82"/>
      <c r="CC977" s="82"/>
    </row>
    <row r="978" spans="1:81" ht="15.75" customHeight="1" thickBot="1" x14ac:dyDescent="0.25">
      <c r="A978" s="82"/>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c r="AA978" s="82"/>
      <c r="AB978" s="82"/>
      <c r="AC978" s="82"/>
      <c r="AD978" s="82"/>
      <c r="AE978" s="82"/>
      <c r="AF978" s="82"/>
      <c r="AG978" s="82"/>
      <c r="AH978" s="82"/>
      <c r="AI978" s="82"/>
      <c r="AJ978" s="82"/>
      <c r="AK978" s="82"/>
      <c r="AL978" s="82"/>
      <c r="AM978" s="82"/>
      <c r="AN978" s="82"/>
      <c r="AO978" s="82"/>
      <c r="AP978" s="82"/>
      <c r="AQ978" s="82"/>
      <c r="AR978" s="82"/>
      <c r="AS978" s="82"/>
      <c r="AT978" s="82"/>
      <c r="AU978" s="82"/>
      <c r="AV978" s="82"/>
      <c r="AW978" s="82"/>
      <c r="AX978" s="82"/>
      <c r="AY978" s="82"/>
      <c r="AZ978" s="82"/>
      <c r="BA978" s="82"/>
      <c r="BB978" s="82"/>
      <c r="BC978" s="82"/>
      <c r="BD978" s="82"/>
      <c r="BE978" s="82"/>
      <c r="BF978" s="82"/>
      <c r="BG978" s="82"/>
      <c r="BH978" s="82"/>
      <c r="BI978" s="82"/>
      <c r="BJ978" s="82"/>
      <c r="BK978" s="82"/>
      <c r="BL978" s="82"/>
      <c r="BM978" s="82"/>
      <c r="BN978" s="82"/>
      <c r="BO978" s="82"/>
      <c r="BP978" s="82"/>
      <c r="BQ978" s="82"/>
      <c r="BR978" s="82"/>
      <c r="BS978" s="84"/>
      <c r="BT978" s="84"/>
      <c r="BU978" s="84"/>
      <c r="BV978" s="84"/>
      <c r="BW978" s="84"/>
      <c r="BX978" s="84"/>
      <c r="BY978" s="82"/>
      <c r="BZ978" s="83"/>
      <c r="CA978" s="82"/>
      <c r="CB978" s="82"/>
      <c r="CC978" s="82"/>
    </row>
    <row r="979" spans="1:81" ht="15.75" customHeight="1" thickBot="1" x14ac:dyDescent="0.25">
      <c r="A979" s="82"/>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c r="AA979" s="82"/>
      <c r="AB979" s="82"/>
      <c r="AC979" s="82"/>
      <c r="AD979" s="82"/>
      <c r="AE979" s="82"/>
      <c r="AF979" s="82"/>
      <c r="AG979" s="82"/>
      <c r="AH979" s="82"/>
      <c r="AI979" s="82"/>
      <c r="AJ979" s="82"/>
      <c r="AK979" s="82"/>
      <c r="AL979" s="82"/>
      <c r="AM979" s="82"/>
      <c r="AN979" s="82"/>
      <c r="AO979" s="82"/>
      <c r="AP979" s="82"/>
      <c r="AQ979" s="82"/>
      <c r="AR979" s="82"/>
      <c r="AS979" s="82"/>
      <c r="AT979" s="82"/>
      <c r="AU979" s="82"/>
      <c r="AV979" s="82"/>
      <c r="AW979" s="82"/>
      <c r="AX979" s="82"/>
      <c r="AY979" s="82"/>
      <c r="AZ979" s="82"/>
      <c r="BA979" s="82"/>
      <c r="BB979" s="82"/>
      <c r="BC979" s="82"/>
      <c r="BD979" s="82"/>
      <c r="BE979" s="82"/>
      <c r="BF979" s="82"/>
      <c r="BG979" s="82"/>
      <c r="BH979" s="82"/>
      <c r="BI979" s="82"/>
      <c r="BJ979" s="82"/>
      <c r="BK979" s="82"/>
      <c r="BL979" s="82"/>
      <c r="BM979" s="82"/>
      <c r="BN979" s="82"/>
      <c r="BO979" s="82"/>
      <c r="BP979" s="82"/>
      <c r="BQ979" s="82"/>
      <c r="BR979" s="82"/>
      <c r="BS979" s="84"/>
      <c r="BT979" s="84"/>
      <c r="BU979" s="84"/>
      <c r="BV979" s="84"/>
      <c r="BW979" s="84"/>
      <c r="BX979" s="84"/>
      <c r="BY979" s="82"/>
      <c r="BZ979" s="83"/>
      <c r="CA979" s="82"/>
      <c r="CB979" s="82"/>
      <c r="CC979" s="82"/>
    </row>
    <row r="980" spans="1:81" ht="15.75" customHeight="1" thickBot="1" x14ac:dyDescent="0.25">
      <c r="A980" s="82"/>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c r="AG980" s="82"/>
      <c r="AH980" s="82"/>
      <c r="AI980" s="82"/>
      <c r="AJ980" s="82"/>
      <c r="AK980" s="82"/>
      <c r="AL980" s="82"/>
      <c r="AM980" s="82"/>
      <c r="AN980" s="82"/>
      <c r="AO980" s="82"/>
      <c r="AP980" s="82"/>
      <c r="AQ980" s="82"/>
      <c r="AR980" s="82"/>
      <c r="AS980" s="82"/>
      <c r="AT980" s="82"/>
      <c r="AU980" s="82"/>
      <c r="AV980" s="82"/>
      <c r="AW980" s="82"/>
      <c r="AX980" s="82"/>
      <c r="AY980" s="82"/>
      <c r="AZ980" s="82"/>
      <c r="BA980" s="82"/>
      <c r="BB980" s="82"/>
      <c r="BC980" s="82"/>
      <c r="BD980" s="82"/>
      <c r="BE980" s="82"/>
      <c r="BF980" s="82"/>
      <c r="BG980" s="82"/>
      <c r="BH980" s="82"/>
      <c r="BI980" s="82"/>
      <c r="BJ980" s="82"/>
      <c r="BK980" s="82"/>
      <c r="BL980" s="82"/>
      <c r="BM980" s="82"/>
      <c r="BN980" s="82"/>
      <c r="BO980" s="82"/>
      <c r="BP980" s="82"/>
      <c r="BQ980" s="82"/>
      <c r="BR980" s="82"/>
      <c r="BS980" s="84"/>
      <c r="BT980" s="84"/>
      <c r="BU980" s="84"/>
      <c r="BV980" s="84"/>
      <c r="BW980" s="84"/>
      <c r="BX980" s="84"/>
      <c r="BY980" s="82"/>
      <c r="BZ980" s="83"/>
      <c r="CA980" s="82"/>
      <c r="CB980" s="82"/>
      <c r="CC980" s="82"/>
    </row>
    <row r="981" spans="1:81" ht="15.75" customHeight="1" thickBot="1" x14ac:dyDescent="0.25">
      <c r="A981" s="82"/>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c r="AA981" s="82"/>
      <c r="AB981" s="82"/>
      <c r="AC981" s="82"/>
      <c r="AD981" s="82"/>
      <c r="AE981" s="82"/>
      <c r="AF981" s="82"/>
      <c r="AG981" s="82"/>
      <c r="AH981" s="82"/>
      <c r="AI981" s="82"/>
      <c r="AJ981" s="82"/>
      <c r="AK981" s="82"/>
      <c r="AL981" s="82"/>
      <c r="AM981" s="82"/>
      <c r="AN981" s="82"/>
      <c r="AO981" s="82"/>
      <c r="AP981" s="82"/>
      <c r="AQ981" s="82"/>
      <c r="AR981" s="82"/>
      <c r="AS981" s="82"/>
      <c r="AT981" s="82"/>
      <c r="AU981" s="82"/>
      <c r="AV981" s="82"/>
      <c r="AW981" s="82"/>
      <c r="AX981" s="82"/>
      <c r="AY981" s="82"/>
      <c r="AZ981" s="82"/>
      <c r="BA981" s="82"/>
      <c r="BB981" s="82"/>
      <c r="BC981" s="82"/>
      <c r="BD981" s="82"/>
      <c r="BE981" s="82"/>
      <c r="BF981" s="82"/>
      <c r="BG981" s="82"/>
      <c r="BH981" s="82"/>
      <c r="BI981" s="82"/>
      <c r="BJ981" s="82"/>
      <c r="BK981" s="82"/>
      <c r="BL981" s="82"/>
      <c r="BM981" s="82"/>
      <c r="BN981" s="82"/>
      <c r="BO981" s="82"/>
      <c r="BP981" s="82"/>
      <c r="BQ981" s="82"/>
      <c r="BR981" s="82"/>
      <c r="BS981" s="84"/>
      <c r="BT981" s="84"/>
      <c r="BU981" s="84"/>
      <c r="BV981" s="84"/>
      <c r="BW981" s="84"/>
      <c r="BX981" s="84"/>
      <c r="BY981" s="82"/>
      <c r="BZ981" s="83"/>
      <c r="CA981" s="82"/>
      <c r="CB981" s="82"/>
      <c r="CC981" s="82"/>
    </row>
    <row r="982" spans="1:81" ht="15.75" customHeight="1" thickBot="1" x14ac:dyDescent="0.25">
      <c r="A982" s="82"/>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c r="AA982" s="82"/>
      <c r="AB982" s="82"/>
      <c r="AC982" s="82"/>
      <c r="AD982" s="82"/>
      <c r="AE982" s="82"/>
      <c r="AF982" s="82"/>
      <c r="AG982" s="82"/>
      <c r="AH982" s="82"/>
      <c r="AI982" s="82"/>
      <c r="AJ982" s="82"/>
      <c r="AK982" s="82"/>
      <c r="AL982" s="82"/>
      <c r="AM982" s="82"/>
      <c r="AN982" s="82"/>
      <c r="AO982" s="82"/>
      <c r="AP982" s="82"/>
      <c r="AQ982" s="82"/>
      <c r="AR982" s="82"/>
      <c r="AS982" s="82"/>
      <c r="AT982" s="82"/>
      <c r="AU982" s="82"/>
      <c r="AV982" s="82"/>
      <c r="AW982" s="82"/>
      <c r="AX982" s="82"/>
      <c r="AY982" s="82"/>
      <c r="AZ982" s="82"/>
      <c r="BA982" s="82"/>
      <c r="BB982" s="82"/>
      <c r="BC982" s="82"/>
      <c r="BD982" s="82"/>
      <c r="BE982" s="82"/>
      <c r="BF982" s="82"/>
      <c r="BG982" s="82"/>
      <c r="BH982" s="82"/>
      <c r="BI982" s="82"/>
      <c r="BJ982" s="82"/>
      <c r="BK982" s="82"/>
      <c r="BL982" s="82"/>
      <c r="BM982" s="82"/>
      <c r="BN982" s="82"/>
      <c r="BO982" s="82"/>
      <c r="BP982" s="82"/>
      <c r="BQ982" s="82"/>
      <c r="BR982" s="82"/>
      <c r="BS982" s="84"/>
      <c r="BT982" s="84"/>
      <c r="BU982" s="84"/>
      <c r="BV982" s="84"/>
      <c r="BW982" s="84"/>
      <c r="BX982" s="84"/>
      <c r="BY982" s="82"/>
      <c r="BZ982" s="83"/>
      <c r="CA982" s="82"/>
      <c r="CB982" s="82"/>
      <c r="CC982" s="82"/>
    </row>
    <row r="983" spans="1:81" ht="15.75" customHeight="1" thickBot="1" x14ac:dyDescent="0.25">
      <c r="A983" s="82"/>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c r="AA983" s="82"/>
      <c r="AB983" s="82"/>
      <c r="AC983" s="82"/>
      <c r="AD983" s="82"/>
      <c r="AE983" s="82"/>
      <c r="AF983" s="82"/>
      <c r="AG983" s="82"/>
      <c r="AH983" s="82"/>
      <c r="AI983" s="82"/>
      <c r="AJ983" s="82"/>
      <c r="AK983" s="82"/>
      <c r="AL983" s="82"/>
      <c r="AM983" s="82"/>
      <c r="AN983" s="82"/>
      <c r="AO983" s="82"/>
      <c r="AP983" s="82"/>
      <c r="AQ983" s="82"/>
      <c r="AR983" s="82"/>
      <c r="AS983" s="82"/>
      <c r="AT983" s="82"/>
      <c r="AU983" s="82"/>
      <c r="AV983" s="82"/>
      <c r="AW983" s="82"/>
      <c r="AX983" s="82"/>
      <c r="AY983" s="82"/>
      <c r="AZ983" s="82"/>
      <c r="BA983" s="82"/>
      <c r="BB983" s="82"/>
      <c r="BC983" s="82"/>
      <c r="BD983" s="82"/>
      <c r="BE983" s="82"/>
      <c r="BF983" s="82"/>
      <c r="BG983" s="82"/>
      <c r="BH983" s="82"/>
      <c r="BI983" s="82"/>
      <c r="BJ983" s="82"/>
      <c r="BK983" s="82"/>
      <c r="BL983" s="82"/>
      <c r="BM983" s="82"/>
      <c r="BN983" s="82"/>
      <c r="BO983" s="82"/>
      <c r="BP983" s="82"/>
      <c r="BQ983" s="82"/>
      <c r="BR983" s="82"/>
      <c r="BS983" s="84"/>
      <c r="BT983" s="84"/>
      <c r="BU983" s="84"/>
      <c r="BV983" s="84"/>
      <c r="BW983" s="84"/>
      <c r="BX983" s="84"/>
      <c r="BY983" s="82"/>
      <c r="BZ983" s="83"/>
      <c r="CA983" s="82"/>
      <c r="CB983" s="82"/>
      <c r="CC983" s="82"/>
    </row>
    <row r="984" spans="1:81" ht="15.75" customHeight="1" thickBot="1" x14ac:dyDescent="0.25">
      <c r="A984" s="82"/>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c r="AA984" s="82"/>
      <c r="AB984" s="82"/>
      <c r="AC984" s="82"/>
      <c r="AD984" s="82"/>
      <c r="AE984" s="82"/>
      <c r="AF984" s="82"/>
      <c r="AG984" s="82"/>
      <c r="AH984" s="82"/>
      <c r="AI984" s="82"/>
      <c r="AJ984" s="82"/>
      <c r="AK984" s="82"/>
      <c r="AL984" s="82"/>
      <c r="AM984" s="82"/>
      <c r="AN984" s="82"/>
      <c r="AO984" s="82"/>
      <c r="AP984" s="82"/>
      <c r="AQ984" s="82"/>
      <c r="AR984" s="82"/>
      <c r="AS984" s="82"/>
      <c r="AT984" s="82"/>
      <c r="AU984" s="82"/>
      <c r="AV984" s="82"/>
      <c r="AW984" s="82"/>
      <c r="AX984" s="82"/>
      <c r="AY984" s="82"/>
      <c r="AZ984" s="82"/>
      <c r="BA984" s="82"/>
      <c r="BB984" s="82"/>
      <c r="BC984" s="82"/>
      <c r="BD984" s="82"/>
      <c r="BE984" s="82"/>
      <c r="BF984" s="82"/>
      <c r="BG984" s="82"/>
      <c r="BH984" s="82"/>
      <c r="BI984" s="82"/>
      <c r="BJ984" s="82"/>
      <c r="BK984" s="82"/>
      <c r="BL984" s="82"/>
      <c r="BM984" s="82"/>
      <c r="BN984" s="82"/>
      <c r="BO984" s="82"/>
      <c r="BP984" s="82"/>
      <c r="BQ984" s="82"/>
      <c r="BR984" s="82"/>
      <c r="BS984" s="84"/>
      <c r="BT984" s="84"/>
      <c r="BU984" s="84"/>
      <c r="BV984" s="84"/>
      <c r="BW984" s="84"/>
      <c r="BX984" s="84"/>
      <c r="BY984" s="82"/>
      <c r="BZ984" s="83"/>
      <c r="CA984" s="82"/>
      <c r="CB984" s="82"/>
      <c r="CC984" s="82"/>
    </row>
    <row r="985" spans="1:81" ht="15.75" customHeight="1" thickBot="1" x14ac:dyDescent="0.25">
      <c r="A985" s="82"/>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c r="AA985" s="82"/>
      <c r="AB985" s="82"/>
      <c r="AC985" s="82"/>
      <c r="AD985" s="82"/>
      <c r="AE985" s="82"/>
      <c r="AF985" s="82"/>
      <c r="AG985" s="82"/>
      <c r="AH985" s="82"/>
      <c r="AI985" s="82"/>
      <c r="AJ985" s="82"/>
      <c r="AK985" s="82"/>
      <c r="AL985" s="82"/>
      <c r="AM985" s="82"/>
      <c r="AN985" s="82"/>
      <c r="AO985" s="82"/>
      <c r="AP985" s="82"/>
      <c r="AQ985" s="82"/>
      <c r="AR985" s="82"/>
      <c r="AS985" s="82"/>
      <c r="AT985" s="82"/>
      <c r="AU985" s="82"/>
      <c r="AV985" s="82"/>
      <c r="AW985" s="82"/>
      <c r="AX985" s="82"/>
      <c r="AY985" s="82"/>
      <c r="AZ985" s="82"/>
      <c r="BA985" s="82"/>
      <c r="BB985" s="82"/>
      <c r="BC985" s="82"/>
      <c r="BD985" s="82"/>
      <c r="BE985" s="82"/>
      <c r="BF985" s="82"/>
      <c r="BG985" s="82"/>
      <c r="BH985" s="82"/>
      <c r="BI985" s="82"/>
      <c r="BJ985" s="82"/>
      <c r="BK985" s="82"/>
      <c r="BL985" s="82"/>
      <c r="BM985" s="82"/>
      <c r="BN985" s="82"/>
      <c r="BO985" s="82"/>
      <c r="BP985" s="82"/>
      <c r="BQ985" s="82"/>
      <c r="BR985" s="82"/>
      <c r="BS985" s="84"/>
      <c r="BT985" s="84"/>
      <c r="BU985" s="84"/>
      <c r="BV985" s="84"/>
      <c r="BW985" s="84"/>
      <c r="BX985" s="84"/>
      <c r="BY985" s="82"/>
      <c r="BZ985" s="83"/>
      <c r="CA985" s="82"/>
      <c r="CB985" s="82"/>
      <c r="CC985" s="82"/>
    </row>
    <row r="986" spans="1:81" ht="15.75" customHeight="1" thickBot="1" x14ac:dyDescent="0.25">
      <c r="A986" s="82"/>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c r="AG986" s="82"/>
      <c r="AH986" s="82"/>
      <c r="AI986" s="82"/>
      <c r="AJ986" s="82"/>
      <c r="AK986" s="82"/>
      <c r="AL986" s="82"/>
      <c r="AM986" s="82"/>
      <c r="AN986" s="82"/>
      <c r="AO986" s="82"/>
      <c r="AP986" s="82"/>
      <c r="AQ986" s="82"/>
      <c r="AR986" s="82"/>
      <c r="AS986" s="82"/>
      <c r="AT986" s="82"/>
      <c r="AU986" s="82"/>
      <c r="AV986" s="82"/>
      <c r="AW986" s="82"/>
      <c r="AX986" s="82"/>
      <c r="AY986" s="82"/>
      <c r="AZ986" s="82"/>
      <c r="BA986" s="82"/>
      <c r="BB986" s="82"/>
      <c r="BC986" s="82"/>
      <c r="BD986" s="82"/>
      <c r="BE986" s="82"/>
      <c r="BF986" s="82"/>
      <c r="BG986" s="82"/>
      <c r="BH986" s="82"/>
      <c r="BI986" s="82"/>
      <c r="BJ986" s="82"/>
      <c r="BK986" s="82"/>
      <c r="BL986" s="82"/>
      <c r="BM986" s="82"/>
      <c r="BN986" s="82"/>
      <c r="BO986" s="82"/>
      <c r="BP986" s="82"/>
      <c r="BQ986" s="82"/>
      <c r="BR986" s="82"/>
      <c r="BS986" s="84"/>
      <c r="BT986" s="84"/>
      <c r="BU986" s="84"/>
      <c r="BV986" s="84"/>
      <c r="BW986" s="84"/>
      <c r="BX986" s="84"/>
      <c r="BY986" s="82"/>
      <c r="BZ986" s="83"/>
      <c r="CA986" s="82"/>
      <c r="CB986" s="82"/>
      <c r="CC986" s="82"/>
    </row>
    <row r="987" spans="1:81" ht="15.75" customHeight="1" thickBot="1" x14ac:dyDescent="0.25">
      <c r="A987" s="82"/>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c r="AA987" s="82"/>
      <c r="AB987" s="82"/>
      <c r="AC987" s="82"/>
      <c r="AD987" s="82"/>
      <c r="AE987" s="82"/>
      <c r="AF987" s="82"/>
      <c r="AG987" s="82"/>
      <c r="AH987" s="82"/>
      <c r="AI987" s="82"/>
      <c r="AJ987" s="82"/>
      <c r="AK987" s="82"/>
      <c r="AL987" s="82"/>
      <c r="AM987" s="82"/>
      <c r="AN987" s="82"/>
      <c r="AO987" s="82"/>
      <c r="AP987" s="82"/>
      <c r="AQ987" s="82"/>
      <c r="AR987" s="82"/>
      <c r="AS987" s="82"/>
      <c r="AT987" s="82"/>
      <c r="AU987" s="82"/>
      <c r="AV987" s="82"/>
      <c r="AW987" s="82"/>
      <c r="AX987" s="82"/>
      <c r="AY987" s="82"/>
      <c r="AZ987" s="82"/>
      <c r="BA987" s="82"/>
      <c r="BB987" s="82"/>
      <c r="BC987" s="82"/>
      <c r="BD987" s="82"/>
      <c r="BE987" s="82"/>
      <c r="BF987" s="82"/>
      <c r="BG987" s="82"/>
      <c r="BH987" s="82"/>
      <c r="BI987" s="82"/>
      <c r="BJ987" s="82"/>
      <c r="BK987" s="82"/>
      <c r="BL987" s="82"/>
      <c r="BM987" s="82"/>
      <c r="BN987" s="82"/>
      <c r="BO987" s="82"/>
      <c r="BP987" s="82"/>
      <c r="BQ987" s="82"/>
      <c r="BR987" s="82"/>
      <c r="BS987" s="84"/>
      <c r="BT987" s="84"/>
      <c r="BU987" s="84"/>
      <c r="BV987" s="84"/>
      <c r="BW987" s="84"/>
      <c r="BX987" s="84"/>
      <c r="BY987" s="82"/>
      <c r="BZ987" s="83"/>
      <c r="CA987" s="82"/>
      <c r="CB987" s="82"/>
      <c r="CC987" s="82"/>
    </row>
    <row r="988" spans="1:81" ht="15.75" customHeight="1" thickBot="1" x14ac:dyDescent="0.25">
      <c r="A988" s="82"/>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c r="AA988" s="82"/>
      <c r="AB988" s="82"/>
      <c r="AC988" s="82"/>
      <c r="AD988" s="82"/>
      <c r="AE988" s="82"/>
      <c r="AF988" s="82"/>
      <c r="AG988" s="82"/>
      <c r="AH988" s="82"/>
      <c r="AI988" s="82"/>
      <c r="AJ988" s="82"/>
      <c r="AK988" s="82"/>
      <c r="AL988" s="82"/>
      <c r="AM988" s="82"/>
      <c r="AN988" s="82"/>
      <c r="AO988" s="82"/>
      <c r="AP988" s="82"/>
      <c r="AQ988" s="82"/>
      <c r="AR988" s="82"/>
      <c r="AS988" s="82"/>
      <c r="AT988" s="82"/>
      <c r="AU988" s="82"/>
      <c r="AV988" s="82"/>
      <c r="AW988" s="82"/>
      <c r="AX988" s="82"/>
      <c r="AY988" s="82"/>
      <c r="AZ988" s="82"/>
      <c r="BA988" s="82"/>
      <c r="BB988" s="82"/>
      <c r="BC988" s="82"/>
      <c r="BD988" s="82"/>
      <c r="BE988" s="82"/>
      <c r="BF988" s="82"/>
      <c r="BG988" s="82"/>
      <c r="BH988" s="82"/>
      <c r="BI988" s="82"/>
      <c r="BJ988" s="82"/>
      <c r="BK988" s="82"/>
      <c r="BL988" s="82"/>
      <c r="BM988" s="82"/>
      <c r="BN988" s="82"/>
      <c r="BO988" s="82"/>
      <c r="BP988" s="82"/>
      <c r="BQ988" s="82"/>
      <c r="BR988" s="82"/>
      <c r="BS988" s="84"/>
      <c r="BT988" s="84"/>
      <c r="BU988" s="84"/>
      <c r="BV988" s="84"/>
      <c r="BW988" s="84"/>
      <c r="BX988" s="84"/>
      <c r="BY988" s="82"/>
      <c r="BZ988" s="83"/>
      <c r="CA988" s="82"/>
      <c r="CB988" s="82"/>
      <c r="CC988" s="82"/>
    </row>
    <row r="989" spans="1:81" ht="15.75" customHeight="1" thickBot="1" x14ac:dyDescent="0.25">
      <c r="A989" s="82"/>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c r="AA989" s="82"/>
      <c r="AB989" s="82"/>
      <c r="AC989" s="82"/>
      <c r="AD989" s="82"/>
      <c r="AE989" s="82"/>
      <c r="AF989" s="82"/>
      <c r="AG989" s="82"/>
      <c r="AH989" s="82"/>
      <c r="AI989" s="82"/>
      <c r="AJ989" s="82"/>
      <c r="AK989" s="82"/>
      <c r="AL989" s="82"/>
      <c r="AM989" s="82"/>
      <c r="AN989" s="82"/>
      <c r="AO989" s="82"/>
      <c r="AP989" s="82"/>
      <c r="AQ989" s="82"/>
      <c r="AR989" s="82"/>
      <c r="AS989" s="82"/>
      <c r="AT989" s="82"/>
      <c r="AU989" s="82"/>
      <c r="AV989" s="82"/>
      <c r="AW989" s="82"/>
      <c r="AX989" s="82"/>
      <c r="AY989" s="82"/>
      <c r="AZ989" s="82"/>
      <c r="BA989" s="82"/>
      <c r="BB989" s="82"/>
      <c r="BC989" s="82"/>
      <c r="BD989" s="82"/>
      <c r="BE989" s="82"/>
      <c r="BF989" s="82"/>
      <c r="BG989" s="82"/>
      <c r="BH989" s="82"/>
      <c r="BI989" s="82"/>
      <c r="BJ989" s="82"/>
      <c r="BK989" s="82"/>
      <c r="BL989" s="82"/>
      <c r="BM989" s="82"/>
      <c r="BN989" s="82"/>
      <c r="BO989" s="82"/>
      <c r="BP989" s="82"/>
      <c r="BQ989" s="82"/>
      <c r="BR989" s="82"/>
      <c r="BS989" s="84"/>
      <c r="BT989" s="84"/>
      <c r="BU989" s="84"/>
      <c r="BV989" s="84"/>
      <c r="BW989" s="84"/>
      <c r="BX989" s="84"/>
      <c r="BY989" s="82"/>
      <c r="BZ989" s="83"/>
      <c r="CA989" s="82"/>
      <c r="CB989" s="82"/>
      <c r="CC989" s="82"/>
    </row>
    <row r="990" spans="1:81" ht="15.75" customHeight="1" thickBot="1" x14ac:dyDescent="0.25">
      <c r="A990" s="82"/>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c r="AA990" s="82"/>
      <c r="AB990" s="82"/>
      <c r="AC990" s="82"/>
      <c r="AD990" s="82"/>
      <c r="AE990" s="82"/>
      <c r="AF990" s="82"/>
      <c r="AG990" s="82"/>
      <c r="AH990" s="82"/>
      <c r="AI990" s="82"/>
      <c r="AJ990" s="82"/>
      <c r="AK990" s="82"/>
      <c r="AL990" s="82"/>
      <c r="AM990" s="82"/>
      <c r="AN990" s="82"/>
      <c r="AO990" s="82"/>
      <c r="AP990" s="82"/>
      <c r="AQ990" s="82"/>
      <c r="AR990" s="82"/>
      <c r="AS990" s="82"/>
      <c r="AT990" s="82"/>
      <c r="AU990" s="82"/>
      <c r="AV990" s="82"/>
      <c r="AW990" s="82"/>
      <c r="AX990" s="82"/>
      <c r="AY990" s="82"/>
      <c r="AZ990" s="82"/>
      <c r="BA990" s="82"/>
      <c r="BB990" s="82"/>
      <c r="BC990" s="82"/>
      <c r="BD990" s="82"/>
      <c r="BE990" s="82"/>
      <c r="BF990" s="82"/>
      <c r="BG990" s="82"/>
      <c r="BH990" s="82"/>
      <c r="BI990" s="82"/>
      <c r="BJ990" s="82"/>
      <c r="BK990" s="82"/>
      <c r="BL990" s="82"/>
      <c r="BM990" s="82"/>
      <c r="BN990" s="82"/>
      <c r="BO990" s="82"/>
      <c r="BP990" s="82"/>
      <c r="BQ990" s="82"/>
      <c r="BR990" s="82"/>
      <c r="BS990" s="84"/>
      <c r="BT990" s="84"/>
      <c r="BU990" s="84"/>
      <c r="BV990" s="84"/>
      <c r="BW990" s="84"/>
      <c r="BX990" s="84"/>
      <c r="BY990" s="82"/>
      <c r="BZ990" s="83"/>
      <c r="CA990" s="82"/>
      <c r="CB990" s="82"/>
      <c r="CC990" s="82"/>
    </row>
    <row r="991" spans="1:81" ht="15.75" customHeight="1" thickBot="1" x14ac:dyDescent="0.25">
      <c r="A991" s="82"/>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c r="AA991" s="82"/>
      <c r="AB991" s="82"/>
      <c r="AC991" s="82"/>
      <c r="AD991" s="82"/>
      <c r="AE991" s="82"/>
      <c r="AF991" s="82"/>
      <c r="AG991" s="82"/>
      <c r="AH991" s="82"/>
      <c r="AI991" s="82"/>
      <c r="AJ991" s="82"/>
      <c r="AK991" s="82"/>
      <c r="AL991" s="82"/>
      <c r="AM991" s="82"/>
      <c r="AN991" s="82"/>
      <c r="AO991" s="82"/>
      <c r="AP991" s="82"/>
      <c r="AQ991" s="82"/>
      <c r="AR991" s="82"/>
      <c r="AS991" s="82"/>
      <c r="AT991" s="82"/>
      <c r="AU991" s="82"/>
      <c r="AV991" s="82"/>
      <c r="AW991" s="82"/>
      <c r="AX991" s="82"/>
      <c r="AY991" s="82"/>
      <c r="AZ991" s="82"/>
      <c r="BA991" s="82"/>
      <c r="BB991" s="82"/>
      <c r="BC991" s="82"/>
      <c r="BD991" s="82"/>
      <c r="BE991" s="82"/>
      <c r="BF991" s="82"/>
      <c r="BG991" s="82"/>
      <c r="BH991" s="82"/>
      <c r="BI991" s="82"/>
      <c r="BJ991" s="82"/>
      <c r="BK991" s="82"/>
      <c r="BL991" s="82"/>
      <c r="BM991" s="82"/>
      <c r="BN991" s="82"/>
      <c r="BO991" s="82"/>
      <c r="BP991" s="82"/>
      <c r="BQ991" s="82"/>
      <c r="BR991" s="82"/>
      <c r="BS991" s="84"/>
      <c r="BT991" s="84"/>
      <c r="BU991" s="84"/>
      <c r="BV991" s="84"/>
      <c r="BW991" s="84"/>
      <c r="BX991" s="84"/>
      <c r="BY991" s="82"/>
      <c r="BZ991" s="83"/>
      <c r="CA991" s="82"/>
      <c r="CB991" s="82"/>
      <c r="CC991" s="82"/>
    </row>
    <row r="992" spans="1:81" ht="15.75" customHeight="1" thickBot="1" x14ac:dyDescent="0.25">
      <c r="A992" s="82"/>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c r="AA992" s="82"/>
      <c r="AB992" s="82"/>
      <c r="AC992" s="82"/>
      <c r="AD992" s="82"/>
      <c r="AE992" s="82"/>
      <c r="AF992" s="82"/>
      <c r="AG992" s="82"/>
      <c r="AH992" s="82"/>
      <c r="AI992" s="82"/>
      <c r="AJ992" s="82"/>
      <c r="AK992" s="82"/>
      <c r="AL992" s="82"/>
      <c r="AM992" s="82"/>
      <c r="AN992" s="82"/>
      <c r="AO992" s="82"/>
      <c r="AP992" s="82"/>
      <c r="AQ992" s="82"/>
      <c r="AR992" s="82"/>
      <c r="AS992" s="82"/>
      <c r="AT992" s="82"/>
      <c r="AU992" s="82"/>
      <c r="AV992" s="82"/>
      <c r="AW992" s="82"/>
      <c r="AX992" s="82"/>
      <c r="AY992" s="82"/>
      <c r="AZ992" s="82"/>
      <c r="BA992" s="82"/>
      <c r="BB992" s="82"/>
      <c r="BC992" s="82"/>
      <c r="BD992" s="82"/>
      <c r="BE992" s="82"/>
      <c r="BF992" s="82"/>
      <c r="BG992" s="82"/>
      <c r="BH992" s="82"/>
      <c r="BI992" s="82"/>
      <c r="BJ992" s="82"/>
      <c r="BK992" s="82"/>
      <c r="BL992" s="82"/>
      <c r="BM992" s="82"/>
      <c r="BN992" s="82"/>
      <c r="BO992" s="82"/>
      <c r="BP992" s="82"/>
      <c r="BQ992" s="82"/>
      <c r="BR992" s="82"/>
      <c r="BS992" s="84"/>
      <c r="BT992" s="84"/>
      <c r="BU992" s="84"/>
      <c r="BV992" s="84"/>
      <c r="BW992" s="84"/>
      <c r="BX992" s="84"/>
      <c r="BY992" s="82"/>
      <c r="BZ992" s="83"/>
      <c r="CA992" s="82"/>
      <c r="CB992" s="82"/>
      <c r="CC992" s="82"/>
    </row>
    <row r="993" spans="1:81" ht="15.75" customHeight="1" thickBot="1" x14ac:dyDescent="0.25">
      <c r="A993" s="82"/>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c r="AA993" s="82"/>
      <c r="AB993" s="82"/>
      <c r="AC993" s="82"/>
      <c r="AD993" s="82"/>
      <c r="AE993" s="82"/>
      <c r="AF993" s="82"/>
      <c r="AG993" s="82"/>
      <c r="AH993" s="82"/>
      <c r="AI993" s="82"/>
      <c r="AJ993" s="82"/>
      <c r="AK993" s="82"/>
      <c r="AL993" s="82"/>
      <c r="AM993" s="82"/>
      <c r="AN993" s="82"/>
      <c r="AO993" s="82"/>
      <c r="AP993" s="82"/>
      <c r="AQ993" s="82"/>
      <c r="AR993" s="82"/>
      <c r="AS993" s="82"/>
      <c r="AT993" s="82"/>
      <c r="AU993" s="82"/>
      <c r="AV993" s="82"/>
      <c r="AW993" s="82"/>
      <c r="AX993" s="82"/>
      <c r="AY993" s="82"/>
      <c r="AZ993" s="82"/>
      <c r="BA993" s="82"/>
      <c r="BB993" s="82"/>
      <c r="BC993" s="82"/>
      <c r="BD993" s="82"/>
      <c r="BE993" s="82"/>
      <c r="BF993" s="82"/>
      <c r="BG993" s="82"/>
      <c r="BH993" s="82"/>
      <c r="BI993" s="82"/>
      <c r="BJ993" s="82"/>
      <c r="BK993" s="82"/>
      <c r="BL993" s="82"/>
      <c r="BM993" s="82"/>
      <c r="BN993" s="82"/>
      <c r="BO993" s="82"/>
      <c r="BP993" s="82"/>
      <c r="BQ993" s="82"/>
      <c r="BR993" s="82"/>
      <c r="BS993" s="84"/>
      <c r="BT993" s="84"/>
      <c r="BU993" s="84"/>
      <c r="BV993" s="84"/>
      <c r="BW993" s="84"/>
      <c r="BX993" s="84"/>
      <c r="BY993" s="82"/>
      <c r="BZ993" s="83"/>
      <c r="CA993" s="82"/>
      <c r="CB993" s="82"/>
      <c r="CC993" s="82"/>
    </row>
    <row r="994" spans="1:81" ht="15.75" customHeight="1" thickBot="1" x14ac:dyDescent="0.25">
      <c r="A994" s="82"/>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c r="AA994" s="82"/>
      <c r="AB994" s="82"/>
      <c r="AC994" s="82"/>
      <c r="AD994" s="82"/>
      <c r="AE994" s="82"/>
      <c r="AF994" s="82"/>
      <c r="AG994" s="82"/>
      <c r="AH994" s="82"/>
      <c r="AI994" s="82"/>
      <c r="AJ994" s="82"/>
      <c r="AK994" s="82"/>
      <c r="AL994" s="82"/>
      <c r="AM994" s="82"/>
      <c r="AN994" s="82"/>
      <c r="AO994" s="82"/>
      <c r="AP994" s="82"/>
      <c r="AQ994" s="82"/>
      <c r="AR994" s="82"/>
      <c r="AS994" s="82"/>
      <c r="AT994" s="82"/>
      <c r="AU994" s="82"/>
      <c r="AV994" s="82"/>
      <c r="AW994" s="82"/>
      <c r="AX994" s="82"/>
      <c r="AY994" s="82"/>
      <c r="AZ994" s="82"/>
      <c r="BA994" s="82"/>
      <c r="BB994" s="82"/>
      <c r="BC994" s="82"/>
      <c r="BD994" s="82"/>
      <c r="BE994" s="82"/>
      <c r="BF994" s="82"/>
      <c r="BG994" s="82"/>
      <c r="BH994" s="82"/>
      <c r="BI994" s="82"/>
      <c r="BJ994" s="82"/>
      <c r="BK994" s="82"/>
      <c r="BL994" s="82"/>
      <c r="BM994" s="82"/>
      <c r="BN994" s="82"/>
      <c r="BO994" s="82"/>
      <c r="BP994" s="82"/>
      <c r="BQ994" s="82"/>
      <c r="BR994" s="82"/>
      <c r="BS994" s="84"/>
      <c r="BT994" s="84"/>
      <c r="BU994" s="84"/>
      <c r="BV994" s="84"/>
      <c r="BW994" s="84"/>
      <c r="BX994" s="84"/>
      <c r="BY994" s="82"/>
      <c r="BZ994" s="83"/>
      <c r="CA994" s="82"/>
      <c r="CB994" s="82"/>
      <c r="CC994" s="82"/>
    </row>
    <row r="995" spans="1:81" ht="15.75" customHeight="1" thickBot="1" x14ac:dyDescent="0.25">
      <c r="A995" s="82"/>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c r="AA995" s="82"/>
      <c r="AB995" s="82"/>
      <c r="AC995" s="82"/>
      <c r="AD995" s="82"/>
      <c r="AE995" s="82"/>
      <c r="AF995" s="82"/>
      <c r="AG995" s="82"/>
      <c r="AH995" s="82"/>
      <c r="AI995" s="82"/>
      <c r="AJ995" s="82"/>
      <c r="AK995" s="82"/>
      <c r="AL995" s="82"/>
      <c r="AM995" s="82"/>
      <c r="AN995" s="82"/>
      <c r="AO995" s="82"/>
      <c r="AP995" s="82"/>
      <c r="AQ995" s="82"/>
      <c r="AR995" s="82"/>
      <c r="AS995" s="82"/>
      <c r="AT995" s="82"/>
      <c r="AU995" s="82"/>
      <c r="AV995" s="82"/>
      <c r="AW995" s="82"/>
      <c r="AX995" s="82"/>
      <c r="AY995" s="82"/>
      <c r="AZ995" s="82"/>
      <c r="BA995" s="82"/>
      <c r="BB995" s="82"/>
      <c r="BC995" s="82"/>
      <c r="BD995" s="82"/>
      <c r="BE995" s="82"/>
      <c r="BF995" s="82"/>
      <c r="BG995" s="82"/>
      <c r="BH995" s="82"/>
      <c r="BI995" s="82"/>
      <c r="BJ995" s="82"/>
      <c r="BK995" s="82"/>
      <c r="BL995" s="82"/>
      <c r="BM995" s="82"/>
      <c r="BN995" s="82"/>
      <c r="BO995" s="82"/>
      <c r="BP995" s="82"/>
      <c r="BQ995" s="82"/>
      <c r="BR995" s="82"/>
      <c r="BS995" s="84"/>
      <c r="BT995" s="84"/>
      <c r="BU995" s="84"/>
      <c r="BV995" s="84"/>
      <c r="BW995" s="84"/>
      <c r="BX995" s="84"/>
      <c r="BY995" s="82"/>
      <c r="BZ995" s="83"/>
      <c r="CA995" s="82"/>
      <c r="CB995" s="82"/>
      <c r="CC995" s="82"/>
    </row>
    <row r="996" spans="1:81" ht="15.75" customHeight="1" thickBot="1" x14ac:dyDescent="0.25">
      <c r="A996" s="82"/>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c r="AA996" s="82"/>
      <c r="AB996" s="82"/>
      <c r="AC996" s="82"/>
      <c r="AD996" s="82"/>
      <c r="AE996" s="82"/>
      <c r="AF996" s="82"/>
      <c r="AG996" s="82"/>
      <c r="AH996" s="82"/>
      <c r="AI996" s="82"/>
      <c r="AJ996" s="82"/>
      <c r="AK996" s="82"/>
      <c r="AL996" s="82"/>
      <c r="AM996" s="82"/>
      <c r="AN996" s="82"/>
      <c r="AO996" s="82"/>
      <c r="AP996" s="82"/>
      <c r="AQ996" s="82"/>
      <c r="AR996" s="82"/>
      <c r="AS996" s="82"/>
      <c r="AT996" s="82"/>
      <c r="AU996" s="82"/>
      <c r="AV996" s="82"/>
      <c r="AW996" s="82"/>
      <c r="AX996" s="82"/>
      <c r="AY996" s="82"/>
      <c r="AZ996" s="82"/>
      <c r="BA996" s="82"/>
      <c r="BB996" s="82"/>
      <c r="BC996" s="82"/>
      <c r="BD996" s="82"/>
      <c r="BE996" s="82"/>
      <c r="BF996" s="82"/>
      <c r="BG996" s="82"/>
      <c r="BH996" s="82"/>
      <c r="BI996" s="82"/>
      <c r="BJ996" s="82"/>
      <c r="BK996" s="82"/>
      <c r="BL996" s="82"/>
      <c r="BM996" s="82"/>
      <c r="BN996" s="82"/>
      <c r="BO996" s="82"/>
      <c r="BP996" s="82"/>
      <c r="BQ996" s="82"/>
      <c r="BR996" s="82"/>
      <c r="BS996" s="84"/>
      <c r="BT996" s="84"/>
      <c r="BU996" s="84"/>
      <c r="BV996" s="84"/>
      <c r="BW996" s="84"/>
      <c r="BX996" s="84"/>
      <c r="BY996" s="82"/>
      <c r="BZ996" s="83"/>
      <c r="CA996" s="82"/>
      <c r="CB996" s="82"/>
      <c r="CC996" s="82"/>
    </row>
    <row r="997" spans="1:81" ht="15.75" customHeight="1" thickBot="1" x14ac:dyDescent="0.25">
      <c r="A997" s="82"/>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c r="AA997" s="82"/>
      <c r="AB997" s="82"/>
      <c r="AC997" s="82"/>
      <c r="AD997" s="82"/>
      <c r="AE997" s="82"/>
      <c r="AF997" s="82"/>
      <c r="AG997" s="82"/>
      <c r="AH997" s="82"/>
      <c r="AI997" s="82"/>
      <c r="AJ997" s="82"/>
      <c r="AK997" s="82"/>
      <c r="AL997" s="82"/>
      <c r="AM997" s="82"/>
      <c r="AN997" s="82"/>
      <c r="AO997" s="82"/>
      <c r="AP997" s="82"/>
      <c r="AQ997" s="82"/>
      <c r="AR997" s="82"/>
      <c r="AS997" s="82"/>
      <c r="AT997" s="82"/>
      <c r="AU997" s="82"/>
      <c r="AV997" s="82"/>
      <c r="AW997" s="82"/>
      <c r="AX997" s="82"/>
      <c r="AY997" s="82"/>
      <c r="AZ997" s="82"/>
      <c r="BA997" s="82"/>
      <c r="BB997" s="82"/>
      <c r="BC997" s="82"/>
      <c r="BD997" s="82"/>
      <c r="BE997" s="82"/>
      <c r="BF997" s="82"/>
      <c r="BG997" s="82"/>
      <c r="BH997" s="82"/>
      <c r="BI997" s="82"/>
      <c r="BJ997" s="82"/>
      <c r="BK997" s="82"/>
      <c r="BL997" s="82"/>
      <c r="BM997" s="82"/>
      <c r="BN997" s="82"/>
      <c r="BO997" s="82"/>
      <c r="BP997" s="82"/>
      <c r="BQ997" s="82"/>
      <c r="BR997" s="82"/>
      <c r="BS997" s="84"/>
      <c r="BT997" s="84"/>
      <c r="BU997" s="84"/>
      <c r="BV997" s="84"/>
      <c r="BW997" s="84"/>
      <c r="BX997" s="84"/>
      <c r="BY997" s="82"/>
      <c r="BZ997" s="83"/>
      <c r="CA997" s="82"/>
      <c r="CB997" s="82"/>
      <c r="CC997" s="82"/>
    </row>
    <row r="998" spans="1:81" ht="15.75" customHeight="1" thickBot="1" x14ac:dyDescent="0.25">
      <c r="A998" s="82"/>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c r="AA998" s="82"/>
      <c r="AB998" s="82"/>
      <c r="AC998" s="82"/>
      <c r="AD998" s="82"/>
      <c r="AE998" s="82"/>
      <c r="AF998" s="82"/>
      <c r="AG998" s="82"/>
      <c r="AH998" s="82"/>
      <c r="AI998" s="82"/>
      <c r="AJ998" s="82"/>
      <c r="AK998" s="82"/>
      <c r="AL998" s="82"/>
      <c r="AM998" s="82"/>
      <c r="AN998" s="82"/>
      <c r="AO998" s="82"/>
      <c r="AP998" s="82"/>
      <c r="AQ998" s="82"/>
      <c r="AR998" s="82"/>
      <c r="AS998" s="82"/>
      <c r="AT998" s="82"/>
      <c r="AU998" s="82"/>
      <c r="AV998" s="82"/>
      <c r="AW998" s="82"/>
      <c r="AX998" s="82"/>
      <c r="AY998" s="82"/>
      <c r="AZ998" s="82"/>
      <c r="BA998" s="82"/>
      <c r="BB998" s="82"/>
      <c r="BC998" s="82"/>
      <c r="BD998" s="82"/>
      <c r="BE998" s="82"/>
      <c r="BF998" s="82"/>
      <c r="BG998" s="82"/>
      <c r="BH998" s="82"/>
      <c r="BI998" s="82"/>
      <c r="BJ998" s="82"/>
      <c r="BK998" s="82"/>
      <c r="BL998" s="82"/>
      <c r="BM998" s="82"/>
      <c r="BN998" s="82"/>
      <c r="BO998" s="82"/>
      <c r="BP998" s="82"/>
      <c r="BQ998" s="82"/>
      <c r="BR998" s="82"/>
      <c r="BS998" s="84"/>
      <c r="BT998" s="84"/>
      <c r="BU998" s="84"/>
      <c r="BV998" s="84"/>
      <c r="BW998" s="84"/>
      <c r="BX998" s="84"/>
      <c r="BY998" s="82"/>
      <c r="BZ998" s="83"/>
      <c r="CA998" s="82"/>
      <c r="CB998" s="82"/>
      <c r="CC998" s="82"/>
    </row>
    <row r="999" spans="1:81" ht="15.75" customHeight="1" thickBot="1" x14ac:dyDescent="0.25">
      <c r="A999" s="82"/>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c r="AG999" s="82"/>
      <c r="AH999" s="82"/>
      <c r="AI999" s="82"/>
      <c r="AJ999" s="82"/>
      <c r="AK999" s="82"/>
      <c r="AL999" s="82"/>
      <c r="AM999" s="82"/>
      <c r="AN999" s="82"/>
      <c r="AO999" s="82"/>
      <c r="AP999" s="82"/>
      <c r="AQ999" s="82"/>
      <c r="AR999" s="82"/>
      <c r="AS999" s="82"/>
      <c r="AT999" s="82"/>
      <c r="AU999" s="82"/>
      <c r="AV999" s="82"/>
      <c r="AW999" s="82"/>
      <c r="AX999" s="82"/>
      <c r="AY999" s="82"/>
      <c r="AZ999" s="82"/>
      <c r="BA999" s="82"/>
      <c r="BB999" s="82"/>
      <c r="BC999" s="82"/>
      <c r="BD999" s="82"/>
      <c r="BE999" s="82"/>
      <c r="BF999" s="82"/>
      <c r="BG999" s="82"/>
      <c r="BH999" s="82"/>
      <c r="BI999" s="82"/>
      <c r="BJ999" s="82"/>
      <c r="BK999" s="82"/>
      <c r="BL999" s="82"/>
      <c r="BM999" s="82"/>
      <c r="BN999" s="82"/>
      <c r="BO999" s="82"/>
      <c r="BP999" s="82"/>
      <c r="BQ999" s="82"/>
      <c r="BR999" s="82"/>
      <c r="BS999" s="84"/>
      <c r="BT999" s="84"/>
      <c r="BU999" s="84"/>
      <c r="BV999" s="84"/>
      <c r="BW999" s="84"/>
      <c r="BX999" s="84"/>
      <c r="BY999" s="82"/>
      <c r="BZ999" s="83"/>
      <c r="CA999" s="82"/>
      <c r="CB999" s="82"/>
      <c r="CC999" s="82"/>
    </row>
    <row r="1000" spans="1:81" ht="15.75" customHeight="1" x14ac:dyDescent="0.2">
      <c r="A1000" s="82"/>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c r="AA1000" s="82"/>
      <c r="AB1000" s="82"/>
      <c r="AC1000" s="82"/>
      <c r="AD1000" s="82"/>
      <c r="AE1000" s="82"/>
      <c r="AF1000" s="82"/>
      <c r="AG1000" s="82"/>
      <c r="AH1000" s="82"/>
      <c r="AI1000" s="82"/>
      <c r="AJ1000" s="82"/>
      <c r="AK1000" s="82"/>
      <c r="AL1000" s="82"/>
      <c r="AM1000" s="82"/>
      <c r="AN1000" s="82"/>
      <c r="AO1000" s="82"/>
      <c r="AP1000" s="82"/>
      <c r="AQ1000" s="82"/>
      <c r="AR1000" s="82"/>
      <c r="AS1000" s="82"/>
      <c r="AT1000" s="82"/>
      <c r="AU1000" s="82"/>
      <c r="AV1000" s="82"/>
      <c r="AW1000" s="82"/>
      <c r="AX1000" s="82"/>
      <c r="AY1000" s="82"/>
      <c r="AZ1000" s="82"/>
      <c r="BA1000" s="82"/>
      <c r="BB1000" s="82"/>
      <c r="BC1000" s="82"/>
      <c r="BD1000" s="82"/>
      <c r="BE1000" s="82"/>
      <c r="BF1000" s="82"/>
      <c r="BG1000" s="82"/>
      <c r="BH1000" s="82"/>
      <c r="BI1000" s="82"/>
      <c r="BJ1000" s="82"/>
      <c r="BK1000" s="82"/>
      <c r="BL1000" s="82"/>
      <c r="BM1000" s="82"/>
      <c r="BN1000" s="82"/>
      <c r="BO1000" s="82"/>
      <c r="BP1000" s="82"/>
      <c r="BQ1000" s="82"/>
      <c r="BR1000" s="82"/>
      <c r="BS1000" s="84"/>
      <c r="BT1000" s="84"/>
      <c r="BU1000" s="84"/>
      <c r="BV1000" s="84"/>
      <c r="BW1000" s="84"/>
      <c r="BX1000" s="84"/>
      <c r="BY1000" s="82"/>
      <c r="BZ1000" s="83"/>
      <c r="CA1000" s="82"/>
      <c r="CB1000" s="82"/>
      <c r="CC1000" s="82"/>
    </row>
  </sheetData>
  <mergeCells count="561">
    <mergeCell ref="AK49:AK52"/>
    <mergeCell ref="AL49:AL52"/>
    <mergeCell ref="AM49:AM52"/>
    <mergeCell ref="AN49:AN52"/>
    <mergeCell ref="AO49:AO52"/>
    <mergeCell ref="AP49:AP52"/>
    <mergeCell ref="A49:A52"/>
    <mergeCell ref="B49:B52"/>
    <mergeCell ref="C49:C52"/>
    <mergeCell ref="D49:D52"/>
    <mergeCell ref="E49:E52"/>
    <mergeCell ref="F49:F52"/>
    <mergeCell ref="AA49:AA52"/>
    <mergeCell ref="J49:J52"/>
    <mergeCell ref="K49:K52"/>
    <mergeCell ref="L49:L52"/>
    <mergeCell ref="M49:M52"/>
    <mergeCell ref="N49:N52"/>
    <mergeCell ref="O49:O52"/>
    <mergeCell ref="P49:P52"/>
    <mergeCell ref="Q49:Q52"/>
    <mergeCell ref="R49:R52"/>
    <mergeCell ref="S49:S52"/>
    <mergeCell ref="T49:T52"/>
    <mergeCell ref="U49:U52"/>
    <mergeCell ref="V49:V52"/>
    <mergeCell ref="W49:W52"/>
    <mergeCell ref="X49:X52"/>
    <mergeCell ref="Y49:Y52"/>
    <mergeCell ref="Z49:Z52"/>
    <mergeCell ref="G49:G52"/>
    <mergeCell ref="H49:H52"/>
    <mergeCell ref="I49:I52"/>
    <mergeCell ref="BY49:BY52"/>
    <mergeCell ref="BZ49:BZ52"/>
    <mergeCell ref="BS53:BS56"/>
    <mergeCell ref="BT53:BT56"/>
    <mergeCell ref="BX53:BX56"/>
    <mergeCell ref="BY53:BY56"/>
    <mergeCell ref="BZ53:BZ56"/>
    <mergeCell ref="AI49:AI52"/>
    <mergeCell ref="AJ49:AJ52"/>
    <mergeCell ref="AQ49:AQ52"/>
    <mergeCell ref="AR49:AR52"/>
    <mergeCell ref="AS49:AS52"/>
    <mergeCell ref="AB49:AB52"/>
    <mergeCell ref="AC49:AC52"/>
    <mergeCell ref="AD49:AD52"/>
    <mergeCell ref="AE49:AE52"/>
    <mergeCell ref="AF49:AF52"/>
    <mergeCell ref="AG49:AG52"/>
    <mergeCell ref="AH49:AH52"/>
    <mergeCell ref="AT49:AT52"/>
    <mergeCell ref="BF49:BF52"/>
    <mergeCell ref="BX49:BX52"/>
    <mergeCell ref="AR37:AR40"/>
    <mergeCell ref="AS37:AS40"/>
    <mergeCell ref="AT37:AT40"/>
    <mergeCell ref="BF37:BF40"/>
    <mergeCell ref="BG37:BG40"/>
    <mergeCell ref="BH37:BH40"/>
    <mergeCell ref="AR45:AR48"/>
    <mergeCell ref="AS45:AS48"/>
    <mergeCell ref="AT45:AT48"/>
    <mergeCell ref="BI49:BI52"/>
    <mergeCell ref="BJ49:BJ52"/>
    <mergeCell ref="BK49:BK52"/>
    <mergeCell ref="BL49:BL52"/>
    <mergeCell ref="BS49:BS52"/>
    <mergeCell ref="BT49:BT52"/>
    <mergeCell ref="BG49:BG52"/>
    <mergeCell ref="BH49:BH52"/>
    <mergeCell ref="AK37:AK40"/>
    <mergeCell ref="AL37:AL40"/>
    <mergeCell ref="AM37:AM40"/>
    <mergeCell ref="AF37:AF40"/>
    <mergeCell ref="AG37:AG40"/>
    <mergeCell ref="AH37:AH40"/>
    <mergeCell ref="Q37:Q40"/>
    <mergeCell ref="A37:A40"/>
    <mergeCell ref="B37:B40"/>
    <mergeCell ref="C37:C40"/>
    <mergeCell ref="D37:D40"/>
    <mergeCell ref="E37:E40"/>
    <mergeCell ref="F37:F40"/>
    <mergeCell ref="Z37:Z40"/>
    <mergeCell ref="AA37:AA40"/>
    <mergeCell ref="AB37:AB40"/>
    <mergeCell ref="AC37:AC40"/>
    <mergeCell ref="AD37:AD40"/>
    <mergeCell ref="AE37:AE40"/>
    <mergeCell ref="G37:G40"/>
    <mergeCell ref="AI37:AI40"/>
    <mergeCell ref="AJ37:AJ40"/>
    <mergeCell ref="H37:H40"/>
    <mergeCell ref="I37:I40"/>
    <mergeCell ref="J37:J40"/>
    <mergeCell ref="K37:K40"/>
    <mergeCell ref="L37:L40"/>
    <mergeCell ref="M37:M40"/>
    <mergeCell ref="N37:N40"/>
    <mergeCell ref="O37:O40"/>
    <mergeCell ref="R37:R40"/>
    <mergeCell ref="BF33:BF36"/>
    <mergeCell ref="BG33:BG36"/>
    <mergeCell ref="BH33:BH36"/>
    <mergeCell ref="P37:P40"/>
    <mergeCell ref="BY37:BY40"/>
    <mergeCell ref="BZ37:BZ40"/>
    <mergeCell ref="BI37:BI40"/>
    <mergeCell ref="BJ37:BJ40"/>
    <mergeCell ref="BK37:BK40"/>
    <mergeCell ref="BL37:BL40"/>
    <mergeCell ref="BS37:BS40"/>
    <mergeCell ref="BT37:BT40"/>
    <mergeCell ref="BX37:BX40"/>
    <mergeCell ref="X37:X40"/>
    <mergeCell ref="Y37:Y40"/>
    <mergeCell ref="S37:S40"/>
    <mergeCell ref="T37:T40"/>
    <mergeCell ref="U37:U40"/>
    <mergeCell ref="V37:V40"/>
    <mergeCell ref="W37:W40"/>
    <mergeCell ref="AN37:AN40"/>
    <mergeCell ref="AO37:AO40"/>
    <mergeCell ref="AP37:AP40"/>
    <mergeCell ref="AQ37:AQ40"/>
    <mergeCell ref="A33:A36"/>
    <mergeCell ref="B33:B36"/>
    <mergeCell ref="C33:C36"/>
    <mergeCell ref="D33:D36"/>
    <mergeCell ref="E33:E36"/>
    <mergeCell ref="F33:F36"/>
    <mergeCell ref="AR33:AR36"/>
    <mergeCell ref="AS33:AS36"/>
    <mergeCell ref="AT33:AT36"/>
    <mergeCell ref="G33:G36"/>
    <mergeCell ref="AI33:AI36"/>
    <mergeCell ref="AJ33:AJ36"/>
    <mergeCell ref="AK33:AK36"/>
    <mergeCell ref="AL33:AL36"/>
    <mergeCell ref="AM33:AM36"/>
    <mergeCell ref="AF33:AF36"/>
    <mergeCell ref="AG33:AG36"/>
    <mergeCell ref="AH33:AH36"/>
    <mergeCell ref="Q33:Q36"/>
    <mergeCell ref="AO33:AO36"/>
    <mergeCell ref="AP33:AP36"/>
    <mergeCell ref="AQ33:AQ36"/>
    <mergeCell ref="Z33:Z36"/>
    <mergeCell ref="AA33:AA36"/>
    <mergeCell ref="AB33:AB36"/>
    <mergeCell ref="AC33:AC36"/>
    <mergeCell ref="AD33:AD36"/>
    <mergeCell ref="AE33:AE36"/>
    <mergeCell ref="H33:H36"/>
    <mergeCell ref="I33:I36"/>
    <mergeCell ref="J33:J36"/>
    <mergeCell ref="K33:K36"/>
    <mergeCell ref="L33:L36"/>
    <mergeCell ref="M33:M36"/>
    <mergeCell ref="N33:N36"/>
    <mergeCell ref="O33:O36"/>
    <mergeCell ref="R33:R36"/>
    <mergeCell ref="AR29:AR32"/>
    <mergeCell ref="AS29:AS32"/>
    <mergeCell ref="AT29:AT32"/>
    <mergeCell ref="BF29:BF32"/>
    <mergeCell ref="BG29:BG32"/>
    <mergeCell ref="BH29:BH32"/>
    <mergeCell ref="P33:P36"/>
    <mergeCell ref="BY33:BY36"/>
    <mergeCell ref="BZ33:BZ36"/>
    <mergeCell ref="BI33:BI36"/>
    <mergeCell ref="BJ33:BJ36"/>
    <mergeCell ref="BK33:BK36"/>
    <mergeCell ref="BL33:BL36"/>
    <mergeCell ref="BS33:BS36"/>
    <mergeCell ref="BT33:BT36"/>
    <mergeCell ref="BX33:BX36"/>
    <mergeCell ref="X33:X36"/>
    <mergeCell ref="Y33:Y36"/>
    <mergeCell ref="S33:S36"/>
    <mergeCell ref="T33:T36"/>
    <mergeCell ref="U33:U36"/>
    <mergeCell ref="V33:V36"/>
    <mergeCell ref="W33:W36"/>
    <mergeCell ref="AN33:AN36"/>
    <mergeCell ref="AM29:AM32"/>
    <mergeCell ref="AF29:AF32"/>
    <mergeCell ref="AG29:AG32"/>
    <mergeCell ref="AH29:AH32"/>
    <mergeCell ref="Q29:Q32"/>
    <mergeCell ref="A29:A32"/>
    <mergeCell ref="B29:B32"/>
    <mergeCell ref="C29:C32"/>
    <mergeCell ref="D29:D32"/>
    <mergeCell ref="E29:E32"/>
    <mergeCell ref="F29:F32"/>
    <mergeCell ref="BZ29:BZ32"/>
    <mergeCell ref="BI29:BI32"/>
    <mergeCell ref="BJ29:BJ32"/>
    <mergeCell ref="BK29:BK32"/>
    <mergeCell ref="BL29:BL32"/>
    <mergeCell ref="BS29:BS32"/>
    <mergeCell ref="BT29:BT32"/>
    <mergeCell ref="BX29:BX32"/>
    <mergeCell ref="X29:X32"/>
    <mergeCell ref="Y29:Y32"/>
    <mergeCell ref="AN29:AN32"/>
    <mergeCell ref="AO29:AO32"/>
    <mergeCell ref="AP29:AP32"/>
    <mergeCell ref="AQ29:AQ32"/>
    <mergeCell ref="Z29:Z32"/>
    <mergeCell ref="AA29:AA32"/>
    <mergeCell ref="AB29:AB32"/>
    <mergeCell ref="AC29:AC32"/>
    <mergeCell ref="AD29:AD32"/>
    <mergeCell ref="AE29:AE32"/>
    <mergeCell ref="AI29:AI32"/>
    <mergeCell ref="AJ29:AJ32"/>
    <mergeCell ref="AK29:AK32"/>
    <mergeCell ref="AL29:AL32"/>
    <mergeCell ref="A45:A48"/>
    <mergeCell ref="B45:B48"/>
    <mergeCell ref="C45:C48"/>
    <mergeCell ref="D45:D48"/>
    <mergeCell ref="E45:E48"/>
    <mergeCell ref="F45:F48"/>
    <mergeCell ref="G45:G48"/>
    <mergeCell ref="P29:P32"/>
    <mergeCell ref="BY29:BY32"/>
    <mergeCell ref="H29:H32"/>
    <mergeCell ref="I29:I32"/>
    <mergeCell ref="J29:J32"/>
    <mergeCell ref="K29:K32"/>
    <mergeCell ref="L29:L32"/>
    <mergeCell ref="M29:M32"/>
    <mergeCell ref="N29:N32"/>
    <mergeCell ref="O29:O32"/>
    <mergeCell ref="R29:R32"/>
    <mergeCell ref="S29:S32"/>
    <mergeCell ref="T29:T32"/>
    <mergeCell ref="U29:U32"/>
    <mergeCell ref="V29:V32"/>
    <mergeCell ref="W29:W32"/>
    <mergeCell ref="G29:G32"/>
    <mergeCell ref="AO45:AO48"/>
    <mergeCell ref="AP45:AP48"/>
    <mergeCell ref="AQ45:AQ48"/>
    <mergeCell ref="Z45:Z48"/>
    <mergeCell ref="AA45:AA48"/>
    <mergeCell ref="AB45:AB48"/>
    <mergeCell ref="AC45:AC48"/>
    <mergeCell ref="AD45:AD48"/>
    <mergeCell ref="AE45:AE48"/>
    <mergeCell ref="AF45:AF48"/>
    <mergeCell ref="AI45:AI48"/>
    <mergeCell ref="AJ45:AJ48"/>
    <mergeCell ref="AK45:AK48"/>
    <mergeCell ref="AL45:AL48"/>
    <mergeCell ref="AM45:AM48"/>
    <mergeCell ref="AN45:AN48"/>
    <mergeCell ref="AG45:AG48"/>
    <mergeCell ref="AH45:AH48"/>
    <mergeCell ref="Q45:Q48"/>
    <mergeCell ref="R45:R48"/>
    <mergeCell ref="S45:S48"/>
    <mergeCell ref="T45:T48"/>
    <mergeCell ref="U45:U48"/>
    <mergeCell ref="V45:V48"/>
    <mergeCell ref="W45:W48"/>
    <mergeCell ref="X45:X48"/>
    <mergeCell ref="Y45:Y48"/>
    <mergeCell ref="H45:H48"/>
    <mergeCell ref="I45:I48"/>
    <mergeCell ref="J45:J48"/>
    <mergeCell ref="K45:K48"/>
    <mergeCell ref="L45:L48"/>
    <mergeCell ref="M45:M48"/>
    <mergeCell ref="N45:N48"/>
    <mergeCell ref="O45:O48"/>
    <mergeCell ref="P45:P48"/>
    <mergeCell ref="BF41:BF44"/>
    <mergeCell ref="BG41:BG44"/>
    <mergeCell ref="BH41:BH44"/>
    <mergeCell ref="BY45:BY48"/>
    <mergeCell ref="BZ45:BZ48"/>
    <mergeCell ref="BI45:BI48"/>
    <mergeCell ref="BJ45:BJ48"/>
    <mergeCell ref="BK45:BK48"/>
    <mergeCell ref="BL45:BL48"/>
    <mergeCell ref="BS45:BS48"/>
    <mergeCell ref="BT45:BT48"/>
    <mergeCell ref="BX45:BX48"/>
    <mergeCell ref="BF45:BF48"/>
    <mergeCell ref="BG45:BG48"/>
    <mergeCell ref="BH45:BH48"/>
    <mergeCell ref="A41:A44"/>
    <mergeCell ref="B41:B44"/>
    <mergeCell ref="C41:C44"/>
    <mergeCell ref="D41:D44"/>
    <mergeCell ref="E41:E44"/>
    <mergeCell ref="F41:F44"/>
    <mergeCell ref="AR41:AR44"/>
    <mergeCell ref="AS41:AS44"/>
    <mergeCell ref="AT41:AT44"/>
    <mergeCell ref="G41:G44"/>
    <mergeCell ref="AI41:AI44"/>
    <mergeCell ref="AJ41:AJ44"/>
    <mergeCell ref="AK41:AK44"/>
    <mergeCell ref="AL41:AL44"/>
    <mergeCell ref="AM41:AM44"/>
    <mergeCell ref="AF41:AF44"/>
    <mergeCell ref="AG41:AG44"/>
    <mergeCell ref="AH41:AH44"/>
    <mergeCell ref="Q41:Q44"/>
    <mergeCell ref="AO41:AO44"/>
    <mergeCell ref="AP41:AP44"/>
    <mergeCell ref="AQ41:AQ44"/>
    <mergeCell ref="Z41:Z44"/>
    <mergeCell ref="AA41:AA44"/>
    <mergeCell ref="AB41:AB44"/>
    <mergeCell ref="AC41:AC44"/>
    <mergeCell ref="AD41:AD44"/>
    <mergeCell ref="AE41:AE44"/>
    <mergeCell ref="H41:H44"/>
    <mergeCell ref="I41:I44"/>
    <mergeCell ref="J41:J44"/>
    <mergeCell ref="K41:K44"/>
    <mergeCell ref="L41:L44"/>
    <mergeCell ref="M41:M44"/>
    <mergeCell ref="N41:N44"/>
    <mergeCell ref="O41:O44"/>
    <mergeCell ref="R41:R44"/>
    <mergeCell ref="AR25:AR28"/>
    <mergeCell ref="AS25:AS28"/>
    <mergeCell ref="AT25:AT28"/>
    <mergeCell ref="BF25:BF28"/>
    <mergeCell ref="BG25:BG28"/>
    <mergeCell ref="BH25:BH28"/>
    <mergeCell ref="P41:P44"/>
    <mergeCell ref="BY41:BY44"/>
    <mergeCell ref="BZ41:BZ44"/>
    <mergeCell ref="BI41:BI44"/>
    <mergeCell ref="BJ41:BJ44"/>
    <mergeCell ref="BK41:BK44"/>
    <mergeCell ref="BL41:BL44"/>
    <mergeCell ref="BS41:BS44"/>
    <mergeCell ref="BT41:BT44"/>
    <mergeCell ref="BX41:BX44"/>
    <mergeCell ref="X41:X44"/>
    <mergeCell ref="Y41:Y44"/>
    <mergeCell ref="S41:S44"/>
    <mergeCell ref="T41:T44"/>
    <mergeCell ref="U41:U44"/>
    <mergeCell ref="V41:V44"/>
    <mergeCell ref="W41:W44"/>
    <mergeCell ref="AN41:AN44"/>
    <mergeCell ref="AK25:AK28"/>
    <mergeCell ref="AL25:AL28"/>
    <mergeCell ref="AM25:AM28"/>
    <mergeCell ref="AF25:AF28"/>
    <mergeCell ref="AG25:AG28"/>
    <mergeCell ref="AH25:AH28"/>
    <mergeCell ref="Q25:Q28"/>
    <mergeCell ref="A25:A28"/>
    <mergeCell ref="B25:B28"/>
    <mergeCell ref="C25:C28"/>
    <mergeCell ref="D25:D28"/>
    <mergeCell ref="E25:E28"/>
    <mergeCell ref="F25:F28"/>
    <mergeCell ref="Z25:Z28"/>
    <mergeCell ref="AA25:AA28"/>
    <mergeCell ref="AB25:AB28"/>
    <mergeCell ref="AC25:AC28"/>
    <mergeCell ref="AD25:AD28"/>
    <mergeCell ref="AE25:AE28"/>
    <mergeCell ref="G25:G28"/>
    <mergeCell ref="AI25:AI28"/>
    <mergeCell ref="AJ25:AJ28"/>
    <mergeCell ref="H25:H28"/>
    <mergeCell ref="I25:I28"/>
    <mergeCell ref="J25:J28"/>
    <mergeCell ref="K25:K28"/>
    <mergeCell ref="L25:L28"/>
    <mergeCell ref="M25:M28"/>
    <mergeCell ref="N25:N28"/>
    <mergeCell ref="O25:O28"/>
    <mergeCell ref="R25:R28"/>
    <mergeCell ref="BF21:BF24"/>
    <mergeCell ref="BG21:BG24"/>
    <mergeCell ref="BH21:BH24"/>
    <mergeCell ref="P25:P28"/>
    <mergeCell ref="BY25:BY28"/>
    <mergeCell ref="BZ25:BZ28"/>
    <mergeCell ref="BI25:BI28"/>
    <mergeCell ref="BJ25:BJ28"/>
    <mergeCell ref="BK25:BK28"/>
    <mergeCell ref="BL25:BL28"/>
    <mergeCell ref="BS25:BS28"/>
    <mergeCell ref="BT25:BT28"/>
    <mergeCell ref="BX25:BX28"/>
    <mergeCell ref="X25:X28"/>
    <mergeCell ref="Y25:Y28"/>
    <mergeCell ref="S25:S28"/>
    <mergeCell ref="T25:T28"/>
    <mergeCell ref="U25:U28"/>
    <mergeCell ref="V25:V28"/>
    <mergeCell ref="W25:W28"/>
    <mergeCell ref="AN25:AN28"/>
    <mergeCell ref="AO25:AO28"/>
    <mergeCell ref="AP25:AP28"/>
    <mergeCell ref="AQ25:AQ28"/>
    <mergeCell ref="A21:A24"/>
    <mergeCell ref="B21:B24"/>
    <mergeCell ref="C21:C24"/>
    <mergeCell ref="D21:D24"/>
    <mergeCell ref="E21:E24"/>
    <mergeCell ref="F21:F24"/>
    <mergeCell ref="AR21:AR24"/>
    <mergeCell ref="AS21:AS24"/>
    <mergeCell ref="AT21:AT24"/>
    <mergeCell ref="AP21:AP24"/>
    <mergeCell ref="AQ21:AQ24"/>
    <mergeCell ref="Z21:Z24"/>
    <mergeCell ref="AA21:AA24"/>
    <mergeCell ref="AB21:AB24"/>
    <mergeCell ref="AC21:AC24"/>
    <mergeCell ref="AD21:AD24"/>
    <mergeCell ref="AE21:AE24"/>
    <mergeCell ref="G21:G24"/>
    <mergeCell ref="AI21:AI24"/>
    <mergeCell ref="AJ21:AJ24"/>
    <mergeCell ref="AK21:AK24"/>
    <mergeCell ref="AL21:AL24"/>
    <mergeCell ref="AM21:AM24"/>
    <mergeCell ref="AF21:AF24"/>
    <mergeCell ref="AG21:AG24"/>
    <mergeCell ref="AH21:AH24"/>
    <mergeCell ref="Q21:Q24"/>
    <mergeCell ref="O21:O24"/>
    <mergeCell ref="R21:R24"/>
    <mergeCell ref="S21:S24"/>
    <mergeCell ref="T21:T24"/>
    <mergeCell ref="U21:U24"/>
    <mergeCell ref="V21:V24"/>
    <mergeCell ref="W21:W24"/>
    <mergeCell ref="AN21:AN24"/>
    <mergeCell ref="AO21:AO24"/>
    <mergeCell ref="BY21:BY24"/>
    <mergeCell ref="BZ21:BZ24"/>
    <mergeCell ref="CA21:CC24"/>
    <mergeCell ref="BI21:BI24"/>
    <mergeCell ref="BJ21:BJ24"/>
    <mergeCell ref="BK21:BK24"/>
    <mergeCell ref="BL21:BL24"/>
    <mergeCell ref="BS21:BS24"/>
    <mergeCell ref="BT21:BT24"/>
    <mergeCell ref="A17:A20"/>
    <mergeCell ref="B17:B20"/>
    <mergeCell ref="C17:C20"/>
    <mergeCell ref="D17:D20"/>
    <mergeCell ref="E17:E20"/>
    <mergeCell ref="F17:F20"/>
    <mergeCell ref="BX21:BX24"/>
    <mergeCell ref="AR17:AR20"/>
    <mergeCell ref="AS17:AS20"/>
    <mergeCell ref="AT17:AT20"/>
    <mergeCell ref="BF17:BF20"/>
    <mergeCell ref="BG17:BG20"/>
    <mergeCell ref="BH17:BH20"/>
    <mergeCell ref="BX17:BX20"/>
    <mergeCell ref="P21:P24"/>
    <mergeCell ref="X21:X24"/>
    <mergeCell ref="Y21:Y24"/>
    <mergeCell ref="H21:H24"/>
    <mergeCell ref="I21:I24"/>
    <mergeCell ref="J21:J24"/>
    <mergeCell ref="K21:K24"/>
    <mergeCell ref="L21:L24"/>
    <mergeCell ref="M21:M24"/>
    <mergeCell ref="N21:N24"/>
    <mergeCell ref="AC17:AC20"/>
    <mergeCell ref="AD17:AD20"/>
    <mergeCell ref="AE17:AE20"/>
    <mergeCell ref="G17:G20"/>
    <mergeCell ref="AI17:AI20"/>
    <mergeCell ref="AJ17:AJ20"/>
    <mergeCell ref="AK17:AK20"/>
    <mergeCell ref="AL17:AL20"/>
    <mergeCell ref="AM17:AM20"/>
    <mergeCell ref="AF17:AF20"/>
    <mergeCell ref="AG17:AG20"/>
    <mergeCell ref="AH17:AH20"/>
    <mergeCell ref="Q17:Q20"/>
    <mergeCell ref="H17:H20"/>
    <mergeCell ref="I17:I20"/>
    <mergeCell ref="J17:J20"/>
    <mergeCell ref="K17:K20"/>
    <mergeCell ref="L17:L20"/>
    <mergeCell ref="M17:M20"/>
    <mergeCell ref="N17:N20"/>
    <mergeCell ref="O17:O20"/>
    <mergeCell ref="R17:R20"/>
    <mergeCell ref="P17:P20"/>
    <mergeCell ref="BY17:BY20"/>
    <mergeCell ref="BZ17:BZ20"/>
    <mergeCell ref="CA17:CC20"/>
    <mergeCell ref="BI17:BI20"/>
    <mergeCell ref="BJ17:BJ20"/>
    <mergeCell ref="BK17:BK20"/>
    <mergeCell ref="BL17:BL20"/>
    <mergeCell ref="BS17:BS20"/>
    <mergeCell ref="BT17:BT20"/>
    <mergeCell ref="X17:X20"/>
    <mergeCell ref="Y17:Y20"/>
    <mergeCell ref="S17:S20"/>
    <mergeCell ref="T17:T20"/>
    <mergeCell ref="U17:U20"/>
    <mergeCell ref="V17:V20"/>
    <mergeCell ref="W17:W20"/>
    <mergeCell ref="AN17:AN20"/>
    <mergeCell ref="AO17:AO20"/>
    <mergeCell ref="AP17:AP20"/>
    <mergeCell ref="AQ17:AQ20"/>
    <mergeCell ref="Z17:Z20"/>
    <mergeCell ref="AA17:AA20"/>
    <mergeCell ref="AB17:AB20"/>
    <mergeCell ref="CA13:CC16"/>
    <mergeCell ref="BF15:BG15"/>
    <mergeCell ref="BH15:BI15"/>
    <mergeCell ref="BS15:BS16"/>
    <mergeCell ref="BT15:BT16"/>
    <mergeCell ref="B5:H5"/>
    <mergeCell ref="C6:H6"/>
    <mergeCell ref="C7:H7"/>
    <mergeCell ref="C8:D8"/>
    <mergeCell ref="E8:F8"/>
    <mergeCell ref="BZ15:BZ16"/>
    <mergeCell ref="BM13:BQ14"/>
    <mergeCell ref="BS13:BZ14"/>
    <mergeCell ref="G8:H8"/>
    <mergeCell ref="C9:D9"/>
    <mergeCell ref="AU13:BB14"/>
    <mergeCell ref="BF13:BL14"/>
    <mergeCell ref="BU15:BU16"/>
    <mergeCell ref="BV15:BV16"/>
    <mergeCell ref="M14:O14"/>
    <mergeCell ref="P14:AK14"/>
    <mergeCell ref="AI15:AK15"/>
    <mergeCell ref="AO15:AP15"/>
    <mergeCell ref="AQ15:AR15"/>
    <mergeCell ref="E9:F9"/>
    <mergeCell ref="G9:H9"/>
    <mergeCell ref="B11:L11"/>
    <mergeCell ref="A13:AH13"/>
    <mergeCell ref="AL13:AT13"/>
    <mergeCell ref="BW15:BW16"/>
    <mergeCell ref="BX15:BX16"/>
    <mergeCell ref="BY15:BY16"/>
  </mergeCells>
  <conditionalFormatting sqref="AP17:AP52 BG17:BG52">
    <cfRule type="cellIs" dxfId="168" priority="1" operator="equal">
      <formula>"Seguro"</formula>
    </cfRule>
    <cfRule type="cellIs" dxfId="167" priority="2" operator="equal">
      <formula>"Probable"</formula>
    </cfRule>
    <cfRule type="cellIs" dxfId="166" priority="3" operator="equal">
      <formula>"Posible"</formula>
    </cfRule>
    <cfRule type="cellIs" dxfId="165" priority="4" operator="equal">
      <formula>"Improbable"</formula>
    </cfRule>
    <cfRule type="cellIs" dxfId="164" priority="5" operator="equal">
      <formula>"Rara Vez"</formula>
    </cfRule>
    <cfRule type="cellIs" dxfId="163" priority="6" operator="equal">
      <formula>"Muy Alta"</formula>
    </cfRule>
    <cfRule type="cellIs" dxfId="162" priority="7" operator="equal">
      <formula>"Alta"</formula>
    </cfRule>
    <cfRule type="cellIs" dxfId="161" priority="8" operator="equal">
      <formula>"Media"</formula>
    </cfRule>
    <cfRule type="cellIs" dxfId="160" priority="9" operator="equal">
      <formula>"Baja"</formula>
    </cfRule>
    <cfRule type="cellIs" dxfId="159" priority="10" operator="equal">
      <formula>"Muy Baja"</formula>
    </cfRule>
  </conditionalFormatting>
  <conditionalFormatting sqref="AR17:AR52 BI17:BI52">
    <cfRule type="cellIs" dxfId="158" priority="11" operator="equal">
      <formula>"Catastrófico"</formula>
    </cfRule>
    <cfRule type="cellIs" dxfId="157" priority="12" operator="equal">
      <formula>"Mayor"</formula>
    </cfRule>
    <cfRule type="cellIs" dxfId="156" priority="13" operator="equal">
      <formula>"Moderado"</formula>
    </cfRule>
    <cfRule type="cellIs" dxfId="155" priority="14" operator="equal">
      <formula>"Menor"</formula>
    </cfRule>
    <cfRule type="cellIs" dxfId="154" priority="15" operator="equal">
      <formula>"Insignificante"</formula>
    </cfRule>
  </conditionalFormatting>
  <conditionalFormatting sqref="AT17">
    <cfRule type="containsText" dxfId="153" priority="16" operator="containsText" text="BAJO">
      <formula>NOT(ISERROR(SEARCH(("BAJO"),(AT17))))</formula>
    </cfRule>
    <cfRule type="containsText" dxfId="152" priority="17" operator="containsText" text="MODERADO">
      <formula>NOT(ISERROR(SEARCH(("MODERADO"),(AT17))))</formula>
    </cfRule>
    <cfRule type="containsText" dxfId="151" priority="18" operator="containsText" text="ALTO">
      <formula>NOT(ISERROR(SEARCH(("ALTO"),(AT17))))</formula>
    </cfRule>
    <cfRule type="containsText" dxfId="150" priority="19" operator="containsText" text="EXTREMO">
      <formula>NOT(ISERROR(SEARCH(("EXTREMO"),(AT17))))</formula>
    </cfRule>
  </conditionalFormatting>
  <conditionalFormatting sqref="AT21">
    <cfRule type="containsText" dxfId="149" priority="20" operator="containsText" text="BAJO">
      <formula>NOT(ISERROR(SEARCH(("BAJO"),(AT21))))</formula>
    </cfRule>
    <cfRule type="containsText" dxfId="148" priority="21" operator="containsText" text="MODERADO">
      <formula>NOT(ISERROR(SEARCH(("MODERADO"),(AT21))))</formula>
    </cfRule>
    <cfRule type="containsText" dxfId="147" priority="22" operator="containsText" text="ALTO">
      <formula>NOT(ISERROR(SEARCH(("ALTO"),(AT21))))</formula>
    </cfRule>
    <cfRule type="containsText" dxfId="146" priority="23" operator="containsText" text="EXTREMO">
      <formula>NOT(ISERROR(SEARCH(("EXTREMO"),(AT21))))</formula>
    </cfRule>
  </conditionalFormatting>
  <conditionalFormatting sqref="AT25">
    <cfRule type="containsText" dxfId="145" priority="24" operator="containsText" text="BAJO">
      <formula>NOT(ISERROR(SEARCH(("BAJO"),(AT25))))</formula>
    </cfRule>
    <cfRule type="containsText" dxfId="144" priority="25" operator="containsText" text="MODERADO">
      <formula>NOT(ISERROR(SEARCH(("MODERADO"),(AT25))))</formula>
    </cfRule>
    <cfRule type="containsText" dxfId="143" priority="26" operator="containsText" text="ALTO">
      <formula>NOT(ISERROR(SEARCH(("ALTO"),(AT25))))</formula>
    </cfRule>
    <cfRule type="containsText" dxfId="142" priority="27" operator="containsText" text="EXTREMO">
      <formula>NOT(ISERROR(SEARCH(("EXTREMO"),(AT25))))</formula>
    </cfRule>
  </conditionalFormatting>
  <conditionalFormatting sqref="AT29">
    <cfRule type="containsText" dxfId="141" priority="28" operator="containsText" text="BAJO">
      <formula>NOT(ISERROR(SEARCH(("BAJO"),(AT29))))</formula>
    </cfRule>
    <cfRule type="containsText" dxfId="140" priority="29" operator="containsText" text="MODERADO">
      <formula>NOT(ISERROR(SEARCH(("MODERADO"),(AT29))))</formula>
    </cfRule>
    <cfRule type="containsText" dxfId="139" priority="30" operator="containsText" text="ALTO">
      <formula>NOT(ISERROR(SEARCH(("ALTO"),(AT29))))</formula>
    </cfRule>
    <cfRule type="containsText" dxfId="138" priority="31" operator="containsText" text="EXTREMO">
      <formula>NOT(ISERROR(SEARCH(("EXTREMO"),(AT29))))</formula>
    </cfRule>
  </conditionalFormatting>
  <conditionalFormatting sqref="AT33">
    <cfRule type="containsText" dxfId="137" priority="32" operator="containsText" text="BAJO">
      <formula>NOT(ISERROR(SEARCH(("BAJO"),(AT33))))</formula>
    </cfRule>
    <cfRule type="containsText" dxfId="136" priority="33" operator="containsText" text="MODERADO">
      <formula>NOT(ISERROR(SEARCH(("MODERADO"),(AT33))))</formula>
    </cfRule>
    <cfRule type="containsText" dxfId="135" priority="34" operator="containsText" text="ALTO">
      <formula>NOT(ISERROR(SEARCH(("ALTO"),(AT33))))</formula>
    </cfRule>
    <cfRule type="containsText" dxfId="134" priority="35" operator="containsText" text="EXTREMO">
      <formula>NOT(ISERROR(SEARCH(("EXTREMO"),(AT33))))</formula>
    </cfRule>
  </conditionalFormatting>
  <conditionalFormatting sqref="AT37">
    <cfRule type="containsText" dxfId="133" priority="36" operator="containsText" text="BAJO">
      <formula>NOT(ISERROR(SEARCH(("BAJO"),(AT37))))</formula>
    </cfRule>
    <cfRule type="containsText" dxfId="132" priority="37" operator="containsText" text="MODERADO">
      <formula>NOT(ISERROR(SEARCH(("MODERADO"),(AT37))))</formula>
    </cfRule>
    <cfRule type="containsText" dxfId="131" priority="38" operator="containsText" text="ALTO">
      <formula>NOT(ISERROR(SEARCH(("ALTO"),(AT37))))</formula>
    </cfRule>
    <cfRule type="containsText" dxfId="130" priority="39" operator="containsText" text="EXTREMO">
      <formula>NOT(ISERROR(SEARCH(("EXTREMO"),(AT37))))</formula>
    </cfRule>
  </conditionalFormatting>
  <conditionalFormatting sqref="AT41">
    <cfRule type="containsText" dxfId="129" priority="40" operator="containsText" text="BAJO">
      <formula>NOT(ISERROR(SEARCH(("BAJO"),(AT41))))</formula>
    </cfRule>
    <cfRule type="containsText" dxfId="128" priority="41" operator="containsText" text="MODERADO">
      <formula>NOT(ISERROR(SEARCH(("MODERADO"),(AT41))))</formula>
    </cfRule>
    <cfRule type="containsText" dxfId="127" priority="42" operator="containsText" text="ALTO">
      <formula>NOT(ISERROR(SEARCH(("ALTO"),(AT41))))</formula>
    </cfRule>
    <cfRule type="containsText" dxfId="126" priority="43" operator="containsText" text="EXTREMO">
      <formula>NOT(ISERROR(SEARCH(("EXTREMO"),(AT41))))</formula>
    </cfRule>
  </conditionalFormatting>
  <conditionalFormatting sqref="AT45">
    <cfRule type="containsText" dxfId="125" priority="44" operator="containsText" text="BAJO">
      <formula>NOT(ISERROR(SEARCH(("BAJO"),(AT45))))</formula>
    </cfRule>
    <cfRule type="containsText" dxfId="124" priority="45" operator="containsText" text="MODERADO">
      <formula>NOT(ISERROR(SEARCH(("MODERADO"),(AT45))))</formula>
    </cfRule>
    <cfRule type="containsText" dxfId="123" priority="46" operator="containsText" text="ALTO">
      <formula>NOT(ISERROR(SEARCH(("ALTO"),(AT45))))</formula>
    </cfRule>
    <cfRule type="containsText" dxfId="122" priority="47" operator="containsText" text="EXTREMO">
      <formula>NOT(ISERROR(SEARCH(("EXTREMO"),(AT45))))</formula>
    </cfRule>
  </conditionalFormatting>
  <conditionalFormatting sqref="AT49">
    <cfRule type="containsText" dxfId="121" priority="48" operator="containsText" text="BAJO">
      <formula>NOT(ISERROR(SEARCH(("BAJO"),(AT49))))</formula>
    </cfRule>
    <cfRule type="containsText" dxfId="120" priority="49" operator="containsText" text="MODERADO">
      <formula>NOT(ISERROR(SEARCH(("MODERADO"),(AT49))))</formula>
    </cfRule>
    <cfRule type="containsText" dxfId="119" priority="50" operator="containsText" text="ALTO">
      <formula>NOT(ISERROR(SEARCH(("ALTO"),(AT49))))</formula>
    </cfRule>
    <cfRule type="containsText" dxfId="118" priority="51" operator="containsText" text="EXTREMO">
      <formula>NOT(ISERROR(SEARCH(("EXTREMO"),(AT49))))</formula>
    </cfRule>
  </conditionalFormatting>
  <conditionalFormatting sqref="BK17 BK25 BK29 BK33 BK37 BK41 BK45 BK49">
    <cfRule type="containsText" dxfId="117" priority="52" operator="containsText" text="BAJO">
      <formula>NOT(ISERROR(SEARCH(("BAJO"),(BK17))))</formula>
    </cfRule>
    <cfRule type="containsText" dxfId="116" priority="53" operator="containsText" text="MODERADO">
      <formula>NOT(ISERROR(SEARCH(("MODERADO"),(BK17))))</formula>
    </cfRule>
    <cfRule type="containsText" dxfId="115" priority="54" operator="containsText" text="ALTO">
      <formula>NOT(ISERROR(SEARCH(("ALTO"),(BK17))))</formula>
    </cfRule>
    <cfRule type="containsText" dxfId="114" priority="55" operator="containsText" text="EXTREMO">
      <formula>NOT(ISERROR(SEARCH(("EXTREMO"),(BK17))))</formula>
    </cfRule>
  </conditionalFormatting>
  <conditionalFormatting sqref="BK21">
    <cfRule type="containsText" dxfId="113" priority="56" operator="containsText" text="BAJO">
      <formula>NOT(ISERROR(SEARCH(("BAJO"),(BK21))))</formula>
    </cfRule>
    <cfRule type="containsText" dxfId="112" priority="57" operator="containsText" text="MODERADO">
      <formula>NOT(ISERROR(SEARCH(("MODERADO"),(BK21))))</formula>
    </cfRule>
    <cfRule type="containsText" dxfId="111" priority="58" operator="containsText" text="ALTO">
      <formula>NOT(ISERROR(SEARCH(("ALTO"),(BK21))))</formula>
    </cfRule>
    <cfRule type="containsText" dxfId="110" priority="59" operator="containsText" text="EXTREMO">
      <formula>NOT(ISERROR(SEARCH(("EXTREMO"),(BK21))))</formula>
    </cfRule>
  </conditionalFormatting>
  <conditionalFormatting sqref="BL17">
    <cfRule type="containsText" dxfId="109" priority="60" operator="containsText" text="RIESGO BAJO">
      <formula>NOT(ISERROR(SEARCH(("RIESGO BAJO"),(BL17))))</formula>
    </cfRule>
    <cfRule type="containsText" dxfId="108" priority="61" operator="containsText" text="RIESGO MODERADO">
      <formula>NOT(ISERROR(SEARCH(("RIESGO MODERADO"),(BL17))))</formula>
    </cfRule>
    <cfRule type="containsText" dxfId="107" priority="62" operator="containsText" text="RIESGO ALTO">
      <formula>NOT(ISERROR(SEARCH(("RIESGO ALTO"),(BL17))))</formula>
    </cfRule>
    <cfRule type="containsText" dxfId="106" priority="63" operator="containsText" text="RIESGO EXTREMO">
      <formula>NOT(ISERROR(SEARCH(("RIESGO EXTREMO"),(BL17))))</formula>
    </cfRule>
  </conditionalFormatting>
  <conditionalFormatting sqref="BL21">
    <cfRule type="containsText" dxfId="105" priority="64" operator="containsText" text="RIESGO BAJO">
      <formula>NOT(ISERROR(SEARCH(("RIESGO BAJO"),(BL21))))</formula>
    </cfRule>
    <cfRule type="containsText" dxfId="104" priority="65" operator="containsText" text="RIESGO MODERADO">
      <formula>NOT(ISERROR(SEARCH(("RIESGO MODERADO"),(BL21))))</formula>
    </cfRule>
    <cfRule type="containsText" dxfId="103" priority="66" operator="containsText" text="RIESGO ALTO">
      <formula>NOT(ISERROR(SEARCH(("RIESGO ALTO"),(BL21))))</formula>
    </cfRule>
    <cfRule type="containsText" dxfId="102" priority="67" operator="containsText" text="RIESGO EXTREMO">
      <formula>NOT(ISERROR(SEARCH(("RIESGO EXTREMO"),(BL21))))</formula>
    </cfRule>
  </conditionalFormatting>
  <conditionalFormatting sqref="BL25">
    <cfRule type="containsText" dxfId="101" priority="68" operator="containsText" text="RIESGO BAJO">
      <formula>NOT(ISERROR(SEARCH(("RIESGO BAJO"),(BL25))))</formula>
    </cfRule>
    <cfRule type="containsText" dxfId="100" priority="69" operator="containsText" text="RIESGO MODERADO">
      <formula>NOT(ISERROR(SEARCH(("RIESGO MODERADO"),(BL25))))</formula>
    </cfRule>
    <cfRule type="containsText" dxfId="99" priority="70" operator="containsText" text="RIESGO ALTO">
      <formula>NOT(ISERROR(SEARCH(("RIESGO ALTO"),(BL25))))</formula>
    </cfRule>
    <cfRule type="containsText" dxfId="98" priority="71" operator="containsText" text="RIESGO EXTREMO">
      <formula>NOT(ISERROR(SEARCH(("RIESGO EXTREMO"),(BL25))))</formula>
    </cfRule>
  </conditionalFormatting>
  <conditionalFormatting sqref="BL29">
    <cfRule type="containsText" dxfId="97" priority="72" operator="containsText" text="RIESGO BAJO">
      <formula>NOT(ISERROR(SEARCH(("RIESGO BAJO"),(BL29))))</formula>
    </cfRule>
    <cfRule type="containsText" dxfId="96" priority="73" operator="containsText" text="RIESGO MODERADO">
      <formula>NOT(ISERROR(SEARCH(("RIESGO MODERADO"),(BL29))))</formula>
    </cfRule>
    <cfRule type="containsText" dxfId="95" priority="74" operator="containsText" text="RIESGO ALTO">
      <formula>NOT(ISERROR(SEARCH(("RIESGO ALTO"),(BL29))))</formula>
    </cfRule>
    <cfRule type="containsText" dxfId="94" priority="75" operator="containsText" text="RIESGO EXTREMO">
      <formula>NOT(ISERROR(SEARCH(("RIESGO EXTREMO"),(BL29))))</formula>
    </cfRule>
  </conditionalFormatting>
  <conditionalFormatting sqref="BL33">
    <cfRule type="containsText" dxfId="93" priority="76" operator="containsText" text="RIESGO BAJO">
      <formula>NOT(ISERROR(SEARCH(("RIESGO BAJO"),(BL33))))</formula>
    </cfRule>
    <cfRule type="containsText" dxfId="92" priority="77" operator="containsText" text="RIESGO MODERADO">
      <formula>NOT(ISERROR(SEARCH(("RIESGO MODERADO"),(BL33))))</formula>
    </cfRule>
    <cfRule type="containsText" dxfId="91" priority="78" operator="containsText" text="RIESGO ALTO">
      <formula>NOT(ISERROR(SEARCH(("RIESGO ALTO"),(BL33))))</formula>
    </cfRule>
    <cfRule type="containsText" dxfId="90" priority="79" operator="containsText" text="RIESGO EXTREMO">
      <formula>NOT(ISERROR(SEARCH(("RIESGO EXTREMO"),(BL33))))</formula>
    </cfRule>
  </conditionalFormatting>
  <conditionalFormatting sqref="BL37">
    <cfRule type="containsText" dxfId="89" priority="80" operator="containsText" text="RIESGO BAJO">
      <formula>NOT(ISERROR(SEARCH(("RIESGO BAJO"),(BL37))))</formula>
    </cfRule>
    <cfRule type="containsText" dxfId="88" priority="81" operator="containsText" text="RIESGO MODERADO">
      <formula>NOT(ISERROR(SEARCH(("RIESGO MODERADO"),(BL37))))</formula>
    </cfRule>
    <cfRule type="containsText" dxfId="87" priority="82" operator="containsText" text="RIESGO ALTO">
      <formula>NOT(ISERROR(SEARCH(("RIESGO ALTO"),(BL37))))</formula>
    </cfRule>
    <cfRule type="containsText" dxfId="86" priority="83" operator="containsText" text="RIESGO EXTREMO">
      <formula>NOT(ISERROR(SEARCH(("RIESGO EXTREMO"),(BL37))))</formula>
    </cfRule>
  </conditionalFormatting>
  <conditionalFormatting sqref="BL41">
    <cfRule type="containsText" dxfId="85" priority="84" operator="containsText" text="RIESGO BAJO">
      <formula>NOT(ISERROR(SEARCH(("RIESGO BAJO"),(BL41))))</formula>
    </cfRule>
    <cfRule type="containsText" dxfId="84" priority="85" operator="containsText" text="RIESGO MODERADO">
      <formula>NOT(ISERROR(SEARCH(("RIESGO MODERADO"),(BL41))))</formula>
    </cfRule>
    <cfRule type="containsText" dxfId="83" priority="86" operator="containsText" text="RIESGO ALTO">
      <formula>NOT(ISERROR(SEARCH(("RIESGO ALTO"),(BL41))))</formula>
    </cfRule>
    <cfRule type="containsText" dxfId="82" priority="87" operator="containsText" text="RIESGO EXTREMO">
      <formula>NOT(ISERROR(SEARCH(("RIESGO EXTREMO"),(BL41))))</formula>
    </cfRule>
  </conditionalFormatting>
  <conditionalFormatting sqref="BL45">
    <cfRule type="containsText" dxfId="81" priority="88" operator="containsText" text="RIESGO BAJO">
      <formula>NOT(ISERROR(SEARCH(("RIESGO BAJO"),(BL45))))</formula>
    </cfRule>
    <cfRule type="containsText" dxfId="80" priority="89" operator="containsText" text="RIESGO MODERADO">
      <formula>NOT(ISERROR(SEARCH(("RIESGO MODERADO"),(BL45))))</formula>
    </cfRule>
    <cfRule type="containsText" dxfId="79" priority="90" operator="containsText" text="RIESGO ALTO">
      <formula>NOT(ISERROR(SEARCH(("RIESGO ALTO"),(BL45))))</formula>
    </cfRule>
    <cfRule type="containsText" dxfId="78" priority="91" operator="containsText" text="RIESGO EXTREMO">
      <formula>NOT(ISERROR(SEARCH(("RIESGO EXTREMO"),(BL45))))</formula>
    </cfRule>
  </conditionalFormatting>
  <conditionalFormatting sqref="BL49">
    <cfRule type="containsText" dxfId="77" priority="92" operator="containsText" text="RIESGO BAJO">
      <formula>NOT(ISERROR(SEARCH(("RIESGO BAJO"),(BL49))))</formula>
    </cfRule>
    <cfRule type="containsText" dxfId="76" priority="93" operator="containsText" text="RIESGO MODERADO">
      <formula>NOT(ISERROR(SEARCH(("RIESGO MODERADO"),(BL49))))</formula>
    </cfRule>
    <cfRule type="containsText" dxfId="75" priority="94" operator="containsText" text="RIESGO ALTO">
      <formula>NOT(ISERROR(SEARCH(("RIESGO ALTO"),(BL49))))</formula>
    </cfRule>
    <cfRule type="containsText" dxfId="74" priority="95" operator="containsText" text="RIESGO EXTREMO">
      <formula>NOT(ISERROR(SEARCH(("RIESGO EXTREMO"),(BL49))))</formula>
    </cfRule>
  </conditionalFormatting>
  <dataValidations count="1">
    <dataValidation type="list" allowBlank="1" showErrorMessage="1" sqref="G17 G21 G25 G29 G33 G37 G41 G45 G49" xr:uid="{00000000-0002-0000-0300-000000000000}">
      <formula1>INDIRECT(F17)</formula1>
    </dataValidation>
  </dataValidation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F6938-FFE8-4BE8-B2D2-5855B891C35C}">
  <dimension ref="A1:CD1000"/>
  <sheetViews>
    <sheetView showGridLines="0" topLeftCell="BT20" workbookViewId="0">
      <selection activeCell="BV22" sqref="BV22"/>
    </sheetView>
  </sheetViews>
  <sheetFormatPr baseColWidth="10" defaultColWidth="12.83203125" defaultRowHeight="15" customHeight="1" x14ac:dyDescent="0.2"/>
  <cols>
    <col min="1" max="1" width="9.83203125" style="81" customWidth="1"/>
    <col min="2" max="2" width="13" style="81" customWidth="1"/>
    <col min="3" max="3" width="16.33203125" style="81" customWidth="1"/>
    <col min="4" max="4" width="24.5" style="81" customWidth="1"/>
    <col min="5" max="5" width="50.6640625" style="81" customWidth="1"/>
    <col min="6" max="6" width="37.1640625" style="81" customWidth="1"/>
    <col min="7" max="9" width="16.83203125" style="81" customWidth="1"/>
    <col min="10" max="10" width="30.5" style="81" customWidth="1"/>
    <col min="11" max="11" width="50.83203125" style="81" customWidth="1"/>
    <col min="12" max="12" width="63.83203125" style="81" customWidth="1"/>
    <col min="13" max="15" width="19.83203125" style="81" customWidth="1"/>
    <col min="16" max="22" width="14.5" style="81" hidden="1" customWidth="1"/>
    <col min="23" max="23" width="22.5" style="81" hidden="1" customWidth="1"/>
    <col min="24" max="37" width="14.5" style="81" hidden="1" customWidth="1"/>
    <col min="38" max="38" width="19.1640625" style="81" customWidth="1"/>
    <col min="39" max="39" width="17.1640625" style="81" customWidth="1"/>
    <col min="40" max="40" width="14.5" style="81" hidden="1" customWidth="1"/>
    <col min="41" max="41" width="7.33203125" style="81" customWidth="1"/>
    <col min="42" max="42" width="8.83203125" style="81" customWidth="1"/>
    <col min="43" max="43" width="7.6640625" style="81" customWidth="1"/>
    <col min="44" max="44" width="13" style="81" customWidth="1"/>
    <col min="45" max="45" width="23.1640625" style="81" hidden="1" customWidth="1"/>
    <col min="46" max="46" width="23.83203125" style="81" hidden="1" customWidth="1"/>
    <col min="47" max="47" width="90.6640625" style="81" customWidth="1"/>
    <col min="48" max="48" width="31.83203125" style="81" customWidth="1"/>
    <col min="49" max="49" width="41.1640625" style="81" customWidth="1"/>
    <col min="50" max="50" width="48.83203125" style="81" hidden="1" customWidth="1"/>
    <col min="51" max="51" width="23.1640625" style="81" hidden="1" customWidth="1"/>
    <col min="52" max="52" width="17.1640625" style="81" hidden="1" customWidth="1"/>
    <col min="53" max="53" width="17.6640625" style="81" hidden="1" customWidth="1"/>
    <col min="54" max="54" width="14.33203125" style="81" hidden="1" customWidth="1"/>
    <col min="55" max="55" width="15.1640625" style="81" hidden="1" customWidth="1"/>
    <col min="56" max="57" width="11.6640625" style="81" hidden="1" customWidth="1"/>
    <col min="58" max="63" width="13.1640625" style="81" hidden="1" customWidth="1"/>
    <col min="64" max="64" width="18.33203125" style="81" hidden="1" customWidth="1"/>
    <col min="65" max="65" width="58.6640625" style="81" hidden="1" customWidth="1"/>
    <col min="66" max="69" width="36.1640625" style="81" hidden="1" customWidth="1"/>
    <col min="70" max="70" width="4.1640625" style="81" customWidth="1"/>
    <col min="71" max="77" width="63.1640625" style="81" customWidth="1"/>
    <col min="78" max="78" width="82.5" style="81" customWidth="1"/>
    <col min="79" max="79" width="4.1640625" style="81" customWidth="1"/>
    <col min="80" max="81" width="12.83203125" style="81"/>
    <col min="82" max="82" width="32.5" style="81" customWidth="1"/>
    <col min="83" max="16384" width="12.83203125" style="81"/>
  </cols>
  <sheetData>
    <row r="1" spans="1:81" x14ac:dyDescent="0.2">
      <c r="A1" s="222"/>
      <c r="B1" s="227"/>
      <c r="C1" s="226"/>
      <c r="D1" s="226"/>
      <c r="E1" s="226"/>
      <c r="F1" s="226"/>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3"/>
      <c r="BT1" s="223"/>
      <c r="BU1" s="223"/>
      <c r="BV1" s="223"/>
      <c r="BW1" s="223"/>
      <c r="BX1" s="223"/>
      <c r="BY1" s="222"/>
      <c r="BZ1" s="416"/>
      <c r="CA1" s="82"/>
      <c r="CB1" s="82"/>
      <c r="CC1" s="82"/>
    </row>
    <row r="2" spans="1:81" ht="13.5" customHeight="1"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3"/>
      <c r="BT2" s="223"/>
      <c r="BU2" s="223"/>
      <c r="BV2" s="223"/>
      <c r="BW2" s="223"/>
      <c r="BX2" s="223"/>
      <c r="BY2" s="222"/>
      <c r="BZ2" s="416"/>
      <c r="CA2" s="82"/>
      <c r="CB2" s="82"/>
      <c r="CC2" s="82"/>
    </row>
    <row r="3" spans="1:81" ht="27"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3"/>
      <c r="BT3" s="223"/>
      <c r="BU3" s="223"/>
      <c r="BV3" s="223"/>
      <c r="BW3" s="223"/>
      <c r="BX3" s="223"/>
      <c r="BY3" s="222"/>
      <c r="BZ3" s="416"/>
      <c r="CA3" s="82"/>
      <c r="CB3" s="82"/>
      <c r="CC3" s="82"/>
    </row>
    <row r="4" spans="1:81" ht="15.75" customHeight="1" x14ac:dyDescent="0.2">
      <c r="A4" s="222"/>
      <c r="B4" s="611" t="s">
        <v>0</v>
      </c>
      <c r="C4" s="612"/>
      <c r="D4" s="612"/>
      <c r="E4" s="612"/>
      <c r="F4" s="612"/>
      <c r="G4" s="612"/>
      <c r="H4" s="613"/>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3"/>
      <c r="BT4" s="223"/>
      <c r="BU4" s="223"/>
      <c r="BV4" s="223"/>
      <c r="BW4" s="223"/>
      <c r="BX4" s="223"/>
      <c r="BY4" s="222"/>
      <c r="BZ4" s="416"/>
      <c r="CA4" s="82"/>
      <c r="CB4" s="82"/>
      <c r="CC4" s="82"/>
    </row>
    <row r="5" spans="1:81" ht="16.5" customHeight="1" x14ac:dyDescent="0.2">
      <c r="A5" s="222"/>
      <c r="B5" s="225" t="s">
        <v>1</v>
      </c>
      <c r="C5" s="614" t="s">
        <v>2</v>
      </c>
      <c r="D5" s="612"/>
      <c r="E5" s="612"/>
      <c r="F5" s="612"/>
      <c r="G5" s="612"/>
      <c r="H5" s="613"/>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3"/>
      <c r="BT5" s="223"/>
      <c r="BU5" s="223"/>
      <c r="BV5" s="223"/>
      <c r="BW5" s="223"/>
      <c r="BX5" s="223"/>
      <c r="BY5" s="222"/>
      <c r="BZ5" s="416"/>
      <c r="CA5" s="82"/>
      <c r="CB5" s="82"/>
      <c r="CC5" s="82"/>
    </row>
    <row r="6" spans="1:81" ht="13.5" customHeight="1" x14ac:dyDescent="0.2">
      <c r="A6" s="222"/>
      <c r="B6" s="225" t="s">
        <v>3</v>
      </c>
      <c r="C6" s="614" t="s">
        <v>4</v>
      </c>
      <c r="D6" s="612"/>
      <c r="E6" s="612"/>
      <c r="F6" s="612"/>
      <c r="G6" s="612"/>
      <c r="H6" s="613"/>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3"/>
      <c r="BT6" s="223"/>
      <c r="BU6" s="223"/>
      <c r="BV6" s="223"/>
      <c r="BW6" s="223"/>
      <c r="BX6" s="223"/>
      <c r="BY6" s="222"/>
      <c r="BZ6" s="416"/>
      <c r="CA6" s="82"/>
      <c r="CB6" s="82"/>
      <c r="CC6" s="82"/>
    </row>
    <row r="7" spans="1:81" ht="16.5" customHeight="1" x14ac:dyDescent="0.2">
      <c r="A7" s="222"/>
      <c r="B7" s="225" t="s">
        <v>5</v>
      </c>
      <c r="C7" s="611" t="s">
        <v>6</v>
      </c>
      <c r="D7" s="613"/>
      <c r="E7" s="611" t="s">
        <v>7</v>
      </c>
      <c r="F7" s="613"/>
      <c r="G7" s="611" t="s">
        <v>8</v>
      </c>
      <c r="H7" s="613"/>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3"/>
      <c r="BT7" s="223"/>
      <c r="BU7" s="223"/>
      <c r="BV7" s="223"/>
      <c r="BW7" s="223"/>
      <c r="BX7" s="223"/>
      <c r="BY7" s="222"/>
      <c r="BZ7" s="416"/>
      <c r="CA7" s="82"/>
      <c r="CB7" s="82"/>
      <c r="CC7" s="82"/>
    </row>
    <row r="8" spans="1:81" ht="18" customHeight="1" x14ac:dyDescent="0.2">
      <c r="A8" s="222"/>
      <c r="B8" s="224">
        <f>[1]Presentación!C11</f>
        <v>45818</v>
      </c>
      <c r="C8" s="614" t="str">
        <f>[1]Presentación!D11</f>
        <v>PI02-FOR01</v>
      </c>
      <c r="D8" s="613"/>
      <c r="E8" s="614">
        <f>[1]Presentación!F11</f>
        <v>1</v>
      </c>
      <c r="F8" s="613"/>
      <c r="G8" s="614" t="str">
        <f>[1]Presentación!H11</f>
        <v>1 de 1</v>
      </c>
      <c r="H8" s="613"/>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3"/>
      <c r="BT8" s="223"/>
      <c r="BU8" s="223"/>
      <c r="BV8" s="223"/>
      <c r="BW8" s="223"/>
      <c r="BX8" s="223"/>
      <c r="BY8" s="222"/>
      <c r="BZ8" s="416"/>
      <c r="CA8" s="82"/>
      <c r="CB8" s="82"/>
      <c r="CC8" s="82"/>
    </row>
    <row r="9" spans="1:81" ht="16" thickBot="1" x14ac:dyDescent="0.25">
      <c r="A9" s="90"/>
      <c r="B9" s="221"/>
      <c r="C9" s="220"/>
      <c r="D9" s="220"/>
      <c r="E9" s="22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220"/>
      <c r="AP9" s="90"/>
      <c r="AQ9" s="90"/>
      <c r="AR9" s="90"/>
      <c r="AS9" s="90"/>
      <c r="AT9" s="90"/>
      <c r="AU9" s="90"/>
      <c r="AV9" s="155"/>
      <c r="AW9" s="90"/>
      <c r="AX9" s="90"/>
      <c r="AY9" s="90"/>
      <c r="AZ9" s="90"/>
      <c r="BA9" s="90"/>
      <c r="BB9" s="90"/>
      <c r="BC9" s="220"/>
      <c r="BD9" s="220"/>
      <c r="BE9" s="220"/>
      <c r="BF9" s="90"/>
      <c r="BG9" s="90"/>
      <c r="BH9" s="90"/>
      <c r="BI9" s="90"/>
      <c r="BJ9" s="90"/>
      <c r="BK9" s="90"/>
      <c r="BL9" s="217"/>
      <c r="BM9" s="219"/>
      <c r="BN9" s="90"/>
      <c r="BO9" s="90"/>
      <c r="BP9" s="90"/>
      <c r="BQ9" s="90"/>
      <c r="BR9" s="90"/>
      <c r="BS9" s="217"/>
      <c r="BT9" s="217"/>
      <c r="BU9" s="217"/>
      <c r="BV9" s="217"/>
      <c r="BW9" s="217"/>
      <c r="BX9" s="217"/>
      <c r="BY9" s="90"/>
      <c r="BZ9" s="415"/>
      <c r="CA9" s="82"/>
      <c r="CB9" s="82"/>
      <c r="CC9" s="82"/>
    </row>
    <row r="10" spans="1:81" ht="27" customHeight="1" thickBot="1" x14ac:dyDescent="0.4">
      <c r="A10" s="414"/>
      <c r="B10" s="694" t="s">
        <v>364</v>
      </c>
      <c r="C10" s="601"/>
      <c r="D10" s="601"/>
      <c r="E10" s="601"/>
      <c r="F10" s="601"/>
      <c r="G10" s="601"/>
      <c r="H10" s="601"/>
      <c r="I10" s="601"/>
      <c r="J10" s="601"/>
      <c r="K10" s="601"/>
      <c r="L10" s="603"/>
      <c r="M10" s="411"/>
      <c r="N10" s="411"/>
      <c r="O10" s="411"/>
      <c r="P10" s="411"/>
      <c r="Q10" s="411"/>
      <c r="R10" s="411"/>
      <c r="S10" s="411"/>
      <c r="T10" s="411"/>
      <c r="U10" s="411"/>
      <c r="V10" s="411"/>
      <c r="W10" s="411"/>
      <c r="X10" s="411"/>
      <c r="Y10" s="411"/>
      <c r="Z10" s="411"/>
      <c r="AA10" s="411"/>
      <c r="AB10" s="411"/>
      <c r="AC10" s="411"/>
      <c r="AD10" s="411"/>
      <c r="AE10" s="411"/>
      <c r="AF10" s="411"/>
      <c r="AG10" s="411"/>
      <c r="AH10" s="411"/>
      <c r="AI10" s="411"/>
      <c r="AJ10" s="411"/>
      <c r="AK10" s="411"/>
      <c r="AL10" s="411"/>
      <c r="AM10" s="411"/>
      <c r="AN10" s="411"/>
      <c r="AO10" s="411"/>
      <c r="AP10" s="411"/>
      <c r="AQ10" s="411"/>
      <c r="AR10" s="411"/>
      <c r="AS10" s="411"/>
      <c r="AT10" s="411"/>
      <c r="AU10" s="411"/>
      <c r="AV10" s="411"/>
      <c r="AW10" s="411"/>
      <c r="AX10" s="411"/>
      <c r="AY10" s="411"/>
      <c r="AZ10" s="411"/>
      <c r="BA10" s="411"/>
      <c r="BB10" s="411"/>
      <c r="BC10" s="413"/>
      <c r="BD10" s="411"/>
      <c r="BE10" s="411"/>
      <c r="BF10" s="411"/>
      <c r="BG10" s="411"/>
      <c r="BH10" s="411"/>
      <c r="BI10" s="411"/>
      <c r="BJ10" s="411"/>
      <c r="BK10" s="411"/>
      <c r="BL10" s="411"/>
      <c r="BM10" s="411"/>
      <c r="BN10" s="411"/>
      <c r="BO10" s="411"/>
      <c r="BP10" s="411"/>
      <c r="BQ10" s="411"/>
      <c r="BR10" s="411"/>
      <c r="BS10" s="412"/>
      <c r="BT10" s="412"/>
      <c r="BU10" s="412"/>
      <c r="BV10" s="412"/>
      <c r="BW10" s="412"/>
      <c r="BX10" s="412"/>
      <c r="BY10" s="411"/>
      <c r="BZ10" s="410"/>
      <c r="CA10" s="82"/>
      <c r="CB10" s="82"/>
      <c r="CC10" s="82"/>
    </row>
    <row r="11" spans="1:81" ht="16" thickBot="1" x14ac:dyDescent="0.25">
      <c r="A11" s="215"/>
      <c r="B11" s="215"/>
      <c r="C11" s="215"/>
      <c r="D11" s="215"/>
      <c r="E11" s="215"/>
      <c r="F11" s="215"/>
      <c r="G11" s="216"/>
      <c r="H11" s="216"/>
      <c r="I11" s="216"/>
      <c r="J11" s="216"/>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c r="BI11" s="215"/>
      <c r="BJ11" s="215"/>
      <c r="BK11" s="215"/>
      <c r="BL11" s="215"/>
      <c r="BM11" s="215"/>
      <c r="BN11" s="215"/>
      <c r="BO11" s="215"/>
      <c r="BP11" s="215"/>
      <c r="BQ11" s="215"/>
      <c r="BR11" s="215"/>
      <c r="BS11" s="215"/>
      <c r="BT11" s="215"/>
      <c r="BU11" s="215"/>
      <c r="BV11" s="215"/>
      <c r="BW11" s="215"/>
      <c r="BX11" s="215"/>
      <c r="BY11" s="215"/>
      <c r="BZ11" s="373"/>
      <c r="CA11" s="82"/>
      <c r="CB11" s="82"/>
      <c r="CC11" s="82"/>
    </row>
    <row r="12" spans="1:81" ht="30.75" customHeight="1" thickBot="1" x14ac:dyDescent="0.25">
      <c r="A12" s="695" t="s">
        <v>13</v>
      </c>
      <c r="B12" s="588"/>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402"/>
      <c r="AJ12" s="402"/>
      <c r="AK12" s="402"/>
      <c r="AL12" s="696" t="s">
        <v>14</v>
      </c>
      <c r="AM12" s="601"/>
      <c r="AN12" s="601"/>
      <c r="AO12" s="601"/>
      <c r="AP12" s="601"/>
      <c r="AQ12" s="601"/>
      <c r="AR12" s="601"/>
      <c r="AS12" s="601"/>
      <c r="AT12" s="603"/>
      <c r="AU12" s="697" t="s">
        <v>15</v>
      </c>
      <c r="AV12" s="584"/>
      <c r="AW12" s="584"/>
      <c r="AX12" s="584"/>
      <c r="AY12" s="584"/>
      <c r="AZ12" s="584"/>
      <c r="BA12" s="584"/>
      <c r="BB12" s="597"/>
      <c r="BC12" s="409"/>
      <c r="BD12" s="409"/>
      <c r="BE12" s="408"/>
      <c r="BF12" s="698" t="s">
        <v>16</v>
      </c>
      <c r="BG12" s="584"/>
      <c r="BH12" s="584"/>
      <c r="BI12" s="584"/>
      <c r="BJ12" s="584"/>
      <c r="BK12" s="584"/>
      <c r="BL12" s="587"/>
      <c r="BM12" s="690" t="s">
        <v>17</v>
      </c>
      <c r="BN12" s="584"/>
      <c r="BO12" s="584"/>
      <c r="BP12" s="584"/>
      <c r="BQ12" s="584"/>
      <c r="BR12" s="402"/>
      <c r="BS12" s="691" t="s">
        <v>320</v>
      </c>
      <c r="BT12" s="584"/>
      <c r="BU12" s="584"/>
      <c r="BV12" s="584"/>
      <c r="BW12" s="584"/>
      <c r="BX12" s="584"/>
      <c r="BY12" s="584"/>
      <c r="BZ12" s="587"/>
      <c r="CA12" s="590" t="s">
        <v>252</v>
      </c>
      <c r="CB12" s="551"/>
      <c r="CC12" s="552"/>
    </row>
    <row r="13" spans="1:81" ht="29.25" customHeight="1" thickBot="1" x14ac:dyDescent="0.25">
      <c r="A13" s="407"/>
      <c r="B13" s="407"/>
      <c r="C13" s="407"/>
      <c r="D13" s="407"/>
      <c r="E13" s="407"/>
      <c r="F13" s="407"/>
      <c r="G13" s="407"/>
      <c r="H13" s="407"/>
      <c r="I13" s="407"/>
      <c r="J13" s="407"/>
      <c r="K13" s="407"/>
      <c r="L13" s="407"/>
      <c r="M13" s="692" t="s">
        <v>18</v>
      </c>
      <c r="N13" s="601"/>
      <c r="O13" s="601"/>
      <c r="P13" s="693" t="s">
        <v>19</v>
      </c>
      <c r="Q13" s="601"/>
      <c r="R13" s="601"/>
      <c r="S13" s="601"/>
      <c r="T13" s="601"/>
      <c r="U13" s="601"/>
      <c r="V13" s="601"/>
      <c r="W13" s="601"/>
      <c r="X13" s="601"/>
      <c r="Y13" s="601"/>
      <c r="Z13" s="601"/>
      <c r="AA13" s="601"/>
      <c r="AB13" s="601"/>
      <c r="AC13" s="601"/>
      <c r="AD13" s="601"/>
      <c r="AE13" s="601"/>
      <c r="AF13" s="601"/>
      <c r="AG13" s="601"/>
      <c r="AH13" s="601"/>
      <c r="AI13" s="601"/>
      <c r="AJ13" s="601"/>
      <c r="AK13" s="603"/>
      <c r="AL13" s="405"/>
      <c r="AM13" s="405"/>
      <c r="AN13" s="405"/>
      <c r="AO13" s="405"/>
      <c r="AP13" s="405"/>
      <c r="AQ13" s="406"/>
      <c r="AR13" s="406"/>
      <c r="AS13" s="405"/>
      <c r="AT13" s="405"/>
      <c r="AU13" s="588"/>
      <c r="AV13" s="588"/>
      <c r="AW13" s="588"/>
      <c r="AX13" s="588"/>
      <c r="AY13" s="588"/>
      <c r="AZ13" s="588"/>
      <c r="BA13" s="588"/>
      <c r="BB13" s="608"/>
      <c r="BC13" s="404"/>
      <c r="BD13" s="404"/>
      <c r="BE13" s="403"/>
      <c r="BF13" s="548"/>
      <c r="BG13" s="585"/>
      <c r="BH13" s="585"/>
      <c r="BI13" s="585"/>
      <c r="BJ13" s="585"/>
      <c r="BK13" s="585"/>
      <c r="BL13" s="610"/>
      <c r="BM13" s="548"/>
      <c r="BN13" s="585"/>
      <c r="BO13" s="585"/>
      <c r="BP13" s="585"/>
      <c r="BQ13" s="585"/>
      <c r="BR13" s="402"/>
      <c r="BS13" s="549"/>
      <c r="BT13" s="588"/>
      <c r="BU13" s="588"/>
      <c r="BV13" s="588"/>
      <c r="BW13" s="588"/>
      <c r="BX13" s="588"/>
      <c r="BY13" s="588"/>
      <c r="BZ13" s="589"/>
      <c r="CA13" s="553"/>
      <c r="CB13" s="554"/>
      <c r="CC13" s="555"/>
    </row>
    <row r="14" spans="1:81" ht="60" customHeight="1" x14ac:dyDescent="0.2">
      <c r="A14" s="401" t="s">
        <v>20</v>
      </c>
      <c r="B14" s="305" t="s">
        <v>21</v>
      </c>
      <c r="C14" s="305" t="s">
        <v>22</v>
      </c>
      <c r="D14" s="305" t="s">
        <v>23</v>
      </c>
      <c r="E14" s="305" t="s">
        <v>24</v>
      </c>
      <c r="F14" s="305" t="s">
        <v>25</v>
      </c>
      <c r="G14" s="305" t="s">
        <v>26</v>
      </c>
      <c r="H14" s="305" t="s">
        <v>27</v>
      </c>
      <c r="I14" s="305" t="s">
        <v>28</v>
      </c>
      <c r="J14" s="305" t="s">
        <v>29</v>
      </c>
      <c r="K14" s="305" t="s">
        <v>30</v>
      </c>
      <c r="L14" s="305" t="s">
        <v>31</v>
      </c>
      <c r="M14" s="304" t="s">
        <v>32</v>
      </c>
      <c r="N14" s="303" t="s">
        <v>33</v>
      </c>
      <c r="O14" s="303" t="s">
        <v>34</v>
      </c>
      <c r="P14" s="302" t="s">
        <v>35</v>
      </c>
      <c r="Q14" s="302" t="s">
        <v>36</v>
      </c>
      <c r="R14" s="302" t="s">
        <v>37</v>
      </c>
      <c r="S14" s="302" t="s">
        <v>38</v>
      </c>
      <c r="T14" s="302" t="s">
        <v>39</v>
      </c>
      <c r="U14" s="302" t="s">
        <v>40</v>
      </c>
      <c r="V14" s="302" t="s">
        <v>41</v>
      </c>
      <c r="W14" s="302" t="s">
        <v>42</v>
      </c>
      <c r="X14" s="302" t="s">
        <v>43</v>
      </c>
      <c r="Y14" s="302" t="s">
        <v>44</v>
      </c>
      <c r="Z14" s="302" t="s">
        <v>45</v>
      </c>
      <c r="AA14" s="302" t="s">
        <v>46</v>
      </c>
      <c r="AB14" s="302" t="s">
        <v>47</v>
      </c>
      <c r="AC14" s="302" t="s">
        <v>48</v>
      </c>
      <c r="AD14" s="302" t="s">
        <v>49</v>
      </c>
      <c r="AE14" s="302" t="s">
        <v>50</v>
      </c>
      <c r="AF14" s="302" t="s">
        <v>51</v>
      </c>
      <c r="AG14" s="302" t="s">
        <v>52</v>
      </c>
      <c r="AH14" s="302" t="s">
        <v>53</v>
      </c>
      <c r="AI14" s="670" t="s">
        <v>54</v>
      </c>
      <c r="AJ14" s="584"/>
      <c r="AK14" s="597"/>
      <c r="AL14" s="298" t="s">
        <v>55</v>
      </c>
      <c r="AM14" s="298" t="s">
        <v>56</v>
      </c>
      <c r="AN14" s="298" t="s">
        <v>57</v>
      </c>
      <c r="AO14" s="671" t="s">
        <v>58</v>
      </c>
      <c r="AP14" s="597"/>
      <c r="AQ14" s="671" t="s">
        <v>59</v>
      </c>
      <c r="AR14" s="597"/>
      <c r="AS14" s="298" t="s">
        <v>60</v>
      </c>
      <c r="AT14" s="298" t="s">
        <v>363</v>
      </c>
      <c r="AU14" s="301" t="s">
        <v>62</v>
      </c>
      <c r="AV14" s="301" t="s">
        <v>63</v>
      </c>
      <c r="AW14" s="301" t="s">
        <v>64</v>
      </c>
      <c r="AX14" s="301" t="s">
        <v>65</v>
      </c>
      <c r="AY14" s="301" t="s">
        <v>66</v>
      </c>
      <c r="AZ14" s="301" t="s">
        <v>67</v>
      </c>
      <c r="BA14" s="301" t="s">
        <v>68</v>
      </c>
      <c r="BB14" s="301" t="s">
        <v>69</v>
      </c>
      <c r="BC14" s="300" t="s">
        <v>70</v>
      </c>
      <c r="BD14" s="300" t="s">
        <v>71</v>
      </c>
      <c r="BE14" s="299" t="s">
        <v>72</v>
      </c>
      <c r="BF14" s="664" t="s">
        <v>58</v>
      </c>
      <c r="BG14" s="597"/>
      <c r="BH14" s="665" t="s">
        <v>59</v>
      </c>
      <c r="BI14" s="597"/>
      <c r="BJ14" s="298" t="s">
        <v>73</v>
      </c>
      <c r="BK14" s="298" t="s">
        <v>362</v>
      </c>
      <c r="BL14" s="297" t="s">
        <v>75</v>
      </c>
      <c r="BM14" s="296" t="s">
        <v>76</v>
      </c>
      <c r="BN14" s="295" t="s">
        <v>77</v>
      </c>
      <c r="BO14" s="295" t="s">
        <v>78</v>
      </c>
      <c r="BP14" s="295" t="s">
        <v>79</v>
      </c>
      <c r="BQ14" s="294" t="s">
        <v>80</v>
      </c>
      <c r="BR14" s="400"/>
      <c r="BS14" s="292" t="s">
        <v>319</v>
      </c>
      <c r="BT14" s="292" t="s">
        <v>248</v>
      </c>
      <c r="BU14" s="292" t="s">
        <v>318</v>
      </c>
      <c r="BV14" s="292" t="s">
        <v>464</v>
      </c>
      <c r="BW14" s="292" t="s">
        <v>463</v>
      </c>
      <c r="BX14" s="292" t="s">
        <v>244</v>
      </c>
      <c r="BY14" s="291" t="s">
        <v>315</v>
      </c>
      <c r="BZ14" s="688" t="s">
        <v>314</v>
      </c>
      <c r="CA14" s="553"/>
      <c r="CB14" s="554"/>
      <c r="CC14" s="555"/>
    </row>
    <row r="15" spans="1:81" ht="8.25" customHeight="1" thickBot="1" x14ac:dyDescent="0.25">
      <c r="A15" s="399"/>
      <c r="B15" s="398"/>
      <c r="C15" s="398"/>
      <c r="D15" s="398"/>
      <c r="E15" s="398"/>
      <c r="F15" s="398"/>
      <c r="G15" s="398"/>
      <c r="H15" s="398"/>
      <c r="I15" s="398"/>
      <c r="J15" s="398"/>
      <c r="K15" s="398"/>
      <c r="L15" s="398"/>
      <c r="M15" s="194"/>
      <c r="N15" s="193"/>
      <c r="O15" s="193"/>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391"/>
      <c r="AM15" s="391"/>
      <c r="AN15" s="391"/>
      <c r="AO15" s="397"/>
      <c r="AP15" s="396"/>
      <c r="AQ15" s="397"/>
      <c r="AR15" s="396"/>
      <c r="AS15" s="391"/>
      <c r="AT15" s="391"/>
      <c r="AU15" s="395"/>
      <c r="AV15" s="209"/>
      <c r="AW15" s="209"/>
      <c r="AX15" s="209"/>
      <c r="AY15" s="209"/>
      <c r="AZ15" s="209"/>
      <c r="BA15" s="209"/>
      <c r="BB15" s="209"/>
      <c r="BC15" s="187"/>
      <c r="BD15" s="187"/>
      <c r="BE15" s="186"/>
      <c r="BF15" s="394"/>
      <c r="BG15" s="392"/>
      <c r="BH15" s="393"/>
      <c r="BI15" s="392"/>
      <c r="BJ15" s="391"/>
      <c r="BK15" s="391"/>
      <c r="BL15" s="390"/>
      <c r="BM15" s="389"/>
      <c r="BN15" s="388"/>
      <c r="BO15" s="388"/>
      <c r="BP15" s="388"/>
      <c r="BQ15" s="387"/>
      <c r="BR15" s="177"/>
      <c r="BS15" s="386"/>
      <c r="BT15" s="386"/>
      <c r="BU15" s="386"/>
      <c r="BV15" s="386"/>
      <c r="BW15" s="386"/>
      <c r="BX15" s="386"/>
      <c r="BY15" s="385"/>
      <c r="BZ15" s="639"/>
      <c r="CA15" s="556"/>
      <c r="CB15" s="557"/>
      <c r="CC15" s="558"/>
    </row>
    <row r="16" spans="1:81" ht="136.5" customHeight="1" x14ac:dyDescent="0.2">
      <c r="A16" s="699">
        <v>1</v>
      </c>
      <c r="B16" s="660" t="s">
        <v>185</v>
      </c>
      <c r="C16" s="661" t="s">
        <v>186</v>
      </c>
      <c r="D16" s="661" t="s">
        <v>120</v>
      </c>
      <c r="E16" s="661" t="s">
        <v>230</v>
      </c>
      <c r="F16" s="657" t="s">
        <v>187</v>
      </c>
      <c r="G16" s="657" t="s">
        <v>188</v>
      </c>
      <c r="H16" s="657" t="s">
        <v>462</v>
      </c>
      <c r="I16" s="657" t="s">
        <v>461</v>
      </c>
      <c r="J16" s="657" t="s">
        <v>460</v>
      </c>
      <c r="K16" s="658" t="str">
        <f>CONCATENATE(H16," ",I16," ",J16)</f>
        <v>Posibilidad de afectación económica por el incumplimiento en la etapa precontractual debido a la inobservancia de los procedimientos de selección</v>
      </c>
      <c r="L16" s="657" t="s">
        <v>192</v>
      </c>
      <c r="M16" s="657" t="s">
        <v>239</v>
      </c>
      <c r="N16" s="657" t="s">
        <v>224</v>
      </c>
      <c r="O16" s="657" t="s">
        <v>224</v>
      </c>
      <c r="P16" s="657"/>
      <c r="Q16" s="657"/>
      <c r="R16" s="657"/>
      <c r="S16" s="657"/>
      <c r="T16" s="657"/>
      <c r="U16" s="657"/>
      <c r="V16" s="657"/>
      <c r="W16" s="657"/>
      <c r="X16" s="657"/>
      <c r="Y16" s="657"/>
      <c r="Z16" s="657"/>
      <c r="AA16" s="657"/>
      <c r="AB16" s="657"/>
      <c r="AC16" s="657"/>
      <c r="AD16" s="657"/>
      <c r="AE16" s="657"/>
      <c r="AF16" s="657"/>
      <c r="AG16" s="657"/>
      <c r="AH16" s="657"/>
      <c r="AI16" s="684">
        <f>COUNTIF(P16:AH17,"Si")</f>
        <v>0</v>
      </c>
      <c r="AJ16" s="683">
        <f>IF((COUNTIF(O16:AH17,"Si"))&lt;=0,0,(IF((COUNTIF(O16:AH17,"Si"))&lt;=5,3,(IF(COUNTIF(O16:AH17,"Si")&lt;=11,4,5)))))</f>
        <v>0</v>
      </c>
      <c r="AK16" s="683">
        <f>IF((COUNTIF(O16:AH17,"Si"))&lt;=0,0,(IF((COUNTIF(O16:AH17,"Si"))&lt;=5,"MODERADO",(IF(COUNTIF(O16:AH17,"Si")&lt;=11,"ALTO","EXTREMO")))))</f>
        <v>0</v>
      </c>
      <c r="AL16" s="684">
        <v>150</v>
      </c>
      <c r="AM16" s="684"/>
      <c r="AN16" s="684" t="str">
        <f>IF(AM16="Rara vez",1,(IF(AM16="Improbable",2,(IF(AM16="Posible",3,IF(AM16="Probable",4,IF(AM16="Seguro",5,"Revisar")))))))</f>
        <v>Revisar</v>
      </c>
      <c r="AO16" s="685">
        <f>IF(E16="Corrupción",AN16,IF(AL16&lt;=2,1,IF(AL16&lt;=24,2,IF(AL16&lt;=500,3,IF(AL16&lt;=5000,4,IF(AL16&gt;5000,5,"Revisar"))))))</f>
        <v>3</v>
      </c>
      <c r="AP16" s="685" t="str">
        <f>IF(E16="Corrupción",(IF(AO16=1,"Rara Vez",IF(AO16=2,"Improbable",IF(AO16=3,"Posible",IF(AO16=4,"Probable",IF(AO16=5,"Seguro","Revisar")))))),IF(AO16=1,"Muy Baja",IF(AO16=2,"Baja",IF(AO16=3,"Media",IF(AO16=4,"Alta","Muy Alta")))))</f>
        <v>Media</v>
      </c>
      <c r="AQ16" s="685">
        <f>IF(E16="Corrupción",AJ16,(ROUND(((VLOOKUP(M16,[1]Datos!$B$25:$C$29,2,FALSE)*[1]Datos!$B$32)+(VLOOKUP(N16,[1]Datos!$B$25:$C$29,2,FALSE)*[1]Datos!$C$32)+(VLOOKUP(O16,[1]Datos!$B$25:$C$29,2,FALSE)*[1]Datos!$D$32))*5,0)))</f>
        <v>2</v>
      </c>
      <c r="AR16" s="685" t="str">
        <f>IF(AQ16=1,"Insignificante",IF(AQ16=2,"Menor",IF(AQ16=3,"Moderado",IF(AQ16=4,"Mayor","Catastrófico"))))</f>
        <v>Menor</v>
      </c>
      <c r="AS16" s="686" t="e">
        <f ca="1">_xludf.NUMBERVALUE(CONCATENATE(AO16,AQ16),"##")</f>
        <v>#NAME?</v>
      </c>
      <c r="AT16" s="687" t="e">
        <f ca="1">VLOOKUP(AS16,[1]Datos!$I$37:$J$61,2,FALSE)</f>
        <v>#NAME?</v>
      </c>
      <c r="AU16" s="363" t="s">
        <v>459</v>
      </c>
      <c r="AV16" s="362" t="s">
        <v>120</v>
      </c>
      <c r="AW16" s="362" t="s">
        <v>458</v>
      </c>
      <c r="AX16" s="361" t="s">
        <v>81</v>
      </c>
      <c r="AY16" s="361" t="s">
        <v>82</v>
      </c>
      <c r="AZ16" s="361" t="s">
        <v>83</v>
      </c>
      <c r="BA16" s="361" t="s">
        <v>121</v>
      </c>
      <c r="BB16" s="360" t="s">
        <v>84</v>
      </c>
      <c r="BC16" s="107">
        <f>IF(AX16=[1]Datos!$C$63,[1]Datos!$C$73,IF(AX16=[1]Datos!$C$64,[1]Datos!$C$74,IF(AX16=[1]Datos!$C$65,[1]Datos!$C$75,"Revisar")))+IF(AY16=[1]Datos!$D$63,[1]Datos!$D$73,IF(AY16=[1]Datos!$D$64,[1]Datos!$D$74,"Revisar"))+IF(AZ16=[1]Datos!$E$63,[1]Datos!$E$73,IF(AZ16=[1]Datos!$E$64,[1]Datos!$E$74,"Revisar"))+IF(BB16=[1]Datos!$G$63,[1]Datos!$G$73,IF(BB16=[1]Datos!$G$64,[1]Datos!$G$74,IF(BB16=[1]Datos!$G$65,[1]Datos!$G$75,"Revisar")))</f>
        <v>0.65</v>
      </c>
      <c r="BD16" s="107">
        <f>IF(AX16=[1]Datos!$C$65,BC16,0)</f>
        <v>0</v>
      </c>
      <c r="BE16" s="107">
        <f>IF(OR(AX16=[1]Datos!$C$63,AX16=[1]Datos!$C$64),BC16,0)</f>
        <v>0.65</v>
      </c>
      <c r="BF16" s="685">
        <f>IF(ROUND(AO16-SUM(BE16:BE17),0)&lt;=0,1,ROUND(AO16-SUM(BE16:BE17),0))</f>
        <v>2</v>
      </c>
      <c r="BG16" s="685" t="str">
        <f>IF(E16="Corrupción",(IF(BF16=1,"Rara Vez",IF(BF16=2,"Improbable",IF(BF16=3,"Posible",IF(BF16=4,"Probable","Seguro"))))),IF(BF16=1,"Muy Baja",IF(BF16=2,"Baja",IF(BF16=3,"Media",IF(BF16=4,"Alta","Muy Alta")))))</f>
        <v>Baja</v>
      </c>
      <c r="BH16" s="685">
        <f>ROUND(AQ16-SUM(BD16:BD17),0)</f>
        <v>2</v>
      </c>
      <c r="BI16" s="685" t="str">
        <f>IF(BH16=1,"Insignificante",IF(BH16=2,"Menor",IF(BH16=3,"Moderado",IF(BH16=4,"Mayor","Catastrófico"))))</f>
        <v>Menor</v>
      </c>
      <c r="BJ16" s="701" t="e">
        <f ca="1">_xludf.NUMBERVALUE(CONCATENATE(BF16,BH16),"##")</f>
        <v>#NAME?</v>
      </c>
      <c r="BK16" s="689" t="e">
        <f ca="1">+VLOOKUP(BJ16,[1]Datos!$I$37:$J$65,2,FALSE)</f>
        <v>#NAME?</v>
      </c>
      <c r="BL16" s="661" t="s">
        <v>85</v>
      </c>
      <c r="BM16" s="355"/>
      <c r="BN16" s="354"/>
      <c r="BO16" s="353"/>
      <c r="BP16" s="353"/>
      <c r="BQ16" s="352"/>
      <c r="BR16" s="90"/>
      <c r="BS16" s="327" t="s">
        <v>457</v>
      </c>
      <c r="BT16" s="327" t="s">
        <v>99</v>
      </c>
      <c r="BU16" s="327" t="s">
        <v>456</v>
      </c>
      <c r="BV16" s="384" t="s">
        <v>455</v>
      </c>
      <c r="BW16" s="327"/>
      <c r="BX16" s="327" t="s">
        <v>99</v>
      </c>
      <c r="BY16" s="327" t="s">
        <v>199</v>
      </c>
      <c r="BZ16" s="327" t="s">
        <v>454</v>
      </c>
      <c r="CA16" s="622" t="s">
        <v>201</v>
      </c>
      <c r="CB16" s="612"/>
      <c r="CC16" s="613"/>
    </row>
    <row r="17" spans="1:82" ht="120.75" customHeight="1" thickBot="1" x14ac:dyDescent="0.25">
      <c r="A17" s="571"/>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376" t="s">
        <v>453</v>
      </c>
      <c r="AV17" s="375" t="s">
        <v>120</v>
      </c>
      <c r="AW17" s="375" t="s">
        <v>452</v>
      </c>
      <c r="AX17" s="374" t="s">
        <v>81</v>
      </c>
      <c r="AY17" s="374" t="s">
        <v>82</v>
      </c>
      <c r="AZ17" s="374" t="s">
        <v>83</v>
      </c>
      <c r="BA17" s="374" t="s">
        <v>146</v>
      </c>
      <c r="BB17" s="373" t="s">
        <v>84</v>
      </c>
      <c r="BC17" s="98">
        <f>IF(AX17=[1]Datos!$C$63,[1]Datos!$C$73,IF(AX17=[1]Datos!$C$64,[1]Datos!$C$74,IF(AX17=[1]Datos!$C$65,[1]Datos!$C$75,"Revisar")))+IF(AY17=[1]Datos!$D$63,[1]Datos!$D$73,IF(AY17=[1]Datos!$D$64,[1]Datos!$D$74,"Revisar"))+IF(AZ17=[1]Datos!$E$63,[1]Datos!$E$73,IF(AZ17=[1]Datos!$E$64,[1]Datos!$E$74,"Revisar"))+IF(BB17=[1]Datos!$G$63,[1]Datos!$G$73,IF(BB17=[1]Datos!$G$64,[1]Datos!$G$74,IF(BB17=[1]Datos!$G$65,[1]Datos!$G$75,"Revisar")))</f>
        <v>0.65</v>
      </c>
      <c r="BD17" s="98">
        <f>IF(AX17=[1]Datos!$C$65,BC17,0)</f>
        <v>0</v>
      </c>
      <c r="BE17" s="98">
        <f>IF(OR(AX17=[1]Datos!$C$63,AX17=[1]Datos!$C$64),BC17,0)</f>
        <v>0.65</v>
      </c>
      <c r="BF17" s="545"/>
      <c r="BG17" s="545"/>
      <c r="BH17" s="545"/>
      <c r="BI17" s="545"/>
      <c r="BJ17" s="545"/>
      <c r="BK17" s="545"/>
      <c r="BL17" s="545"/>
      <c r="BM17" s="379"/>
      <c r="BN17" s="378"/>
      <c r="BO17" s="378"/>
      <c r="BP17" s="378"/>
      <c r="BQ17" s="377"/>
      <c r="BR17" s="82"/>
      <c r="BS17" s="327" t="s">
        <v>451</v>
      </c>
      <c r="BT17" s="327" t="s">
        <v>99</v>
      </c>
      <c r="BU17" s="327" t="s">
        <v>450</v>
      </c>
      <c r="BV17" s="383" t="s">
        <v>449</v>
      </c>
      <c r="BW17" s="327"/>
      <c r="BX17" s="327" t="s">
        <v>99</v>
      </c>
      <c r="BY17" s="327" t="s">
        <v>199</v>
      </c>
      <c r="BZ17" s="327" t="s">
        <v>448</v>
      </c>
      <c r="CA17" s="622" t="s">
        <v>201</v>
      </c>
      <c r="CB17" s="612"/>
      <c r="CC17" s="613"/>
    </row>
    <row r="18" spans="1:82" ht="135.75" customHeight="1" thickBot="1" x14ac:dyDescent="0.25">
      <c r="A18" s="382">
        <v>2</v>
      </c>
      <c r="B18" s="348" t="s">
        <v>185</v>
      </c>
      <c r="C18" s="333" t="s">
        <v>186</v>
      </c>
      <c r="D18" s="333" t="s">
        <v>120</v>
      </c>
      <c r="E18" s="333" t="s">
        <v>230</v>
      </c>
      <c r="F18" s="346" t="s">
        <v>187</v>
      </c>
      <c r="G18" s="346" t="s">
        <v>188</v>
      </c>
      <c r="H18" s="346" t="s">
        <v>270</v>
      </c>
      <c r="I18" s="346" t="s">
        <v>447</v>
      </c>
      <c r="J18" s="346" t="s">
        <v>446</v>
      </c>
      <c r="K18" s="347" t="str">
        <f>CONCATENATE(H18," ",I18," ",J18)</f>
        <v>Posibilidad de afectación operacional por la inexactitud de los inventarios debido a la falta de verificación física</v>
      </c>
      <c r="L18" s="346" t="s">
        <v>192</v>
      </c>
      <c r="M18" s="346" t="s">
        <v>225</v>
      </c>
      <c r="N18" s="346" t="s">
        <v>225</v>
      </c>
      <c r="O18" s="346" t="s">
        <v>225</v>
      </c>
      <c r="P18" s="346"/>
      <c r="Q18" s="346"/>
      <c r="R18" s="346"/>
      <c r="S18" s="346"/>
      <c r="T18" s="346"/>
      <c r="U18" s="346"/>
      <c r="V18" s="346"/>
      <c r="W18" s="346"/>
      <c r="X18" s="346"/>
      <c r="Y18" s="346"/>
      <c r="Z18" s="346"/>
      <c r="AA18" s="346"/>
      <c r="AB18" s="346"/>
      <c r="AC18" s="346"/>
      <c r="AD18" s="346"/>
      <c r="AE18" s="346"/>
      <c r="AF18" s="346"/>
      <c r="AG18" s="346"/>
      <c r="AH18" s="346"/>
      <c r="AI18" s="344">
        <f>COUNTIF(P18:AH18,"Si")</f>
        <v>0</v>
      </c>
      <c r="AJ18" s="345">
        <f>IF((COUNTIF(O18:AH18,"Si"))&lt;=0,0,(IF((COUNTIF(O18:AH18,"Si"))&lt;=5,3,(IF(COUNTIF(O18:AH18,"Si")&lt;=11,4,5)))))</f>
        <v>0</v>
      </c>
      <c r="AK18" s="345">
        <f>IF((COUNTIF(O18:AH18,"Si"))&lt;=0,0,(IF((COUNTIF(O18:AH18,"Si"))&lt;=5,"MODERADO",(IF(COUNTIF(O18:AH18,"Si")&lt;=11,"ALTO","EXTREMO")))))</f>
        <v>0</v>
      </c>
      <c r="AL18" s="344">
        <v>144</v>
      </c>
      <c r="AM18" s="344"/>
      <c r="AN18" s="344" t="str">
        <f>IF(AM18="Rara vez",1,(IF(AM18="Improbable",2,(IF(AM18="Posible",3,IF(AM18="Probable",4,IF(AM18="Seguro",5,"Revisar")))))))</f>
        <v>Revisar</v>
      </c>
      <c r="AO18" s="336">
        <f>IF(E18="Corrupción",AN18,IF(AL18&lt;=2,1,IF(AL18&lt;=24,2,IF(AL18&lt;=500,3,IF(AL18&lt;=5000,4,IF(AL18&gt;5000,5,"Revisar"))))))</f>
        <v>3</v>
      </c>
      <c r="AP18" s="336" t="str">
        <f>IF(E18="Corrupción",(IF(AO18=1,"Rara Vez",IF(AO18=2,"Improbable",IF(AO18=3,"Posible",IF(AO18=4,"Probable",IF(AO18=5,"Seguro","Revisar")))))),IF(AO18=1,"Muy Baja",IF(AO18=2,"Baja",IF(AO18=3,"Media",IF(AO18=4,"Alta","Muy Alta")))))</f>
        <v>Media</v>
      </c>
      <c r="AQ18" s="336">
        <f>IF(E18="Corrupción",AJ18,(ROUND(((VLOOKUP(M18,[1]Datos!$B$25:$C$29,2,FALSE)*[1]Datos!$B$32)+(VLOOKUP(N18,[1]Datos!$B$25:$C$29,2,FALSE)*[1]Datos!$C$32)+(VLOOKUP(O18,[1]Datos!$B$25:$C$29,2,FALSE)*[1]Datos!$D$32))*5,0)))</f>
        <v>1</v>
      </c>
      <c r="AR18" s="336" t="str">
        <f>IF(AQ18=1,"Insignificante",IF(AQ18=2,"Menor",IF(AQ18=3,"Moderado",IF(AQ18=4,"Mayor","Catastrófico"))))</f>
        <v>Insignificante</v>
      </c>
      <c r="AS18" s="343" t="e">
        <f ca="1">_xludf.NUMBERVALUE(CONCATENATE(AO18,AQ18),"##")</f>
        <v>#NAME?</v>
      </c>
      <c r="AT18" s="342" t="e">
        <f ca="1">VLOOKUP(AS18,[1]Datos!$I$37:$J$61,2,FALSE)</f>
        <v>#NAME?</v>
      </c>
      <c r="AU18" s="341" t="s">
        <v>445</v>
      </c>
      <c r="AV18" s="340" t="s">
        <v>444</v>
      </c>
      <c r="AW18" s="340" t="s">
        <v>443</v>
      </c>
      <c r="AX18" s="339" t="s">
        <v>86</v>
      </c>
      <c r="AY18" s="339" t="s">
        <v>82</v>
      </c>
      <c r="AZ18" s="339" t="s">
        <v>83</v>
      </c>
      <c r="BA18" s="339" t="s">
        <v>121</v>
      </c>
      <c r="BB18" s="338" t="s">
        <v>84</v>
      </c>
      <c r="BC18" s="250">
        <f>IF(AX18=[1]Datos!$C$63,[1]Datos!$C$73,IF(AX18=[1]Datos!$C$64,[1]Datos!$C$74,IF(AX18=[1]Datos!$C$65,[1]Datos!$C$75,"Revisar")))+IF(AY18=[1]Datos!$D$63,[1]Datos!$D$73,IF(AY18=[1]Datos!$D$64,[1]Datos!$D$74,"Revisar"))+IF(AZ18=[1]Datos!$E$63,[1]Datos!$E$73,IF(AZ18=[1]Datos!$E$64,[1]Datos!$E$74,"Revisar"))+IF(BB18=[1]Datos!$G$63,[1]Datos!$G$73,IF(BB18=[1]Datos!$G$64,[1]Datos!$G$74,IF(BB18=[1]Datos!$G$65,[1]Datos!$G$75,"Revisar")))</f>
        <v>0.54999999999999993</v>
      </c>
      <c r="BD18" s="250">
        <f>IF(AX18=[1]Datos!$C$65,BC18,0)</f>
        <v>0</v>
      </c>
      <c r="BE18" s="250">
        <f>IF(OR(AX18=[1]Datos!$C$63,AX18=[1]Datos!$C$64),BC18,0)</f>
        <v>0.54999999999999993</v>
      </c>
      <c r="BF18" s="336">
        <f>IF(ROUND(AO18-SUM(BE18),0)&lt;=0,1,ROUND(AO18-SUM(BE18),0))</f>
        <v>2</v>
      </c>
      <c r="BG18" s="336" t="str">
        <f>IF(E18="Corrupción",(IF(BF18=1,"Rara Vez",IF(BF18=2,"Improbable",IF(BF18=3,"Posible",IF(BF18=4,"Probable","Seguro"))))),IF(BF18=1,"Muy Baja",IF(BF18=2,"Baja",IF(BF18=3,"Media",IF(BF18=4,"Alta","Muy Alta")))))</f>
        <v>Baja</v>
      </c>
      <c r="BH18" s="336">
        <f>ROUND(AQ18-SUM(BD18),0)</f>
        <v>1</v>
      </c>
      <c r="BI18" s="336" t="str">
        <f>IF(BH18=1,"Insignificante",IF(BH18=2,"Menor",IF(BH18=3,"Moderado",IF(BH18=4,"Mayor","Catastrófico"))))</f>
        <v>Insignificante</v>
      </c>
      <c r="BJ18" s="335" t="e">
        <f ca="1">_xludf.NUMBERVALUE(CONCATENATE(BF18,BH18),"##")</f>
        <v>#NAME?</v>
      </c>
      <c r="BK18" s="334" t="e">
        <f ca="1">+VLOOKUP(BJ18,[1]Datos!$I$37:$J$65,2,FALSE)</f>
        <v>#NAME?</v>
      </c>
      <c r="BL18" s="333" t="s">
        <v>220</v>
      </c>
      <c r="BM18" s="332"/>
      <c r="BN18" s="331"/>
      <c r="BO18" s="331"/>
      <c r="BP18" s="331"/>
      <c r="BQ18" s="329"/>
      <c r="BR18" s="90"/>
      <c r="BS18" s="351" t="s">
        <v>442</v>
      </c>
      <c r="BT18" s="327" t="s">
        <v>99</v>
      </c>
      <c r="BU18" s="327" t="s">
        <v>441</v>
      </c>
      <c r="BV18" s="381" t="s">
        <v>440</v>
      </c>
      <c r="BW18" s="327"/>
      <c r="BX18" s="327" t="s">
        <v>99</v>
      </c>
      <c r="BY18" s="327" t="s">
        <v>199</v>
      </c>
      <c r="BZ18" s="327" t="s">
        <v>439</v>
      </c>
      <c r="CA18" s="621" t="s">
        <v>201</v>
      </c>
      <c r="CB18" s="612"/>
      <c r="CC18" s="613"/>
    </row>
    <row r="19" spans="1:82" ht="148.5" customHeight="1" x14ac:dyDescent="0.2">
      <c r="A19" s="699">
        <v>3</v>
      </c>
      <c r="B19" s="660" t="s">
        <v>185</v>
      </c>
      <c r="C19" s="661" t="s">
        <v>186</v>
      </c>
      <c r="D19" s="661" t="s">
        <v>120</v>
      </c>
      <c r="E19" s="661" t="s">
        <v>230</v>
      </c>
      <c r="F19" s="657" t="s">
        <v>187</v>
      </c>
      <c r="G19" s="657" t="s">
        <v>188</v>
      </c>
      <c r="H19" s="657" t="s">
        <v>438</v>
      </c>
      <c r="I19" s="657" t="s">
        <v>437</v>
      </c>
      <c r="J19" s="657" t="s">
        <v>436</v>
      </c>
      <c r="K19" s="658" t="str">
        <f>CONCATENATE(H19," ",I19," ",J19)</f>
        <v>Posibilidad de afectación operacional y reputacional  por la pérdida de los documentos de archivo en cualquier soporte que sean producidos debido a la inobservancia de los procedimientos y/o al incumplimiento de los requisitos normativos para conservación de documentos.</v>
      </c>
      <c r="L19" s="657" t="s">
        <v>192</v>
      </c>
      <c r="M19" s="657" t="s">
        <v>225</v>
      </c>
      <c r="N19" s="657" t="s">
        <v>224</v>
      </c>
      <c r="O19" s="657" t="s">
        <v>224</v>
      </c>
      <c r="P19" s="706"/>
      <c r="Q19" s="706"/>
      <c r="R19" s="706"/>
      <c r="S19" s="706"/>
      <c r="T19" s="706"/>
      <c r="U19" s="706"/>
      <c r="V19" s="706"/>
      <c r="W19" s="706"/>
      <c r="X19" s="706"/>
      <c r="Y19" s="706"/>
      <c r="Z19" s="706"/>
      <c r="AA19" s="706"/>
      <c r="AB19" s="706"/>
      <c r="AC19" s="706"/>
      <c r="AD19" s="706"/>
      <c r="AE19" s="706"/>
      <c r="AF19" s="706"/>
      <c r="AG19" s="706"/>
      <c r="AH19" s="706"/>
      <c r="AI19" s="707">
        <f>COUNTIF(P19:AH21,"Si")</f>
        <v>0</v>
      </c>
      <c r="AJ19" s="702">
        <f>IF((COUNTIF(O19:AH21,"Si"))&lt;=0,0,(IF((COUNTIF(O19:AH21,"Si"))&lt;=5,3,(IF(COUNTIF(O19:AH21,"Si")&lt;=11,4,5)))))</f>
        <v>0</v>
      </c>
      <c r="AK19" s="702">
        <f>IF((COUNTIF(O19:AH21,"Si"))&lt;=0,0,(IF((COUNTIF(O19:AH21,"Si"))&lt;=5,"MODERADO",(IF(COUNTIF(O19:AH21,"Si")&lt;=11,"ALTO","EXTREMO")))))</f>
        <v>0</v>
      </c>
      <c r="AL19" s="684">
        <v>12</v>
      </c>
      <c r="AM19" s="684"/>
      <c r="AN19" s="684" t="str">
        <f>IF(AM19="Rara vez",1,(IF(AM19="Improbable",2,(IF(AM19="Posible",3,IF(AM19="Probable",4,IF(AM19="Seguro",5,"Revisar")))))))</f>
        <v>Revisar</v>
      </c>
      <c r="AO19" s="685">
        <f>IF(E19="Corrupción",AN19,IF(AL19&lt;=2,1,IF(AL19&lt;=24,2,IF(AL19&lt;=500,3,IF(AL19&lt;=5000,4,IF(AL19&gt;5000,5,"Revisar"))))))</f>
        <v>2</v>
      </c>
      <c r="AP19" s="685" t="str">
        <f>IF(E19="Corrupción",(IF(AO19=1,"Rara Vez",IF(AO19=2,"Improbable",IF(AO19=3,"Posible",IF(AO19=4,"Probable",IF(AO19=5,"Seguro","Revisar")))))),IF(AO19=1,"Muy Baja",IF(AO19=2,"Baja",IF(AO19=3,"Media",IF(AO19=4,"Alta","Muy Alta")))))</f>
        <v>Baja</v>
      </c>
      <c r="AQ19" s="685">
        <f>IF(E19="Corrupción",AJ19,(ROUND(((VLOOKUP(M19,[1]Datos!$B$25:$C$29,2,FALSE)*[1]Datos!$B$32)+(VLOOKUP(N19,[1]Datos!$B$25:$C$29,2,FALSE)*[1]Datos!$C$32)+(VLOOKUP(O19,[1]Datos!$B$25:$C$29,2,FALSE)*[1]Datos!$D$32))*5,0)))</f>
        <v>2</v>
      </c>
      <c r="AR19" s="685" t="str">
        <f>IF(AQ19=1,"Insignificante",IF(AQ19=2,"Menor",IF(AQ19=3,"Moderado",IF(AQ19=4,"Mayor","Catastrófico"))))</f>
        <v>Menor</v>
      </c>
      <c r="AS19" s="686" t="e">
        <f ca="1">_xludf.NUMBERVALUE(CONCATENATE(AO19,AQ19),"##")</f>
        <v>#NAME?</v>
      </c>
      <c r="AT19" s="687" t="e">
        <f ca="1">VLOOKUP(AS19,[1]Datos!$I$37:$J$61,2,FALSE)</f>
        <v>#NAME?</v>
      </c>
      <c r="AU19" s="363" t="s">
        <v>435</v>
      </c>
      <c r="AV19" s="362" t="s">
        <v>434</v>
      </c>
      <c r="AW19" s="362" t="s">
        <v>433</v>
      </c>
      <c r="AX19" s="361" t="s">
        <v>81</v>
      </c>
      <c r="AY19" s="361" t="s">
        <v>82</v>
      </c>
      <c r="AZ19" s="361" t="s">
        <v>83</v>
      </c>
      <c r="BA19" s="361" t="s">
        <v>121</v>
      </c>
      <c r="BB19" s="360" t="s">
        <v>84</v>
      </c>
      <c r="BC19" s="107">
        <f>IF(AX19=[1]Datos!$C$63,[1]Datos!$C$73,IF(AX19=[1]Datos!$C$64,[1]Datos!$C$74,IF(AX19=[1]Datos!$C$65,[1]Datos!$C$75,"Revisar")))+IF(AY19=[1]Datos!$D$63,[1]Datos!$D$73,IF(AY19=[1]Datos!$D$64,[1]Datos!$D$74,"Revisar"))+IF(AZ19=[1]Datos!$E$63,[1]Datos!$E$73,IF(AZ19=[1]Datos!$E$64,[1]Datos!$E$74,"Revisar"))+IF(BB19=[1]Datos!$G$63,[1]Datos!$G$73,IF(BB19=[1]Datos!$G$64,[1]Datos!$G$74,IF(BB19=[1]Datos!$G$65,[1]Datos!$G$75,"Revisar")))</f>
        <v>0.65</v>
      </c>
      <c r="BD19" s="107">
        <f>IF(AX19=[1]Datos!$C$65,BC19,0)</f>
        <v>0</v>
      </c>
      <c r="BE19" s="107">
        <f>IF(OR(AX19=[1]Datos!$C$63,AX19=[1]Datos!$C$64),BC19,0)</f>
        <v>0.65</v>
      </c>
      <c r="BF19" s="700">
        <f>IF(ROUND(AO19-SUM(BE19:BE21),0)&lt;=0,1,ROUND(AO19-SUM(BE19:BE21),0))</f>
        <v>1</v>
      </c>
      <c r="BG19" s="685" t="str">
        <f>IF(E19="Corrupción",(IF(BF19=1,"Rara Vez",IF(BF19=2,"Improbable",IF(BF19=3,"Posible",IF(BF19=4,"Probable","Seguro"))))),IF(BF19=1,"Muy Baja",IF(BF19=2,"Baja",IF(BF19=3,"Media",IF(BF19=4,"Alta","Muy Alta")))))</f>
        <v>Muy Baja</v>
      </c>
      <c r="BH19" s="700">
        <f>ROUND(AQ19-SUM(BD19:BD21),0)</f>
        <v>2</v>
      </c>
      <c r="BI19" s="700" t="str">
        <f>IF(BH19=1,"Insignificante",IF(BH19=2,"Menor",IF(BH19=3,"Moderado",IF(BH19=4,"Mayor","Catastrófico"))))</f>
        <v>Menor</v>
      </c>
      <c r="BJ19" s="703" t="e">
        <f ca="1">_xludf.NUMBERVALUE(CONCATENATE(BF19,BH19),"##")</f>
        <v>#NAME?</v>
      </c>
      <c r="BK19" s="704" t="e">
        <f ca="1">+VLOOKUP(BJ19,[1]Datos!$I$37:$J$65,2,FALSE)</f>
        <v>#NAME?</v>
      </c>
      <c r="BL19" s="655" t="s">
        <v>220</v>
      </c>
      <c r="BM19" s="355"/>
      <c r="BN19" s="354"/>
      <c r="BO19" s="354"/>
      <c r="BP19" s="354"/>
      <c r="BQ19" s="352"/>
      <c r="BR19" s="90"/>
      <c r="BS19" s="351" t="s">
        <v>432</v>
      </c>
      <c r="BT19" s="705" t="s">
        <v>87</v>
      </c>
      <c r="BU19" s="351" t="s">
        <v>431</v>
      </c>
      <c r="BV19" s="372" t="s">
        <v>430</v>
      </c>
      <c r="BW19" s="327"/>
      <c r="BX19" s="705" t="s">
        <v>87</v>
      </c>
      <c r="BY19" s="327" t="s">
        <v>199</v>
      </c>
      <c r="BZ19" s="705" t="s">
        <v>429</v>
      </c>
      <c r="CA19" s="622" t="s">
        <v>201</v>
      </c>
      <c r="CB19" s="612"/>
      <c r="CC19" s="613"/>
    </row>
    <row r="20" spans="1:82" ht="166" thickBot="1" x14ac:dyDescent="0.25">
      <c r="A20" s="570"/>
      <c r="B20" s="544"/>
      <c r="C20" s="544"/>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544"/>
      <c r="AJ20" s="544"/>
      <c r="AK20" s="544"/>
      <c r="AL20" s="544"/>
      <c r="AM20" s="544"/>
      <c r="AN20" s="544"/>
      <c r="AO20" s="544"/>
      <c r="AP20" s="544"/>
      <c r="AQ20" s="544"/>
      <c r="AR20" s="544"/>
      <c r="AS20" s="544"/>
      <c r="AT20" s="544"/>
      <c r="AU20" s="380" t="s">
        <v>428</v>
      </c>
      <c r="AV20" s="375" t="s">
        <v>422</v>
      </c>
      <c r="AW20" s="375" t="s">
        <v>427</v>
      </c>
      <c r="AX20" s="374" t="s">
        <v>81</v>
      </c>
      <c r="AY20" s="374" t="s">
        <v>82</v>
      </c>
      <c r="AZ20" s="374" t="s">
        <v>83</v>
      </c>
      <c r="BA20" s="374" t="s">
        <v>121</v>
      </c>
      <c r="BB20" s="373" t="s">
        <v>84</v>
      </c>
      <c r="BC20" s="98">
        <f>IF(AX20=[1]Datos!$C$63,[1]Datos!$C$73,IF(AX20=[1]Datos!$C$64,[1]Datos!$C$74,IF(AX20=[1]Datos!$C$65,[1]Datos!$C$75,"Revisar")))+IF(AY20=[1]Datos!$D$63,[1]Datos!$D$73,IF(AY20=[1]Datos!$D$64,[1]Datos!$D$74,"Revisar"))+IF(AZ20=[1]Datos!$E$63,[1]Datos!$E$73,IF(AZ20=[1]Datos!$E$64,[1]Datos!$E$74,"Revisar"))+IF(BB20=[1]Datos!$G$63,[1]Datos!$G$73,IF(BB20=[1]Datos!$G$64,[1]Datos!$G$74,IF(BB20=[1]Datos!$G$65,[1]Datos!$G$75,"Revisar")))</f>
        <v>0.65</v>
      </c>
      <c r="BD20" s="98">
        <f>IF(AX20=[1]Datos!$C$65,BC20,0)</f>
        <v>0</v>
      </c>
      <c r="BE20" s="98">
        <f>IF(OR(AX20=[1]Datos!$C$63,AX20=[1]Datos!$C$64),BC20,0)</f>
        <v>0.65</v>
      </c>
      <c r="BF20" s="544"/>
      <c r="BG20" s="544"/>
      <c r="BH20" s="544"/>
      <c r="BI20" s="544"/>
      <c r="BJ20" s="544"/>
      <c r="BK20" s="544"/>
      <c r="BL20" s="544"/>
      <c r="BM20" s="379"/>
      <c r="BN20" s="378"/>
      <c r="BO20" s="378"/>
      <c r="BP20" s="378"/>
      <c r="BQ20" s="377"/>
      <c r="BR20" s="82"/>
      <c r="BS20" s="351" t="s">
        <v>426</v>
      </c>
      <c r="BT20" s="544"/>
      <c r="BU20" s="351" t="s">
        <v>425</v>
      </c>
      <c r="BV20" s="372" t="s">
        <v>424</v>
      </c>
      <c r="BW20" s="327"/>
      <c r="BX20" s="544"/>
      <c r="BY20" s="327" t="s">
        <v>199</v>
      </c>
      <c r="BZ20" s="544"/>
      <c r="CA20" s="622" t="s">
        <v>201</v>
      </c>
      <c r="CB20" s="612"/>
      <c r="CC20" s="613"/>
    </row>
    <row r="21" spans="1:82" ht="136" thickBot="1" x14ac:dyDescent="0.25">
      <c r="A21" s="570"/>
      <c r="B21" s="544"/>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639"/>
      <c r="AJ21" s="639"/>
      <c r="AK21" s="639"/>
      <c r="AL21" s="639"/>
      <c r="AM21" s="639"/>
      <c r="AN21" s="639"/>
      <c r="AO21" s="544"/>
      <c r="AP21" s="544"/>
      <c r="AQ21" s="544"/>
      <c r="AR21" s="544"/>
      <c r="AS21" s="544"/>
      <c r="AT21" s="639"/>
      <c r="AU21" s="376" t="s">
        <v>423</v>
      </c>
      <c r="AV21" s="375" t="s">
        <v>422</v>
      </c>
      <c r="AW21" s="375" t="s">
        <v>421</v>
      </c>
      <c r="AX21" s="374" t="s">
        <v>81</v>
      </c>
      <c r="AY21" s="374" t="s">
        <v>82</v>
      </c>
      <c r="AZ21" s="374" t="s">
        <v>83</v>
      </c>
      <c r="BA21" s="374" t="s">
        <v>105</v>
      </c>
      <c r="BB21" s="373" t="s">
        <v>84</v>
      </c>
      <c r="BC21" s="98">
        <f>IF(AX21=[1]Datos!$C$63,[1]Datos!$C$73,IF(AX21=[1]Datos!$C$64,[1]Datos!$C$74,IF(AX21=[1]Datos!$C$65,[1]Datos!$C$75,"Revisar")))+IF(AY21=[1]Datos!$D$63,[1]Datos!$D$73,IF(AY21=[1]Datos!$D$64,[1]Datos!$D$74,"Revisar"))+IF(AZ21=[1]Datos!$E$63,[1]Datos!$E$73,IF(AZ21=[1]Datos!$E$64,[1]Datos!$E$74,"Revisar"))+IF(BB21=[1]Datos!$G$63,[1]Datos!$G$73,IF(BB21=[1]Datos!$G$64,[1]Datos!$G$74,IF(BB21=[1]Datos!$G$65,[1]Datos!$G$75,"Revisar")))</f>
        <v>0.65</v>
      </c>
      <c r="BD21" s="98">
        <f>IF(AX21=[1]Datos!$C$65,BC21,0)</f>
        <v>0</v>
      </c>
      <c r="BE21" s="98">
        <f>IF(OR(AX21=[1]Datos!$C$63,AX21=[1]Datos!$C$64),BC21,0)</f>
        <v>0.65</v>
      </c>
      <c r="BF21" s="544"/>
      <c r="BG21" s="544"/>
      <c r="BH21" s="544"/>
      <c r="BI21" s="544"/>
      <c r="BJ21" s="544"/>
      <c r="BK21" s="544"/>
      <c r="BL21" s="544"/>
      <c r="BM21" s="114"/>
      <c r="BN21" s="114"/>
      <c r="BO21" s="114"/>
      <c r="BP21" s="114"/>
      <c r="BQ21" s="113"/>
      <c r="BR21" s="82"/>
      <c r="BS21" s="351" t="s">
        <v>420</v>
      </c>
      <c r="BT21" s="639"/>
      <c r="BU21" s="351" t="s">
        <v>419</v>
      </c>
      <c r="BV21" s="372" t="s">
        <v>418</v>
      </c>
      <c r="BW21" s="327"/>
      <c r="BX21" s="639"/>
      <c r="BY21" s="327" t="s">
        <v>199</v>
      </c>
      <c r="BZ21" s="639"/>
      <c r="CA21" s="621" t="s">
        <v>417</v>
      </c>
      <c r="CB21" s="612"/>
      <c r="CC21" s="613"/>
    </row>
    <row r="22" spans="1:82" ht="181" thickBot="1" x14ac:dyDescent="0.25">
      <c r="A22" s="371">
        <v>4</v>
      </c>
      <c r="B22" s="370" t="s">
        <v>185</v>
      </c>
      <c r="C22" s="356" t="s">
        <v>186</v>
      </c>
      <c r="D22" s="356" t="s">
        <v>120</v>
      </c>
      <c r="E22" s="356" t="s">
        <v>92</v>
      </c>
      <c r="F22" s="368" t="s">
        <v>187</v>
      </c>
      <c r="G22" s="368" t="s">
        <v>188</v>
      </c>
      <c r="H22" s="368" t="s">
        <v>189</v>
      </c>
      <c r="I22" s="368" t="s">
        <v>190</v>
      </c>
      <c r="J22" s="368" t="s">
        <v>191</v>
      </c>
      <c r="K22" s="369" t="str">
        <f>CONCATENATE(H22," ",I22," ",J22)</f>
        <v xml:space="preserve">
Posibilidad de recibir o solicitar cualquier dádiva o beneficio a nombre propio o de terceros, en los procesos contractuales por el direccionamiento en las condiciones del proceso, para favorecer a terceros, debido a intereses particulares o al uso indebido de la función pública o de la información. </v>
      </c>
      <c r="L22" s="368" t="s">
        <v>192</v>
      </c>
      <c r="M22" s="368"/>
      <c r="N22" s="368"/>
      <c r="O22" s="368"/>
      <c r="P22" s="368" t="s">
        <v>99</v>
      </c>
      <c r="Q22" s="368" t="s">
        <v>99</v>
      </c>
      <c r="R22" s="368" t="s">
        <v>99</v>
      </c>
      <c r="S22" s="368" t="s">
        <v>99</v>
      </c>
      <c r="T22" s="368" t="s">
        <v>99</v>
      </c>
      <c r="U22" s="368" t="s">
        <v>99</v>
      </c>
      <c r="V22" s="368" t="s">
        <v>99</v>
      </c>
      <c r="W22" s="368" t="s">
        <v>99</v>
      </c>
      <c r="X22" s="368" t="s">
        <v>99</v>
      </c>
      <c r="Y22" s="368" t="s">
        <v>100</v>
      </c>
      <c r="Z22" s="368" t="s">
        <v>100</v>
      </c>
      <c r="AA22" s="368" t="s">
        <v>100</v>
      </c>
      <c r="AB22" s="368" t="s">
        <v>99</v>
      </c>
      <c r="AC22" s="368" t="s">
        <v>100</v>
      </c>
      <c r="AD22" s="368" t="s">
        <v>99</v>
      </c>
      <c r="AE22" s="368" t="s">
        <v>99</v>
      </c>
      <c r="AF22" s="368" t="s">
        <v>99</v>
      </c>
      <c r="AG22" s="368" t="s">
        <v>99</v>
      </c>
      <c r="AH22" s="368" t="s">
        <v>99</v>
      </c>
      <c r="AI22" s="366">
        <f>COUNTIF(P22:AH22,"Si")</f>
        <v>4</v>
      </c>
      <c r="AJ22" s="367">
        <f>IF((COUNTIF(O22:AH22,"Si"))&lt;=0,0,(IF((COUNTIF(O22:AH22,"Si"))&lt;=5,3,(IF(COUNTIF(O22:AH22,"Si")&lt;=11,4,5)))))</f>
        <v>3</v>
      </c>
      <c r="AK22" s="367" t="str">
        <f>IF((COUNTIF(O22:AH22,"Si"))&lt;=0,0,(IF((COUNTIF(O22:AH22,"Si"))&lt;=5,"MODERADO",(IF(COUNTIF(O22:AH22,"Si")&lt;=11,"ALTO","EXTREMO")))))</f>
        <v>MODERADO</v>
      </c>
      <c r="AL22" s="366"/>
      <c r="AM22" s="366" t="s">
        <v>101</v>
      </c>
      <c r="AN22" s="366">
        <f>IF(AM22="Rara vez",1,(IF(AM22="Improbable",2,(IF(AM22="Posible",3,IF(AM22="Probable",4,IF(AM22="Seguro",5,"Revisar")))))))</f>
        <v>1</v>
      </c>
      <c r="AO22" s="359">
        <f>IF(E22="Corrupción",AN22,IF(AL22&lt;=2,1,IF(AL22&lt;=24,2,IF(AL22&lt;=500,3,IF(AL22&lt;=5000,4,IF(AL22&gt;5000,5,"Revisar"))))))</f>
        <v>1</v>
      </c>
      <c r="AP22" s="359" t="str">
        <f>IF(E22="Corrupción",(IF(AO22=1,"Rara Vez",IF(AO22=2,"Improbable",IF(AO22=3,"Posible",IF(AO22=4,"Probable",IF(AO22=5,"Seguro","Revisar")))))),IF(AO22=1,"Muy Baja",IF(AO22=2,"Baja",IF(AO22=3,"Media",IF(AO22=4,"Alta","Muy Alta")))))</f>
        <v>Rara Vez</v>
      </c>
      <c r="AQ22" s="359">
        <f>IF(E22="Corrupción",AJ22,(ROUND(((VLOOKUP(M22,[1]Datos!$B$25:$C$29,2,FALSE)*[1]Datos!$B$32)+(VLOOKUP(N22,[1]Datos!$B$25:$C$29,2,FALSE)*[1]Datos!$C$32)+(VLOOKUP(O22,[1]Datos!$B$25:$C$29,2,FALSE)*[1]Datos!$D$32))*5,0)))</f>
        <v>3</v>
      </c>
      <c r="AR22" s="359" t="str">
        <f>IF(AQ22=1,"Insignificante",IF(AQ22=2,"Menor",IF(AQ22=3,"Moderado",IF(AQ22=4,"Mayor","Catastrófico"))))</f>
        <v>Moderado</v>
      </c>
      <c r="AS22" s="365" t="e">
        <f ca="1">_xludf.NUMBERVALUE(CONCATENATE(AO22,AQ22),"##")</f>
        <v>#NAME?</v>
      </c>
      <c r="AT22" s="364" t="e">
        <f ca="1">VLOOKUP(AS22,[1]Datos!$I$37:$J$61,2,FALSE)</f>
        <v>#NAME?</v>
      </c>
      <c r="AU22" s="363" t="s">
        <v>193</v>
      </c>
      <c r="AV22" s="362" t="s">
        <v>194</v>
      </c>
      <c r="AW22" s="362" t="s">
        <v>195</v>
      </c>
      <c r="AX22" s="361" t="s">
        <v>81</v>
      </c>
      <c r="AY22" s="361" t="s">
        <v>82</v>
      </c>
      <c r="AZ22" s="361" t="s">
        <v>83</v>
      </c>
      <c r="BA22" s="361" t="s">
        <v>146</v>
      </c>
      <c r="BB22" s="360" t="s">
        <v>84</v>
      </c>
      <c r="BC22" s="107">
        <f>IF(AX22=[1]Datos!$C$63,[1]Datos!$C$73,IF(AX22=[1]Datos!$C$64,[1]Datos!$C$74,IF(AX22=[1]Datos!$C$65,[1]Datos!$C$75,"Revisar")))+IF(AY22=[1]Datos!$D$63,[1]Datos!$D$73,IF(AY22=[1]Datos!$D$64,[1]Datos!$D$74,"Revisar"))+IF(AZ22=[1]Datos!$E$63,[1]Datos!$E$73,IF(AZ22=[1]Datos!$E$64,[1]Datos!$E$74,"Revisar"))+IF(BB22=[1]Datos!$G$63,[1]Datos!$G$73,IF(BB22=[1]Datos!$G$64,[1]Datos!$G$74,IF(BB22=[1]Datos!$G$65,[1]Datos!$G$75,"Revisar")))</f>
        <v>0.65</v>
      </c>
      <c r="BD22" s="107">
        <f>IF(AX22=[1]Datos!$C$65,BC22,0)</f>
        <v>0</v>
      </c>
      <c r="BE22" s="107">
        <f>IF(OR(AX22=[1]Datos!$C$63,AX22=[1]Datos!$C$64),BC22,0)</f>
        <v>0.65</v>
      </c>
      <c r="BF22" s="359">
        <f>IF(ROUND(AO22-SUM(BE22),0)&lt;=0,1,ROUND(AO22-SUM(BE22),0))</f>
        <v>1</v>
      </c>
      <c r="BG22" s="359" t="str">
        <f>IF(E22="Corrupción",(IF(BF22=1,"Rara Vez",IF(BF22=2,"Improbable",IF(BF22=3,"Posible",IF(BF22=4,"Probable","Seguro"))))),IF(BF22=1,"Muy Baja",IF(BF22=2,"Baja",IF(BF22=3,"Media",IF(BF22=4,"Alta","Muy Alta")))))</f>
        <v>Rara Vez</v>
      </c>
      <c r="BH22" s="359">
        <f>ROUND(AQ22-SUM(BD22),0)</f>
        <v>3</v>
      </c>
      <c r="BI22" s="359" t="str">
        <f>IF(BH22=1,"Insignificante",IF(BH22=2,"Menor",IF(BH22=3,"Moderado",IF(BH22=4,"Mayor","Catastrófico"))))</f>
        <v>Moderado</v>
      </c>
      <c r="BJ22" s="358" t="e">
        <f ca="1">_xludf.NUMBERVALUE(CONCATENATE(BF22,BH22),"##")</f>
        <v>#NAME?</v>
      </c>
      <c r="BK22" s="357" t="e">
        <f ca="1">+VLOOKUP(BJ22,[1]Datos!$I$37:$J$65,2,FALSE)</f>
        <v>#NAME?</v>
      </c>
      <c r="BL22" s="356" t="s">
        <v>85</v>
      </c>
      <c r="BM22" s="355"/>
      <c r="BN22" s="354"/>
      <c r="BO22" s="353"/>
      <c r="BP22" s="353"/>
      <c r="BQ22" s="352"/>
      <c r="BR22" s="90"/>
      <c r="BS22" s="351" t="s">
        <v>196</v>
      </c>
      <c r="BT22" s="327" t="s">
        <v>99</v>
      </c>
      <c r="BU22" s="327" t="s">
        <v>197</v>
      </c>
      <c r="BV22" s="328" t="s">
        <v>198</v>
      </c>
      <c r="BW22" s="327"/>
      <c r="BX22" s="327" t="s">
        <v>99</v>
      </c>
      <c r="BY22" s="327" t="s">
        <v>199</v>
      </c>
      <c r="BZ22" s="327" t="s">
        <v>200</v>
      </c>
      <c r="CA22" s="622" t="s">
        <v>201</v>
      </c>
      <c r="CB22" s="612"/>
      <c r="CC22" s="613"/>
      <c r="CD22" s="350" t="s">
        <v>416</v>
      </c>
    </row>
    <row r="23" spans="1:82" ht="103.5" customHeight="1" thickBot="1" x14ac:dyDescent="0.25">
      <c r="A23" s="349">
        <v>5</v>
      </c>
      <c r="B23" s="348" t="s">
        <v>185</v>
      </c>
      <c r="C23" s="333" t="s">
        <v>186</v>
      </c>
      <c r="D23" s="333" t="s">
        <v>120</v>
      </c>
      <c r="E23" s="333" t="s">
        <v>230</v>
      </c>
      <c r="F23" s="346" t="s">
        <v>187</v>
      </c>
      <c r="G23" s="346" t="s">
        <v>188</v>
      </c>
      <c r="H23" s="346" t="s">
        <v>270</v>
      </c>
      <c r="I23" s="346" t="s">
        <v>269</v>
      </c>
      <c r="J23" s="346" t="s">
        <v>415</v>
      </c>
      <c r="K23" s="347" t="str">
        <f>CONCATENATE(H23," ",I23," ",J23)</f>
        <v>Posibilidad de afectación operacional por fuga de conocimiento de la entidad debido a falta de articulación del procedimiento de gestión del conocimiento con otros procedimientos asociados a la desvinculación de los contratistas</v>
      </c>
      <c r="L23" s="346" t="s">
        <v>192</v>
      </c>
      <c r="M23" s="346" t="s">
        <v>225</v>
      </c>
      <c r="N23" s="346" t="s">
        <v>239</v>
      </c>
      <c r="O23" s="346" t="s">
        <v>225</v>
      </c>
      <c r="P23" s="346"/>
      <c r="Q23" s="346"/>
      <c r="R23" s="346"/>
      <c r="S23" s="346"/>
      <c r="T23" s="346"/>
      <c r="U23" s="346"/>
      <c r="V23" s="346"/>
      <c r="W23" s="346"/>
      <c r="X23" s="346"/>
      <c r="Y23" s="346"/>
      <c r="Z23" s="346"/>
      <c r="AA23" s="346"/>
      <c r="AB23" s="346"/>
      <c r="AC23" s="346"/>
      <c r="AD23" s="346"/>
      <c r="AE23" s="346"/>
      <c r="AF23" s="346"/>
      <c r="AG23" s="346"/>
      <c r="AH23" s="346"/>
      <c r="AI23" s="344"/>
      <c r="AJ23" s="345"/>
      <c r="AK23" s="345"/>
      <c r="AL23" s="344">
        <v>130</v>
      </c>
      <c r="AM23" s="344"/>
      <c r="AN23" s="344"/>
      <c r="AO23" s="336">
        <f>IF(E23="Corrupción",AN23,IF(AL23&lt;=2,1,IF(AL23&lt;=24,2,IF(AL23&lt;=500,3,IF(AL23&lt;=5000,4,IF(AL23&gt;5000,5,"Revisar"))))))</f>
        <v>3</v>
      </c>
      <c r="AP23" s="336" t="str">
        <f>IF(E23="Corrupción",(IF(AO23=1,"Rara Vez",IF(AO23=2,"Improbable",IF(AO23=3,"Posible",IF(AO23=4,"Probable",IF(AO23=5,"Seguro","Revisar")))))),IF(AO23=1,"Muy Baja",IF(AO23=2,"Baja",IF(AO23=3,"Media",IF(AO23=4,"Alta","Muy Alta")))))</f>
        <v>Media</v>
      </c>
      <c r="AQ23" s="336">
        <f>IF(E23="Corrupción",AJ23,(ROUND(((VLOOKUP(M23,[1]Datos!$B$25:$C$29,2,FALSE)*[1]Datos!$B$32)+(VLOOKUP(N23,[1]Datos!$B$25:$C$29,2,FALSE)*[1]Datos!$C$32)+(VLOOKUP(O23,[1]Datos!$B$25:$C$29,2,FALSE)*[1]Datos!$D$32))*5,0)))</f>
        <v>2</v>
      </c>
      <c r="AR23" s="336" t="str">
        <f>IF(AQ23=1,"Insignificante",IF(AQ23=2,"Menor",IF(AQ23=3,"Moderado",IF(AQ23=4,"Mayor","Catastrófico"))))</f>
        <v>Menor</v>
      </c>
      <c r="AS23" s="343" t="e">
        <f ca="1">_xludf.NUMBERVALUE(CONCATENATE(AO23,AQ23),"##")</f>
        <v>#NAME?</v>
      </c>
      <c r="AT23" s="342" t="e">
        <f ca="1">VLOOKUP(AS23,[1]Datos!$I$37:$J$61,2,FALSE)</f>
        <v>#NAME?</v>
      </c>
      <c r="AU23" s="341" t="s">
        <v>414</v>
      </c>
      <c r="AV23" s="340" t="s">
        <v>413</v>
      </c>
      <c r="AW23" s="340" t="s">
        <v>412</v>
      </c>
      <c r="AX23" s="339" t="s">
        <v>86</v>
      </c>
      <c r="AY23" s="339" t="s">
        <v>82</v>
      </c>
      <c r="AZ23" s="339" t="s">
        <v>83</v>
      </c>
      <c r="BA23" s="339" t="s">
        <v>121</v>
      </c>
      <c r="BB23" s="338" t="s">
        <v>84</v>
      </c>
      <c r="BC23" s="337">
        <f>IF(AX23=[1]Datos!$C$63,[1]Datos!$C$73,IF(AX23=[1]Datos!$C$64,[1]Datos!$C$74,IF(AX23=[1]Datos!$C$65,[1]Datos!$C$75,"Revisar")))+IF(AY23=[1]Datos!$D$63,[1]Datos!$D$73,IF(AY23=[1]Datos!$D$64,[1]Datos!$D$74,"Revisar"))+IF(AZ23=[1]Datos!$E$63,[1]Datos!$E$73,IF(AZ23=[1]Datos!$E$64,[1]Datos!$E$74,"Revisar"))+IF(BB23=[1]Datos!$G$63,[1]Datos!$G$73,IF(BB23=[1]Datos!$G$64,[1]Datos!$G$74,IF(BB23=[1]Datos!$G$65,[1]Datos!$G$75,"Revisar")))</f>
        <v>0.54999999999999993</v>
      </c>
      <c r="BD23" s="337">
        <f>IF(AX23=[1]Datos!$C$65,BC23,0)</f>
        <v>0</v>
      </c>
      <c r="BE23" s="337">
        <f>IF(OR(AX23=[1]Datos!$C$63,AX23=[1]Datos!$C$64),BC23,0)</f>
        <v>0.54999999999999993</v>
      </c>
      <c r="BF23" s="336">
        <f>IF(ROUND(AO23-SUM(BE23),0)&lt;=0,1,ROUND(AO23-SUM(BE23),0))</f>
        <v>2</v>
      </c>
      <c r="BG23" s="336" t="str">
        <f>IF(E23="Corrupción",(IF(BF23=1,"Rara Vez",IF(BF23=2,"Improbable",IF(BF23=3,"Posible",IF(BF23=4,"Probable","Seguro"))))),IF(BF23=1,"Muy Baja",IF(BF23=2,"Baja",IF(BF23=3,"Media",IF(BF23=4,"Alta","Muy Alta")))))</f>
        <v>Baja</v>
      </c>
      <c r="BH23" s="336">
        <f>ROUND(AQ23-SUM(BD23),0)</f>
        <v>2</v>
      </c>
      <c r="BI23" s="336" t="str">
        <f>IF(BH23=1,"Insignificante",IF(BH23=2,"Menor",IF(BH23=3,"Moderado",IF(BH23=4,"Mayor","Catastrófico"))))</f>
        <v>Menor</v>
      </c>
      <c r="BJ23" s="335" t="e">
        <f ca="1">_xludf.NUMBERVALUE(CONCATENATE(BF23,BH23),"##")</f>
        <v>#NAME?</v>
      </c>
      <c r="BK23" s="334" t="e">
        <f ca="1">+VLOOKUP(BJ23,[1]Datos!$I$37:$J$65,2,FALSE)</f>
        <v>#NAME?</v>
      </c>
      <c r="BL23" s="333" t="s">
        <v>85</v>
      </c>
      <c r="BM23" s="332"/>
      <c r="BN23" s="331"/>
      <c r="BO23" s="330"/>
      <c r="BP23" s="330"/>
      <c r="BQ23" s="329"/>
      <c r="BR23" s="90"/>
      <c r="BS23" s="327" t="s">
        <v>411</v>
      </c>
      <c r="BT23" s="327" t="s">
        <v>99</v>
      </c>
      <c r="BU23" s="327" t="s">
        <v>410</v>
      </c>
      <c r="BV23" s="328" t="s">
        <v>409</v>
      </c>
      <c r="BW23" s="327"/>
      <c r="BX23" s="327" t="s">
        <v>99</v>
      </c>
      <c r="BY23" s="327" t="s">
        <v>199</v>
      </c>
      <c r="BZ23" s="327" t="s">
        <v>408</v>
      </c>
      <c r="CA23" s="621" t="s">
        <v>201</v>
      </c>
      <c r="CB23" s="612"/>
      <c r="CC23" s="613"/>
    </row>
    <row r="24" spans="1:82" ht="14.25" customHeight="1" x14ac:dyDescent="0.2">
      <c r="A24" s="82"/>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CA24" s="82"/>
      <c r="CB24" s="82"/>
      <c r="CC24" s="82"/>
    </row>
    <row r="25" spans="1:82" ht="15" customHeight="1" x14ac:dyDescent="0.2">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CA25" s="82"/>
      <c r="CB25" s="82"/>
      <c r="CC25" s="82"/>
    </row>
    <row r="26" spans="1:82" ht="15" customHeight="1" x14ac:dyDescent="0.2">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CA26" s="82"/>
      <c r="CB26" s="82"/>
      <c r="CC26" s="82"/>
    </row>
    <row r="27" spans="1:82" ht="15" customHeight="1" x14ac:dyDescent="0.2">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CA27" s="82"/>
      <c r="CB27" s="82"/>
      <c r="CC27" s="82"/>
    </row>
    <row r="28" spans="1:82" ht="15" customHeight="1" x14ac:dyDescent="0.2">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CA28" s="82"/>
      <c r="CB28" s="82"/>
      <c r="CC28" s="82"/>
    </row>
    <row r="29" spans="1:82" ht="15" customHeight="1" x14ac:dyDescent="0.2">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CA29" s="82"/>
      <c r="CB29" s="82"/>
      <c r="CC29" s="82"/>
    </row>
    <row r="30" spans="1:82" ht="15" customHeight="1" x14ac:dyDescent="0.2">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CA30" s="82"/>
      <c r="CB30" s="82"/>
      <c r="CC30" s="82"/>
    </row>
    <row r="31" spans="1:82" ht="15" customHeight="1" x14ac:dyDescent="0.2">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CA31" s="82"/>
      <c r="CB31" s="82"/>
      <c r="CC31" s="82"/>
    </row>
    <row r="32" spans="1:82" ht="15" customHeight="1" x14ac:dyDescent="0.2">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CA32" s="82"/>
      <c r="CB32" s="82"/>
      <c r="CC32" s="82"/>
    </row>
    <row r="33" spans="1:81" ht="15" customHeight="1" x14ac:dyDescent="0.2">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CA33" s="82"/>
      <c r="CB33" s="82"/>
      <c r="CC33" s="82"/>
    </row>
    <row r="34" spans="1:81" ht="15" customHeight="1" x14ac:dyDescent="0.2">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CA34" s="82"/>
      <c r="CB34" s="82"/>
      <c r="CC34" s="82"/>
    </row>
    <row r="35" spans="1:81" ht="15" customHeight="1" x14ac:dyDescent="0.2">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CA35" s="82"/>
      <c r="CB35" s="82"/>
      <c r="CC35" s="82"/>
    </row>
    <row r="36" spans="1:81" ht="15" customHeight="1" x14ac:dyDescent="0.2">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CA36" s="82"/>
      <c r="CB36" s="82"/>
      <c r="CC36" s="82"/>
    </row>
    <row r="37" spans="1:81" ht="15" customHeight="1" x14ac:dyDescent="0.2">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CA37" s="82"/>
      <c r="CB37" s="82"/>
      <c r="CC37" s="82"/>
    </row>
    <row r="38" spans="1:81" ht="15" customHeight="1" x14ac:dyDescent="0.2">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CA38" s="82"/>
      <c r="CB38" s="82"/>
      <c r="CC38" s="82"/>
    </row>
    <row r="39" spans="1:81" ht="15"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CA39" s="82"/>
      <c r="CB39" s="82"/>
      <c r="CC39" s="82"/>
    </row>
    <row r="40" spans="1:81" ht="1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CA40" s="82"/>
      <c r="CB40" s="82"/>
      <c r="CC40" s="82"/>
    </row>
    <row r="41" spans="1:81" ht="15" customHeight="1" x14ac:dyDescent="0.2">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CA41" s="82"/>
      <c r="CB41" s="82"/>
      <c r="CC41" s="82"/>
    </row>
    <row r="42" spans="1:81" ht="15" customHeight="1" x14ac:dyDescent="0.2">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CA42" s="82"/>
      <c r="CB42" s="82"/>
      <c r="CC42" s="82"/>
    </row>
    <row r="43" spans="1:81" ht="1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CA43" s="82"/>
      <c r="CB43" s="82"/>
      <c r="CC43" s="82"/>
    </row>
    <row r="44" spans="1:81" ht="1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CA44" s="82"/>
      <c r="CB44" s="82"/>
      <c r="CC44" s="82"/>
    </row>
    <row r="45" spans="1:81" ht="15" customHeight="1" x14ac:dyDescent="0.2">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CA45" s="82"/>
      <c r="CB45" s="82"/>
      <c r="CC45" s="82"/>
    </row>
    <row r="46" spans="1:81" ht="15"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CA46" s="82"/>
      <c r="CB46" s="82"/>
      <c r="CC46" s="82"/>
    </row>
    <row r="47" spans="1:81" ht="15" customHeight="1" x14ac:dyDescent="0.2">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CA47" s="82"/>
      <c r="CB47" s="82"/>
      <c r="CC47" s="82"/>
    </row>
    <row r="48" spans="1:81" ht="15" customHeight="1" x14ac:dyDescent="0.2">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CA48" s="82"/>
      <c r="CB48" s="82"/>
      <c r="CC48" s="82"/>
    </row>
    <row r="49" spans="1:81" ht="15"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CA49" s="82"/>
      <c r="CB49" s="82"/>
      <c r="CC49" s="82"/>
    </row>
    <row r="50" spans="1:81" ht="15"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CA50" s="82"/>
      <c r="CB50" s="82"/>
      <c r="CC50" s="82"/>
    </row>
    <row r="51" spans="1:81" ht="15"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CA51" s="82"/>
      <c r="CB51" s="82"/>
      <c r="CC51" s="82"/>
    </row>
    <row r="52" spans="1:81" ht="15"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CA52" s="82"/>
      <c r="CB52" s="82"/>
      <c r="CC52" s="82"/>
    </row>
    <row r="53" spans="1:81" ht="15"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CA53" s="82"/>
      <c r="CB53" s="82"/>
      <c r="CC53" s="82"/>
    </row>
    <row r="54" spans="1:81" ht="15"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CA54" s="82"/>
      <c r="CB54" s="82"/>
      <c r="CC54" s="82"/>
    </row>
    <row r="55" spans="1:81" ht="15"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CA55" s="82"/>
      <c r="CB55" s="82"/>
      <c r="CC55" s="82"/>
    </row>
    <row r="56" spans="1:81" ht="15"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CA56" s="82"/>
      <c r="CB56" s="82"/>
      <c r="CC56" s="82"/>
    </row>
    <row r="57" spans="1:81" ht="15"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CA57" s="82"/>
      <c r="CB57" s="82"/>
      <c r="CC57" s="82"/>
    </row>
    <row r="58" spans="1:81" ht="15"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CA58" s="82"/>
      <c r="CB58" s="82"/>
      <c r="CC58" s="82"/>
    </row>
    <row r="59" spans="1:81" ht="15"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CA59" s="82"/>
      <c r="CB59" s="82"/>
      <c r="CC59" s="82"/>
    </row>
    <row r="60" spans="1:81" ht="15"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CA60" s="82"/>
      <c r="CB60" s="82"/>
      <c r="CC60" s="82"/>
    </row>
    <row r="61" spans="1:81" ht="15"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CA61" s="82"/>
      <c r="CB61" s="82"/>
      <c r="CC61" s="82"/>
    </row>
    <row r="62" spans="1:81" ht="15"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CA62" s="82"/>
      <c r="CB62" s="82"/>
      <c r="CC62" s="82"/>
    </row>
    <row r="63" spans="1:81" ht="15"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CA63" s="82"/>
      <c r="CB63" s="82"/>
      <c r="CC63" s="82"/>
    </row>
    <row r="64" spans="1:81" ht="15"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CA64" s="82"/>
      <c r="CB64" s="82"/>
      <c r="CC64" s="82"/>
    </row>
    <row r="65" spans="1:81" ht="15"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CA65" s="82"/>
      <c r="CB65" s="82"/>
      <c r="CC65" s="82"/>
    </row>
    <row r="66" spans="1:81" ht="15"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CA66" s="82"/>
      <c r="CB66" s="82"/>
      <c r="CC66" s="82"/>
    </row>
    <row r="67" spans="1:81" ht="15"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CA67" s="82"/>
      <c r="CB67" s="82"/>
      <c r="CC67" s="82"/>
    </row>
    <row r="68" spans="1:81" ht="15"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CA68" s="82"/>
      <c r="CB68" s="82"/>
      <c r="CC68" s="82"/>
    </row>
    <row r="69" spans="1:81" ht="15"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CA69" s="82"/>
      <c r="CB69" s="82"/>
      <c r="CC69" s="82"/>
    </row>
    <row r="70" spans="1:81" ht="15"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CA70" s="82"/>
      <c r="CB70" s="82"/>
      <c r="CC70" s="82"/>
    </row>
    <row r="71" spans="1:81" ht="15"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CA71" s="82"/>
      <c r="CB71" s="82"/>
      <c r="CC71" s="82"/>
    </row>
    <row r="72" spans="1:81" ht="15"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CA72" s="82"/>
      <c r="CB72" s="82"/>
      <c r="CC72" s="82"/>
    </row>
    <row r="73" spans="1:81" ht="15"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CA73" s="82"/>
      <c r="CB73" s="82"/>
      <c r="CC73" s="82"/>
    </row>
    <row r="74" spans="1:81" ht="15"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CA74" s="82"/>
      <c r="CB74" s="82"/>
      <c r="CC74" s="82"/>
    </row>
    <row r="75" spans="1:81" ht="15"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CA75" s="82"/>
      <c r="CB75" s="82"/>
      <c r="CC75" s="82"/>
    </row>
    <row r="76" spans="1:81" ht="15"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CA76" s="82"/>
      <c r="CB76" s="82"/>
      <c r="CC76" s="82"/>
    </row>
    <row r="77" spans="1:81" ht="15"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CA77" s="82"/>
      <c r="CB77" s="82"/>
      <c r="CC77" s="82"/>
    </row>
    <row r="78" spans="1:81" ht="15"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CA78" s="82"/>
      <c r="CB78" s="82"/>
      <c r="CC78" s="82"/>
    </row>
    <row r="79" spans="1:81" ht="15"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CA79" s="82"/>
      <c r="CB79" s="82"/>
      <c r="CC79" s="82"/>
    </row>
    <row r="80" spans="1:81" ht="15"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CA80" s="82"/>
      <c r="CB80" s="82"/>
      <c r="CC80" s="82"/>
    </row>
    <row r="81" spans="1:81" ht="15"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CA81" s="82"/>
      <c r="CB81" s="82"/>
      <c r="CC81" s="82"/>
    </row>
    <row r="82" spans="1:81" ht="15"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CA82" s="82"/>
      <c r="CB82" s="82"/>
      <c r="CC82" s="82"/>
    </row>
    <row r="83" spans="1:81" ht="15"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CA83" s="82"/>
      <c r="CB83" s="82"/>
      <c r="CC83" s="82"/>
    </row>
    <row r="84" spans="1:81" ht="15"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CA84" s="82"/>
      <c r="CB84" s="82"/>
      <c r="CC84" s="82"/>
    </row>
    <row r="85" spans="1:81" ht="15"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CA85" s="82"/>
      <c r="CB85" s="82"/>
      <c r="CC85" s="82"/>
    </row>
    <row r="86" spans="1:81" ht="15"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CA86" s="82"/>
      <c r="CB86" s="82"/>
      <c r="CC86" s="82"/>
    </row>
    <row r="87" spans="1:81" ht="15"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CA87" s="82"/>
      <c r="CB87" s="82"/>
      <c r="CC87" s="82"/>
    </row>
    <row r="88" spans="1:81" ht="15"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CA88" s="82"/>
      <c r="CB88" s="82"/>
      <c r="CC88" s="82"/>
    </row>
    <row r="89" spans="1:81" ht="15"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CA89" s="82"/>
      <c r="CB89" s="82"/>
      <c r="CC89" s="82"/>
    </row>
    <row r="90" spans="1:81" ht="15"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CA90" s="82"/>
      <c r="CB90" s="82"/>
      <c r="CC90" s="82"/>
    </row>
    <row r="91" spans="1:81" ht="15"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CA91" s="82"/>
      <c r="CB91" s="82"/>
      <c r="CC91" s="82"/>
    </row>
    <row r="92" spans="1:81" ht="15"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CA92" s="82"/>
      <c r="CB92" s="82"/>
      <c r="CC92" s="82"/>
    </row>
    <row r="93" spans="1:81" ht="15"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CA93" s="82"/>
      <c r="CB93" s="82"/>
      <c r="CC93" s="82"/>
    </row>
    <row r="94" spans="1:81" ht="15"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CA94" s="82"/>
      <c r="CB94" s="82"/>
      <c r="CC94" s="82"/>
    </row>
    <row r="95" spans="1:81" ht="15"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CA95" s="82"/>
      <c r="CB95" s="82"/>
      <c r="CC95" s="82"/>
    </row>
    <row r="96" spans="1:81" ht="15"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CA96" s="82"/>
      <c r="CB96" s="82"/>
      <c r="CC96" s="82"/>
    </row>
    <row r="97" spans="1:81" ht="15"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CA97" s="82"/>
      <c r="CB97" s="82"/>
      <c r="CC97" s="82"/>
    </row>
    <row r="98" spans="1:81" ht="15"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CA98" s="82"/>
      <c r="CB98" s="82"/>
      <c r="CC98" s="82"/>
    </row>
    <row r="99" spans="1:81" ht="15"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CA99" s="82"/>
      <c r="CB99" s="82"/>
      <c r="CC99" s="82"/>
    </row>
    <row r="100" spans="1:81" ht="15"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CA100" s="82"/>
      <c r="CB100" s="82"/>
      <c r="CC100" s="82"/>
    </row>
    <row r="101" spans="1:81" ht="15"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CA101" s="82"/>
      <c r="CB101" s="82"/>
      <c r="CC101" s="82"/>
    </row>
    <row r="102" spans="1:81" ht="15"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2"/>
      <c r="BS102" s="82"/>
      <c r="BT102" s="82"/>
      <c r="BU102" s="82"/>
      <c r="BV102" s="82"/>
      <c r="BW102" s="82"/>
      <c r="BX102" s="82"/>
      <c r="BY102" s="82"/>
      <c r="CA102" s="82"/>
      <c r="CB102" s="82"/>
      <c r="CC102" s="82"/>
    </row>
    <row r="103" spans="1:81" ht="15"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CA103" s="82"/>
      <c r="CB103" s="82"/>
      <c r="CC103" s="82"/>
    </row>
    <row r="104" spans="1:81" ht="15"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2"/>
      <c r="BS104" s="82"/>
      <c r="BT104" s="82"/>
      <c r="BU104" s="82"/>
      <c r="BV104" s="82"/>
      <c r="BW104" s="82"/>
      <c r="BX104" s="82"/>
      <c r="BY104" s="82"/>
      <c r="CA104" s="82"/>
      <c r="CB104" s="82"/>
      <c r="CC104" s="82"/>
    </row>
    <row r="105" spans="1:81" ht="15"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2"/>
      <c r="BT105" s="82"/>
      <c r="BU105" s="82"/>
      <c r="BV105" s="82"/>
      <c r="BW105" s="82"/>
      <c r="BX105" s="82"/>
      <c r="BY105" s="82"/>
      <c r="CA105" s="82"/>
      <c r="CB105" s="82"/>
      <c r="CC105" s="82"/>
    </row>
    <row r="106" spans="1:81" ht="15"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2"/>
      <c r="BT106" s="82"/>
      <c r="BU106" s="82"/>
      <c r="BV106" s="82"/>
      <c r="BW106" s="82"/>
      <c r="BX106" s="82"/>
      <c r="BY106" s="82"/>
      <c r="CA106" s="82"/>
      <c r="CB106" s="82"/>
      <c r="CC106" s="82"/>
    </row>
    <row r="107" spans="1:81" ht="15"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2"/>
      <c r="BT107" s="82"/>
      <c r="BU107" s="82"/>
      <c r="BV107" s="82"/>
      <c r="BW107" s="82"/>
      <c r="BX107" s="82"/>
      <c r="BY107" s="82"/>
      <c r="CA107" s="82"/>
      <c r="CB107" s="82"/>
      <c r="CC107" s="82"/>
    </row>
    <row r="108" spans="1:81" ht="15"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2"/>
      <c r="BT108" s="82"/>
      <c r="BU108" s="82"/>
      <c r="BV108" s="82"/>
      <c r="BW108" s="82"/>
      <c r="BX108" s="82"/>
      <c r="BY108" s="82"/>
      <c r="CA108" s="82"/>
      <c r="CB108" s="82"/>
      <c r="CC108" s="82"/>
    </row>
    <row r="109" spans="1:81" ht="15"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2"/>
      <c r="BT109" s="82"/>
      <c r="BU109" s="82"/>
      <c r="BV109" s="82"/>
      <c r="BW109" s="82"/>
      <c r="BX109" s="82"/>
      <c r="BY109" s="82"/>
      <c r="CA109" s="82"/>
      <c r="CB109" s="82"/>
      <c r="CC109" s="82"/>
    </row>
    <row r="110" spans="1:81" ht="15"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2"/>
      <c r="BT110" s="82"/>
      <c r="BU110" s="82"/>
      <c r="BV110" s="82"/>
      <c r="BW110" s="82"/>
      <c r="BX110" s="82"/>
      <c r="BY110" s="82"/>
      <c r="CA110" s="82"/>
      <c r="CB110" s="82"/>
      <c r="CC110" s="82"/>
    </row>
    <row r="111" spans="1:81" ht="15"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2"/>
      <c r="BT111" s="82"/>
      <c r="BU111" s="82"/>
      <c r="BV111" s="82"/>
      <c r="BW111" s="82"/>
      <c r="BX111" s="82"/>
      <c r="BY111" s="82"/>
      <c r="CA111" s="82"/>
      <c r="CB111" s="82"/>
      <c r="CC111" s="82"/>
    </row>
    <row r="112" spans="1:81" ht="15"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2"/>
      <c r="BT112" s="82"/>
      <c r="BU112" s="82"/>
      <c r="BV112" s="82"/>
      <c r="BW112" s="82"/>
      <c r="BX112" s="82"/>
      <c r="BY112" s="82"/>
      <c r="CA112" s="82"/>
      <c r="CB112" s="82"/>
      <c r="CC112" s="82"/>
    </row>
    <row r="113" spans="1:81" ht="15"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2"/>
      <c r="BT113" s="82"/>
      <c r="BU113" s="82"/>
      <c r="BV113" s="82"/>
      <c r="BW113" s="82"/>
      <c r="BX113" s="82"/>
      <c r="BY113" s="82"/>
      <c r="CA113" s="82"/>
      <c r="CB113" s="82"/>
      <c r="CC113" s="82"/>
    </row>
    <row r="114" spans="1:81" ht="15"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2"/>
      <c r="BT114" s="82"/>
      <c r="BU114" s="82"/>
      <c r="BV114" s="82"/>
      <c r="BW114" s="82"/>
      <c r="BX114" s="82"/>
      <c r="BY114" s="82"/>
      <c r="CA114" s="82"/>
      <c r="CB114" s="82"/>
      <c r="CC114" s="82"/>
    </row>
    <row r="115" spans="1:81" ht="15"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2"/>
      <c r="BT115" s="82"/>
      <c r="BU115" s="82"/>
      <c r="BV115" s="82"/>
      <c r="BW115" s="82"/>
      <c r="BX115" s="82"/>
      <c r="BY115" s="82"/>
      <c r="CA115" s="82"/>
      <c r="CB115" s="82"/>
      <c r="CC115" s="82"/>
    </row>
    <row r="116" spans="1:81" ht="15"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2"/>
      <c r="BT116" s="82"/>
      <c r="BU116" s="82"/>
      <c r="BV116" s="82"/>
      <c r="BW116" s="82"/>
      <c r="BX116" s="82"/>
      <c r="BY116" s="82"/>
      <c r="CA116" s="82"/>
      <c r="CB116" s="82"/>
      <c r="CC116" s="82"/>
    </row>
    <row r="117" spans="1:81" ht="15"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2"/>
      <c r="BT117" s="82"/>
      <c r="BU117" s="82"/>
      <c r="BV117" s="82"/>
      <c r="BW117" s="82"/>
      <c r="BX117" s="82"/>
      <c r="BY117" s="82"/>
      <c r="CA117" s="82"/>
      <c r="CB117" s="82"/>
      <c r="CC117" s="82"/>
    </row>
    <row r="118" spans="1:81" ht="15"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2"/>
      <c r="BT118" s="82"/>
      <c r="BU118" s="82"/>
      <c r="BV118" s="82"/>
      <c r="BW118" s="82"/>
      <c r="BX118" s="82"/>
      <c r="BY118" s="82"/>
      <c r="CA118" s="82"/>
      <c r="CB118" s="82"/>
      <c r="CC118" s="82"/>
    </row>
    <row r="119" spans="1:81" ht="15"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2"/>
      <c r="BT119" s="82"/>
      <c r="BU119" s="82"/>
      <c r="BV119" s="82"/>
      <c r="BW119" s="82"/>
      <c r="BX119" s="82"/>
      <c r="BY119" s="82"/>
      <c r="CA119" s="82"/>
      <c r="CB119" s="82"/>
      <c r="CC119" s="82"/>
    </row>
    <row r="120" spans="1:81" ht="15"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2"/>
      <c r="BT120" s="82"/>
      <c r="BU120" s="82"/>
      <c r="BV120" s="82"/>
      <c r="BW120" s="82"/>
      <c r="BX120" s="82"/>
      <c r="BY120" s="82"/>
      <c r="CA120" s="82"/>
      <c r="CB120" s="82"/>
      <c r="CC120" s="82"/>
    </row>
    <row r="121" spans="1:81" ht="15"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2"/>
      <c r="BT121" s="82"/>
      <c r="BU121" s="82"/>
      <c r="BV121" s="82"/>
      <c r="BW121" s="82"/>
      <c r="BX121" s="82"/>
      <c r="BY121" s="82"/>
      <c r="CA121" s="82"/>
      <c r="CB121" s="82"/>
      <c r="CC121" s="82"/>
    </row>
    <row r="122" spans="1:81" ht="15"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2"/>
      <c r="BT122" s="82"/>
      <c r="BU122" s="82"/>
      <c r="BV122" s="82"/>
      <c r="BW122" s="82"/>
      <c r="BX122" s="82"/>
      <c r="BY122" s="82"/>
      <c r="CA122" s="82"/>
      <c r="CB122" s="82"/>
      <c r="CC122" s="82"/>
    </row>
    <row r="123" spans="1:81" ht="15"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2"/>
      <c r="BT123" s="82"/>
      <c r="BU123" s="82"/>
      <c r="BV123" s="82"/>
      <c r="BW123" s="82"/>
      <c r="BX123" s="82"/>
      <c r="BY123" s="82"/>
      <c r="CA123" s="82"/>
      <c r="CB123" s="82"/>
      <c r="CC123" s="82"/>
    </row>
    <row r="124" spans="1:81" ht="15"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2"/>
      <c r="BT124" s="82"/>
      <c r="BU124" s="82"/>
      <c r="BV124" s="82"/>
      <c r="BW124" s="82"/>
      <c r="BX124" s="82"/>
      <c r="BY124" s="82"/>
      <c r="CA124" s="82"/>
      <c r="CB124" s="82"/>
      <c r="CC124" s="82"/>
    </row>
    <row r="125" spans="1:81" ht="15"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2"/>
      <c r="BT125" s="82"/>
      <c r="BU125" s="82"/>
      <c r="BV125" s="82"/>
      <c r="BW125" s="82"/>
      <c r="BX125" s="82"/>
      <c r="BY125" s="82"/>
      <c r="CA125" s="82"/>
      <c r="CB125" s="82"/>
      <c r="CC125" s="82"/>
    </row>
    <row r="126" spans="1:81" ht="15"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2"/>
      <c r="BT126" s="82"/>
      <c r="BU126" s="82"/>
      <c r="BV126" s="82"/>
      <c r="BW126" s="82"/>
      <c r="BX126" s="82"/>
      <c r="BY126" s="82"/>
      <c r="CA126" s="82"/>
      <c r="CB126" s="82"/>
      <c r="CC126" s="82"/>
    </row>
    <row r="127" spans="1:81" ht="15"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2"/>
      <c r="BT127" s="82"/>
      <c r="BU127" s="82"/>
      <c r="BV127" s="82"/>
      <c r="BW127" s="82"/>
      <c r="BX127" s="82"/>
      <c r="BY127" s="82"/>
      <c r="CA127" s="82"/>
      <c r="CB127" s="82"/>
      <c r="CC127" s="82"/>
    </row>
    <row r="128" spans="1:81" ht="15"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2"/>
      <c r="BT128" s="82"/>
      <c r="BU128" s="82"/>
      <c r="BV128" s="82"/>
      <c r="BW128" s="82"/>
      <c r="BX128" s="82"/>
      <c r="BY128" s="82"/>
      <c r="CA128" s="82"/>
      <c r="CB128" s="82"/>
      <c r="CC128" s="82"/>
    </row>
    <row r="129" spans="1:81" ht="15"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2"/>
      <c r="BT129" s="82"/>
      <c r="BU129" s="82"/>
      <c r="BV129" s="82"/>
      <c r="BW129" s="82"/>
      <c r="BX129" s="82"/>
      <c r="BY129" s="82"/>
      <c r="CA129" s="82"/>
      <c r="CB129" s="82"/>
      <c r="CC129" s="82"/>
    </row>
    <row r="130" spans="1:81" ht="1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2"/>
      <c r="BT130" s="82"/>
      <c r="BU130" s="82"/>
      <c r="BV130" s="82"/>
      <c r="BW130" s="82"/>
      <c r="BX130" s="82"/>
      <c r="BY130" s="82"/>
      <c r="CA130" s="82"/>
      <c r="CB130" s="82"/>
      <c r="CC130" s="82"/>
    </row>
    <row r="131" spans="1:81" ht="15"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2"/>
      <c r="BT131" s="82"/>
      <c r="BU131" s="82"/>
      <c r="BV131" s="82"/>
      <c r="BW131" s="82"/>
      <c r="BX131" s="82"/>
      <c r="BY131" s="82"/>
      <c r="CA131" s="82"/>
      <c r="CB131" s="82"/>
      <c r="CC131" s="82"/>
    </row>
    <row r="132" spans="1:81" ht="15"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CA132" s="82"/>
      <c r="CB132" s="82"/>
      <c r="CC132" s="82"/>
    </row>
    <row r="133" spans="1:81" ht="15"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2"/>
      <c r="BT133" s="82"/>
      <c r="BU133" s="82"/>
      <c r="BV133" s="82"/>
      <c r="BW133" s="82"/>
      <c r="BX133" s="82"/>
      <c r="BY133" s="82"/>
      <c r="CA133" s="82"/>
      <c r="CB133" s="82"/>
      <c r="CC133" s="82"/>
    </row>
    <row r="134" spans="1:81" ht="1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2"/>
      <c r="BT134" s="82"/>
      <c r="BU134" s="82"/>
      <c r="BV134" s="82"/>
      <c r="BW134" s="82"/>
      <c r="BX134" s="82"/>
      <c r="BY134" s="82"/>
      <c r="CA134" s="82"/>
      <c r="CB134" s="82"/>
      <c r="CC134" s="82"/>
    </row>
    <row r="135" spans="1:81" ht="15"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2"/>
      <c r="BT135" s="82"/>
      <c r="BU135" s="82"/>
      <c r="BV135" s="82"/>
      <c r="BW135" s="82"/>
      <c r="BX135" s="82"/>
      <c r="BY135" s="82"/>
      <c r="CA135" s="82"/>
      <c r="CB135" s="82"/>
      <c r="CC135" s="82"/>
    </row>
    <row r="136" spans="1:81" ht="15"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2"/>
      <c r="BS136" s="82"/>
      <c r="BT136" s="82"/>
      <c r="BU136" s="82"/>
      <c r="BV136" s="82"/>
      <c r="BW136" s="82"/>
      <c r="BX136" s="82"/>
      <c r="BY136" s="82"/>
      <c r="CA136" s="82"/>
      <c r="CB136" s="82"/>
      <c r="CC136" s="82"/>
    </row>
    <row r="137" spans="1:81" ht="15"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2"/>
      <c r="BS137" s="82"/>
      <c r="BT137" s="82"/>
      <c r="BU137" s="82"/>
      <c r="BV137" s="82"/>
      <c r="BW137" s="82"/>
      <c r="BX137" s="82"/>
      <c r="BY137" s="82"/>
      <c r="CA137" s="82"/>
      <c r="CB137" s="82"/>
      <c r="CC137" s="82"/>
    </row>
    <row r="138" spans="1:81" ht="1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2"/>
      <c r="BS138" s="82"/>
      <c r="BT138" s="82"/>
      <c r="BU138" s="82"/>
      <c r="BV138" s="82"/>
      <c r="BW138" s="82"/>
      <c r="BX138" s="82"/>
      <c r="BY138" s="82"/>
      <c r="CA138" s="82"/>
      <c r="CB138" s="82"/>
      <c r="CC138" s="82"/>
    </row>
    <row r="139" spans="1:81" ht="15"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2"/>
      <c r="BS139" s="82"/>
      <c r="BT139" s="82"/>
      <c r="BU139" s="82"/>
      <c r="BV139" s="82"/>
      <c r="BW139" s="82"/>
      <c r="BX139" s="82"/>
      <c r="BY139" s="82"/>
      <c r="CA139" s="82"/>
      <c r="CB139" s="82"/>
      <c r="CC139" s="82"/>
    </row>
    <row r="140" spans="1:81" ht="15"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2"/>
      <c r="BS140" s="82"/>
      <c r="BT140" s="82"/>
      <c r="BU140" s="82"/>
      <c r="BV140" s="82"/>
      <c r="BW140" s="82"/>
      <c r="BX140" s="82"/>
      <c r="BY140" s="82"/>
      <c r="CA140" s="82"/>
      <c r="CB140" s="82"/>
      <c r="CC140" s="82"/>
    </row>
    <row r="141" spans="1:81" ht="15"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2"/>
      <c r="BS141" s="82"/>
      <c r="BT141" s="82"/>
      <c r="BU141" s="82"/>
      <c r="BV141" s="82"/>
      <c r="BW141" s="82"/>
      <c r="BX141" s="82"/>
      <c r="BY141" s="82"/>
      <c r="CA141" s="82"/>
      <c r="CB141" s="82"/>
      <c r="CC141" s="82"/>
    </row>
    <row r="142" spans="1:81" ht="1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2"/>
      <c r="BT142" s="82"/>
      <c r="BU142" s="82"/>
      <c r="BV142" s="82"/>
      <c r="BW142" s="82"/>
      <c r="BX142" s="82"/>
      <c r="BY142" s="82"/>
      <c r="CA142" s="82"/>
      <c r="CB142" s="82"/>
      <c r="CC142" s="82"/>
    </row>
    <row r="143" spans="1:81" ht="15"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2"/>
      <c r="BT143" s="82"/>
      <c r="BU143" s="82"/>
      <c r="BV143" s="82"/>
      <c r="BW143" s="82"/>
      <c r="BX143" s="82"/>
      <c r="BY143" s="82"/>
      <c r="CA143" s="82"/>
      <c r="CB143" s="82"/>
      <c r="CC143" s="82"/>
    </row>
    <row r="144" spans="1:81" ht="15"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2"/>
      <c r="BS144" s="82"/>
      <c r="BT144" s="82"/>
      <c r="BU144" s="82"/>
      <c r="BV144" s="82"/>
      <c r="BW144" s="82"/>
      <c r="BX144" s="82"/>
      <c r="BY144" s="82"/>
      <c r="CA144" s="82"/>
      <c r="CB144" s="82"/>
      <c r="CC144" s="82"/>
    </row>
    <row r="145" spans="1:81" ht="15"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2"/>
      <c r="BT145" s="82"/>
      <c r="BU145" s="82"/>
      <c r="BV145" s="82"/>
      <c r="BW145" s="82"/>
      <c r="BX145" s="82"/>
      <c r="BY145" s="82"/>
      <c r="CA145" s="82"/>
      <c r="CB145" s="82"/>
      <c r="CC145" s="82"/>
    </row>
    <row r="146" spans="1:81" ht="1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2"/>
      <c r="BT146" s="82"/>
      <c r="BU146" s="82"/>
      <c r="BV146" s="82"/>
      <c r="BW146" s="82"/>
      <c r="BX146" s="82"/>
      <c r="BY146" s="82"/>
      <c r="CA146" s="82"/>
      <c r="CB146" s="82"/>
      <c r="CC146" s="82"/>
    </row>
    <row r="147" spans="1:81" ht="15"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2"/>
      <c r="BT147" s="82"/>
      <c r="BU147" s="82"/>
      <c r="BV147" s="82"/>
      <c r="BW147" s="82"/>
      <c r="BX147" s="82"/>
      <c r="BY147" s="82"/>
      <c r="CA147" s="82"/>
      <c r="CB147" s="82"/>
      <c r="CC147" s="82"/>
    </row>
    <row r="148" spans="1:81" ht="15"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2"/>
      <c r="BT148" s="82"/>
      <c r="BU148" s="82"/>
      <c r="BV148" s="82"/>
      <c r="BW148" s="82"/>
      <c r="BX148" s="82"/>
      <c r="BY148" s="82"/>
      <c r="CA148" s="82"/>
      <c r="CB148" s="82"/>
      <c r="CC148" s="82"/>
    </row>
    <row r="149" spans="1:81" ht="1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2"/>
      <c r="BT149" s="82"/>
      <c r="BU149" s="82"/>
      <c r="BV149" s="82"/>
      <c r="BW149" s="82"/>
      <c r="BX149" s="82"/>
      <c r="BY149" s="82"/>
      <c r="CA149" s="82"/>
      <c r="CB149" s="82"/>
      <c r="CC149" s="82"/>
    </row>
    <row r="150" spans="1:81" ht="15"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2"/>
      <c r="BT150" s="82"/>
      <c r="BU150" s="82"/>
      <c r="BV150" s="82"/>
      <c r="BW150" s="82"/>
      <c r="BX150" s="82"/>
      <c r="BY150" s="82"/>
      <c r="CA150" s="82"/>
      <c r="CB150" s="82"/>
      <c r="CC150" s="82"/>
    </row>
    <row r="151" spans="1:81" ht="15"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2"/>
      <c r="BS151" s="82"/>
      <c r="BT151" s="82"/>
      <c r="BU151" s="82"/>
      <c r="BV151" s="82"/>
      <c r="BW151" s="82"/>
      <c r="BX151" s="82"/>
      <c r="BY151" s="82"/>
      <c r="CA151" s="82"/>
      <c r="CB151" s="82"/>
      <c r="CC151" s="82"/>
    </row>
    <row r="152" spans="1:81" ht="15"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2"/>
      <c r="BT152" s="82"/>
      <c r="BU152" s="82"/>
      <c r="BV152" s="82"/>
      <c r="BW152" s="82"/>
      <c r="BX152" s="82"/>
      <c r="BY152" s="82"/>
      <c r="CA152" s="82"/>
      <c r="CB152" s="82"/>
      <c r="CC152" s="82"/>
    </row>
    <row r="153" spans="1:81" ht="15"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2"/>
      <c r="BS153" s="82"/>
      <c r="BT153" s="82"/>
      <c r="BU153" s="82"/>
      <c r="BV153" s="82"/>
      <c r="BW153" s="82"/>
      <c r="BX153" s="82"/>
      <c r="BY153" s="82"/>
      <c r="CA153" s="82"/>
      <c r="CB153" s="82"/>
      <c r="CC153" s="82"/>
    </row>
    <row r="154" spans="1:81" ht="15"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2"/>
      <c r="BS154" s="82"/>
      <c r="BT154" s="82"/>
      <c r="BU154" s="82"/>
      <c r="BV154" s="82"/>
      <c r="BW154" s="82"/>
      <c r="BX154" s="82"/>
      <c r="BY154" s="82"/>
      <c r="CA154" s="82"/>
      <c r="CB154" s="82"/>
      <c r="CC154" s="82"/>
    </row>
    <row r="155" spans="1:81" ht="15"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2"/>
      <c r="BS155" s="82"/>
      <c r="BT155" s="82"/>
      <c r="BU155" s="82"/>
      <c r="BV155" s="82"/>
      <c r="BW155" s="82"/>
      <c r="BX155" s="82"/>
      <c r="BY155" s="82"/>
      <c r="CA155" s="82"/>
      <c r="CB155" s="82"/>
      <c r="CC155" s="82"/>
    </row>
    <row r="156" spans="1:81" ht="15"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2"/>
      <c r="BS156" s="82"/>
      <c r="BT156" s="82"/>
      <c r="BU156" s="82"/>
      <c r="BV156" s="82"/>
      <c r="BW156" s="82"/>
      <c r="BX156" s="82"/>
      <c r="BY156" s="82"/>
      <c r="CA156" s="82"/>
      <c r="CB156" s="82"/>
      <c r="CC156" s="82"/>
    </row>
    <row r="157" spans="1:81" ht="15"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2"/>
      <c r="BT157" s="82"/>
      <c r="BU157" s="82"/>
      <c r="BV157" s="82"/>
      <c r="BW157" s="82"/>
      <c r="BX157" s="82"/>
      <c r="BY157" s="82"/>
      <c r="CA157" s="82"/>
      <c r="CB157" s="82"/>
      <c r="CC157" s="82"/>
    </row>
    <row r="158" spans="1:81" ht="15"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2"/>
      <c r="BT158" s="82"/>
      <c r="BU158" s="82"/>
      <c r="BV158" s="82"/>
      <c r="BW158" s="82"/>
      <c r="BX158" s="82"/>
      <c r="BY158" s="82"/>
      <c r="CA158" s="82"/>
      <c r="CB158" s="82"/>
      <c r="CC158" s="82"/>
    </row>
    <row r="159" spans="1:81" ht="1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2"/>
      <c r="BT159" s="82"/>
      <c r="BU159" s="82"/>
      <c r="BV159" s="82"/>
      <c r="BW159" s="82"/>
      <c r="BX159" s="82"/>
      <c r="BY159" s="82"/>
      <c r="CA159" s="82"/>
      <c r="CB159" s="82"/>
      <c r="CC159" s="82"/>
    </row>
    <row r="160" spans="1:81" ht="15"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2"/>
      <c r="BT160" s="82"/>
      <c r="BU160" s="82"/>
      <c r="BV160" s="82"/>
      <c r="BW160" s="82"/>
      <c r="BX160" s="82"/>
      <c r="BY160" s="82"/>
      <c r="CA160" s="82"/>
      <c r="CB160" s="82"/>
      <c r="CC160" s="82"/>
    </row>
    <row r="161" spans="1:81" ht="15"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2"/>
      <c r="BT161" s="82"/>
      <c r="BU161" s="82"/>
      <c r="BV161" s="82"/>
      <c r="BW161" s="82"/>
      <c r="BX161" s="82"/>
      <c r="BY161" s="82"/>
      <c r="CA161" s="82"/>
      <c r="CB161" s="82"/>
      <c r="CC161" s="82"/>
    </row>
    <row r="162" spans="1:81" ht="1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2"/>
      <c r="BT162" s="82"/>
      <c r="BU162" s="82"/>
      <c r="BV162" s="82"/>
      <c r="BW162" s="82"/>
      <c r="BX162" s="82"/>
      <c r="BY162" s="82"/>
      <c r="CA162" s="82"/>
      <c r="CB162" s="82"/>
      <c r="CC162" s="82"/>
    </row>
    <row r="163" spans="1:81" ht="15"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2"/>
      <c r="BT163" s="82"/>
      <c r="BU163" s="82"/>
      <c r="BV163" s="82"/>
      <c r="BW163" s="82"/>
      <c r="BX163" s="82"/>
      <c r="BY163" s="82"/>
      <c r="CA163" s="82"/>
      <c r="CB163" s="82"/>
      <c r="CC163" s="82"/>
    </row>
    <row r="164" spans="1:81" ht="15"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2"/>
      <c r="BT164" s="82"/>
      <c r="BU164" s="82"/>
      <c r="BV164" s="82"/>
      <c r="BW164" s="82"/>
      <c r="BX164" s="82"/>
      <c r="BY164" s="82"/>
      <c r="CA164" s="82"/>
      <c r="CB164" s="82"/>
      <c r="CC164" s="82"/>
    </row>
    <row r="165" spans="1:81" ht="15"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2"/>
      <c r="BS165" s="82"/>
      <c r="BT165" s="82"/>
      <c r="BU165" s="82"/>
      <c r="BV165" s="82"/>
      <c r="BW165" s="82"/>
      <c r="BX165" s="82"/>
      <c r="BY165" s="82"/>
      <c r="CA165" s="82"/>
      <c r="CB165" s="82"/>
      <c r="CC165" s="82"/>
    </row>
    <row r="166" spans="1:81" ht="15"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2"/>
      <c r="BS166" s="82"/>
      <c r="BT166" s="82"/>
      <c r="BU166" s="82"/>
      <c r="BV166" s="82"/>
      <c r="BW166" s="82"/>
      <c r="BX166" s="82"/>
      <c r="BY166" s="82"/>
      <c r="CA166" s="82"/>
      <c r="CB166" s="82"/>
      <c r="CC166" s="82"/>
    </row>
    <row r="167" spans="1:81" ht="15"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2"/>
      <c r="BS167" s="82"/>
      <c r="BT167" s="82"/>
      <c r="BU167" s="82"/>
      <c r="BV167" s="82"/>
      <c r="BW167" s="82"/>
      <c r="BX167" s="82"/>
      <c r="BY167" s="82"/>
      <c r="CA167" s="82"/>
      <c r="CB167" s="82"/>
      <c r="CC167" s="82"/>
    </row>
    <row r="168" spans="1:81" ht="15"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2"/>
      <c r="BT168" s="82"/>
      <c r="BU168" s="82"/>
      <c r="BV168" s="82"/>
      <c r="BW168" s="82"/>
      <c r="BX168" s="82"/>
      <c r="BY168" s="82"/>
      <c r="CA168" s="82"/>
      <c r="CB168" s="82"/>
      <c r="CC168" s="82"/>
    </row>
    <row r="169" spans="1:81" ht="15"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2"/>
      <c r="BT169" s="82"/>
      <c r="BU169" s="82"/>
      <c r="BV169" s="82"/>
      <c r="BW169" s="82"/>
      <c r="BX169" s="82"/>
      <c r="BY169" s="82"/>
      <c r="CA169" s="82"/>
      <c r="CB169" s="82"/>
      <c r="CC169" s="82"/>
    </row>
    <row r="170" spans="1:81" ht="1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2"/>
      <c r="BS170" s="82"/>
      <c r="BT170" s="82"/>
      <c r="BU170" s="82"/>
      <c r="BV170" s="82"/>
      <c r="BW170" s="82"/>
      <c r="BX170" s="82"/>
      <c r="BY170" s="82"/>
      <c r="CA170" s="82"/>
      <c r="CB170" s="82"/>
      <c r="CC170" s="82"/>
    </row>
    <row r="171" spans="1:81" ht="15"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2"/>
      <c r="BT171" s="82"/>
      <c r="BU171" s="82"/>
      <c r="BV171" s="82"/>
      <c r="BW171" s="82"/>
      <c r="BX171" s="82"/>
      <c r="BY171" s="82"/>
      <c r="CA171" s="82"/>
      <c r="CB171" s="82"/>
      <c r="CC171" s="82"/>
    </row>
    <row r="172" spans="1:81" ht="1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2"/>
      <c r="BS172" s="82"/>
      <c r="BT172" s="82"/>
      <c r="BU172" s="82"/>
      <c r="BV172" s="82"/>
      <c r="BW172" s="82"/>
      <c r="BX172" s="82"/>
      <c r="BY172" s="82"/>
      <c r="CA172" s="82"/>
      <c r="CB172" s="82"/>
      <c r="CC172" s="82"/>
    </row>
    <row r="173" spans="1:81" ht="15"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2"/>
      <c r="BS173" s="82"/>
      <c r="BT173" s="82"/>
      <c r="BU173" s="82"/>
      <c r="BV173" s="82"/>
      <c r="BW173" s="82"/>
      <c r="BX173" s="82"/>
      <c r="BY173" s="82"/>
      <c r="CA173" s="82"/>
      <c r="CB173" s="82"/>
      <c r="CC173" s="82"/>
    </row>
    <row r="174" spans="1:81" ht="15"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2"/>
      <c r="BS174" s="82"/>
      <c r="BT174" s="82"/>
      <c r="BU174" s="82"/>
      <c r="BV174" s="82"/>
      <c r="BW174" s="82"/>
      <c r="BX174" s="82"/>
      <c r="BY174" s="82"/>
      <c r="CA174" s="82"/>
      <c r="CB174" s="82"/>
      <c r="CC174" s="82"/>
    </row>
    <row r="175" spans="1:81" ht="15"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2"/>
      <c r="BS175" s="82"/>
      <c r="BT175" s="82"/>
      <c r="BU175" s="82"/>
      <c r="BV175" s="82"/>
      <c r="BW175" s="82"/>
      <c r="BX175" s="82"/>
      <c r="BY175" s="82"/>
      <c r="CA175" s="82"/>
      <c r="CB175" s="82"/>
      <c r="CC175" s="82"/>
    </row>
    <row r="176" spans="1:81" ht="15"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2"/>
      <c r="BS176" s="82"/>
      <c r="BT176" s="82"/>
      <c r="BU176" s="82"/>
      <c r="BV176" s="82"/>
      <c r="BW176" s="82"/>
      <c r="BX176" s="82"/>
      <c r="BY176" s="82"/>
      <c r="CA176" s="82"/>
      <c r="CB176" s="82"/>
      <c r="CC176" s="82"/>
    </row>
    <row r="177" spans="1:81" ht="15"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2"/>
      <c r="BT177" s="82"/>
      <c r="BU177" s="82"/>
      <c r="BV177" s="82"/>
      <c r="BW177" s="82"/>
      <c r="BX177" s="82"/>
      <c r="BY177" s="82"/>
      <c r="CA177" s="82"/>
      <c r="CB177" s="82"/>
      <c r="CC177" s="82"/>
    </row>
    <row r="178" spans="1:81" ht="15"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2"/>
      <c r="BT178" s="82"/>
      <c r="BU178" s="82"/>
      <c r="BV178" s="82"/>
      <c r="BW178" s="82"/>
      <c r="BX178" s="82"/>
      <c r="BY178" s="82"/>
      <c r="CA178" s="82"/>
      <c r="CB178" s="82"/>
      <c r="CC178" s="82"/>
    </row>
    <row r="179" spans="1:81" ht="15"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2"/>
      <c r="BT179" s="82"/>
      <c r="BU179" s="82"/>
      <c r="BV179" s="82"/>
      <c r="BW179" s="82"/>
      <c r="BX179" s="82"/>
      <c r="BY179" s="82"/>
      <c r="CA179" s="82"/>
      <c r="CB179" s="82"/>
      <c r="CC179" s="82"/>
    </row>
    <row r="180" spans="1:81" ht="15"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2"/>
      <c r="BT180" s="82"/>
      <c r="BU180" s="82"/>
      <c r="BV180" s="82"/>
      <c r="BW180" s="82"/>
      <c r="BX180" s="82"/>
      <c r="BY180" s="82"/>
      <c r="CA180" s="82"/>
      <c r="CB180" s="82"/>
      <c r="CC180" s="82"/>
    </row>
    <row r="181" spans="1:81" ht="15"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2"/>
      <c r="BT181" s="82"/>
      <c r="BU181" s="82"/>
      <c r="BV181" s="82"/>
      <c r="BW181" s="82"/>
      <c r="BX181" s="82"/>
      <c r="BY181" s="82"/>
      <c r="CA181" s="82"/>
      <c r="CB181" s="82"/>
      <c r="CC181" s="82"/>
    </row>
    <row r="182" spans="1:81" ht="1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2"/>
      <c r="BT182" s="82"/>
      <c r="BU182" s="82"/>
      <c r="BV182" s="82"/>
      <c r="BW182" s="82"/>
      <c r="BX182" s="82"/>
      <c r="BY182" s="82"/>
      <c r="CA182" s="82"/>
      <c r="CB182" s="82"/>
      <c r="CC182" s="82"/>
    </row>
    <row r="183" spans="1:81" ht="1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2"/>
      <c r="BT183" s="82"/>
      <c r="BU183" s="82"/>
      <c r="BV183" s="82"/>
      <c r="BW183" s="82"/>
      <c r="BX183" s="82"/>
      <c r="BY183" s="82"/>
      <c r="CA183" s="82"/>
      <c r="CB183" s="82"/>
      <c r="CC183" s="82"/>
    </row>
    <row r="184" spans="1:81" ht="15"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2"/>
      <c r="BT184" s="82"/>
      <c r="BU184" s="82"/>
      <c r="BV184" s="82"/>
      <c r="BW184" s="82"/>
      <c r="BX184" s="82"/>
      <c r="BY184" s="82"/>
      <c r="CA184" s="82"/>
      <c r="CB184" s="82"/>
      <c r="CC184" s="82"/>
    </row>
    <row r="185" spans="1:81" ht="15"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2"/>
      <c r="BT185" s="82"/>
      <c r="BU185" s="82"/>
      <c r="BV185" s="82"/>
      <c r="BW185" s="82"/>
      <c r="BX185" s="82"/>
      <c r="BY185" s="82"/>
      <c r="CA185" s="82"/>
      <c r="CB185" s="82"/>
      <c r="CC185" s="82"/>
    </row>
    <row r="186" spans="1:81" ht="15"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2"/>
      <c r="BS186" s="82"/>
      <c r="BT186" s="82"/>
      <c r="BU186" s="82"/>
      <c r="BV186" s="82"/>
      <c r="BW186" s="82"/>
      <c r="BX186" s="82"/>
      <c r="BY186" s="82"/>
      <c r="CA186" s="82"/>
      <c r="CB186" s="82"/>
      <c r="CC186" s="82"/>
    </row>
    <row r="187" spans="1:81" ht="15"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2"/>
      <c r="BT187" s="82"/>
      <c r="BU187" s="82"/>
      <c r="BV187" s="82"/>
      <c r="BW187" s="82"/>
      <c r="BX187" s="82"/>
      <c r="BY187" s="82"/>
      <c r="CA187" s="82"/>
      <c r="CB187" s="82"/>
      <c r="CC187" s="82"/>
    </row>
    <row r="188" spans="1:81" ht="15"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2"/>
      <c r="BS188" s="82"/>
      <c r="BT188" s="82"/>
      <c r="BU188" s="82"/>
      <c r="BV188" s="82"/>
      <c r="BW188" s="82"/>
      <c r="BX188" s="82"/>
      <c r="BY188" s="82"/>
      <c r="CA188" s="82"/>
      <c r="CB188" s="82"/>
      <c r="CC188" s="82"/>
    </row>
    <row r="189" spans="1:81" ht="15"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2"/>
      <c r="BT189" s="82"/>
      <c r="BU189" s="82"/>
      <c r="BV189" s="82"/>
      <c r="BW189" s="82"/>
      <c r="BX189" s="82"/>
      <c r="BY189" s="82"/>
      <c r="CA189" s="82"/>
      <c r="CB189" s="82"/>
      <c r="CC189" s="82"/>
    </row>
    <row r="190" spans="1:81" ht="15"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2"/>
      <c r="BS190" s="82"/>
      <c r="BT190" s="82"/>
      <c r="BU190" s="82"/>
      <c r="BV190" s="82"/>
      <c r="BW190" s="82"/>
      <c r="BX190" s="82"/>
      <c r="BY190" s="82"/>
      <c r="CA190" s="82"/>
      <c r="CB190" s="82"/>
      <c r="CC190" s="82"/>
    </row>
    <row r="191" spans="1:81" ht="15"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2"/>
      <c r="BT191" s="82"/>
      <c r="BU191" s="82"/>
      <c r="BV191" s="82"/>
      <c r="BW191" s="82"/>
      <c r="BX191" s="82"/>
      <c r="BY191" s="82"/>
      <c r="CA191" s="82"/>
      <c r="CB191" s="82"/>
      <c r="CC191" s="82"/>
    </row>
    <row r="192" spans="1:81" ht="15"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2"/>
      <c r="BS192" s="82"/>
      <c r="BT192" s="82"/>
      <c r="BU192" s="82"/>
      <c r="BV192" s="82"/>
      <c r="BW192" s="82"/>
      <c r="BX192" s="82"/>
      <c r="BY192" s="82"/>
      <c r="CA192" s="82"/>
      <c r="CB192" s="82"/>
      <c r="CC192" s="82"/>
    </row>
    <row r="193" spans="1:81" ht="15"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2"/>
      <c r="BT193" s="82"/>
      <c r="BU193" s="82"/>
      <c r="BV193" s="82"/>
      <c r="BW193" s="82"/>
      <c r="BX193" s="82"/>
      <c r="BY193" s="82"/>
      <c r="CA193" s="82"/>
      <c r="CB193" s="82"/>
      <c r="CC193" s="82"/>
    </row>
    <row r="194" spans="1:81" ht="1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2"/>
      <c r="BS194" s="82"/>
      <c r="BT194" s="82"/>
      <c r="BU194" s="82"/>
      <c r="BV194" s="82"/>
      <c r="BW194" s="82"/>
      <c r="BX194" s="82"/>
      <c r="BY194" s="82"/>
      <c r="CA194" s="82"/>
      <c r="CB194" s="82"/>
      <c r="CC194" s="82"/>
    </row>
    <row r="195" spans="1:81" ht="15"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2"/>
      <c r="BT195" s="82"/>
      <c r="BU195" s="82"/>
      <c r="BV195" s="82"/>
      <c r="BW195" s="82"/>
      <c r="BX195" s="82"/>
      <c r="BY195" s="82"/>
      <c r="CA195" s="82"/>
      <c r="CB195" s="82"/>
      <c r="CC195" s="82"/>
    </row>
    <row r="196" spans="1:81" ht="15"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2"/>
      <c r="BS196" s="82"/>
      <c r="BT196" s="82"/>
      <c r="BU196" s="82"/>
      <c r="BV196" s="82"/>
      <c r="BW196" s="82"/>
      <c r="BX196" s="82"/>
      <c r="BY196" s="82"/>
      <c r="CA196" s="82"/>
      <c r="CB196" s="82"/>
      <c r="CC196" s="82"/>
    </row>
    <row r="197" spans="1:81" ht="15"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2"/>
      <c r="BT197" s="82"/>
      <c r="BU197" s="82"/>
      <c r="BV197" s="82"/>
      <c r="BW197" s="82"/>
      <c r="BX197" s="82"/>
      <c r="BY197" s="82"/>
      <c r="CA197" s="82"/>
      <c r="CB197" s="82"/>
      <c r="CC197" s="82"/>
    </row>
    <row r="198" spans="1:81" ht="15"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2"/>
      <c r="BT198" s="82"/>
      <c r="BU198" s="82"/>
      <c r="BV198" s="82"/>
      <c r="BW198" s="82"/>
      <c r="BX198" s="82"/>
      <c r="BY198" s="82"/>
      <c r="CA198" s="82"/>
      <c r="CB198" s="82"/>
      <c r="CC198" s="82"/>
    </row>
    <row r="199" spans="1:81" ht="15"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2"/>
      <c r="BT199" s="82"/>
      <c r="BU199" s="82"/>
      <c r="BV199" s="82"/>
      <c r="BW199" s="82"/>
      <c r="BX199" s="82"/>
      <c r="BY199" s="82"/>
      <c r="CA199" s="82"/>
      <c r="CB199" s="82"/>
      <c r="CC199" s="82"/>
    </row>
    <row r="200" spans="1:81" ht="1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2"/>
      <c r="BT200" s="82"/>
      <c r="BU200" s="82"/>
      <c r="BV200" s="82"/>
      <c r="BW200" s="82"/>
      <c r="BX200" s="82"/>
      <c r="BY200" s="82"/>
      <c r="CA200" s="82"/>
      <c r="CB200" s="82"/>
      <c r="CC200" s="82"/>
    </row>
    <row r="201" spans="1:81" ht="15"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2"/>
      <c r="BS201" s="82"/>
      <c r="BT201" s="82"/>
      <c r="BU201" s="82"/>
      <c r="BV201" s="82"/>
      <c r="BW201" s="82"/>
      <c r="BX201" s="82"/>
      <c r="BY201" s="82"/>
      <c r="CA201" s="82"/>
      <c r="CB201" s="82"/>
      <c r="CC201" s="82"/>
    </row>
    <row r="202" spans="1:81" ht="15"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2"/>
      <c r="BT202" s="82"/>
      <c r="BU202" s="82"/>
      <c r="BV202" s="82"/>
      <c r="BW202" s="82"/>
      <c r="BX202" s="82"/>
      <c r="BY202" s="82"/>
      <c r="CA202" s="82"/>
      <c r="CB202" s="82"/>
      <c r="CC202" s="82"/>
    </row>
    <row r="203" spans="1:81" ht="15"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2"/>
      <c r="BT203" s="82"/>
      <c r="BU203" s="82"/>
      <c r="BV203" s="82"/>
      <c r="BW203" s="82"/>
      <c r="BX203" s="82"/>
      <c r="BY203" s="82"/>
      <c r="CA203" s="82"/>
      <c r="CB203" s="82"/>
      <c r="CC203" s="82"/>
    </row>
    <row r="204" spans="1:81" ht="1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2"/>
      <c r="BS204" s="82"/>
      <c r="BT204" s="82"/>
      <c r="BU204" s="82"/>
      <c r="BV204" s="82"/>
      <c r="BW204" s="82"/>
      <c r="BX204" s="82"/>
      <c r="BY204" s="82"/>
      <c r="CA204" s="82"/>
      <c r="CB204" s="82"/>
      <c r="CC204" s="82"/>
    </row>
    <row r="205" spans="1:81" ht="15"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2"/>
      <c r="BT205" s="82"/>
      <c r="BU205" s="82"/>
      <c r="BV205" s="82"/>
      <c r="BW205" s="82"/>
      <c r="BX205" s="82"/>
      <c r="BY205" s="82"/>
      <c r="CA205" s="82"/>
      <c r="CB205" s="82"/>
      <c r="CC205" s="82"/>
    </row>
    <row r="206" spans="1:81" ht="15"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2"/>
      <c r="BS206" s="82"/>
      <c r="BT206" s="82"/>
      <c r="BU206" s="82"/>
      <c r="BV206" s="82"/>
      <c r="BW206" s="82"/>
      <c r="BX206" s="82"/>
      <c r="BY206" s="82"/>
      <c r="CA206" s="82"/>
      <c r="CB206" s="82"/>
      <c r="CC206" s="82"/>
    </row>
    <row r="207" spans="1:81" ht="15"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2"/>
      <c r="BS207" s="82"/>
      <c r="BT207" s="82"/>
      <c r="BU207" s="82"/>
      <c r="BV207" s="82"/>
      <c r="BW207" s="82"/>
      <c r="BX207" s="82"/>
      <c r="BY207" s="82"/>
      <c r="CA207" s="82"/>
      <c r="CB207" s="82"/>
      <c r="CC207" s="82"/>
    </row>
    <row r="208" spans="1:81" ht="15"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2"/>
      <c r="BS208" s="82"/>
      <c r="BT208" s="82"/>
      <c r="BU208" s="82"/>
      <c r="BV208" s="82"/>
      <c r="BW208" s="82"/>
      <c r="BX208" s="82"/>
      <c r="BY208" s="82"/>
      <c r="CA208" s="82"/>
      <c r="CB208" s="82"/>
      <c r="CC208" s="82"/>
    </row>
    <row r="209" spans="1:81" ht="1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2"/>
      <c r="BS209" s="82"/>
      <c r="BT209" s="82"/>
      <c r="BU209" s="82"/>
      <c r="BV209" s="82"/>
      <c r="BW209" s="82"/>
      <c r="BX209" s="82"/>
      <c r="BY209" s="82"/>
      <c r="CA209" s="82"/>
      <c r="CB209" s="82"/>
      <c r="CC209" s="82"/>
    </row>
    <row r="210" spans="1:81" ht="1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2"/>
      <c r="BT210" s="82"/>
      <c r="BU210" s="82"/>
      <c r="BV210" s="82"/>
      <c r="BW210" s="82"/>
      <c r="BX210" s="82"/>
      <c r="BY210" s="82"/>
      <c r="CA210" s="82"/>
      <c r="CB210" s="82"/>
      <c r="CC210" s="82"/>
    </row>
    <row r="211" spans="1:81" ht="1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2"/>
      <c r="BS211" s="82"/>
      <c r="BT211" s="82"/>
      <c r="BU211" s="82"/>
      <c r="BV211" s="82"/>
      <c r="BW211" s="82"/>
      <c r="BX211" s="82"/>
      <c r="BY211" s="82"/>
      <c r="CA211" s="82"/>
      <c r="CB211" s="82"/>
      <c r="CC211" s="82"/>
    </row>
    <row r="212" spans="1:81" ht="15"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2"/>
      <c r="BS212" s="82"/>
      <c r="BT212" s="82"/>
      <c r="BU212" s="82"/>
      <c r="BV212" s="82"/>
      <c r="BW212" s="82"/>
      <c r="BX212" s="82"/>
      <c r="BY212" s="82"/>
      <c r="CA212" s="82"/>
      <c r="CB212" s="82"/>
      <c r="CC212" s="82"/>
    </row>
    <row r="213" spans="1:81" ht="15"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2"/>
      <c r="BT213" s="82"/>
      <c r="BU213" s="82"/>
      <c r="BV213" s="82"/>
      <c r="BW213" s="82"/>
      <c r="BX213" s="82"/>
      <c r="BY213" s="82"/>
      <c r="CA213" s="82"/>
      <c r="CB213" s="82"/>
      <c r="CC213" s="82"/>
    </row>
    <row r="214" spans="1:81" ht="15"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2"/>
      <c r="BT214" s="82"/>
      <c r="BU214" s="82"/>
      <c r="BV214" s="82"/>
      <c r="BW214" s="82"/>
      <c r="BX214" s="82"/>
      <c r="BY214" s="82"/>
      <c r="CA214" s="82"/>
      <c r="CB214" s="82"/>
      <c r="CC214" s="82"/>
    </row>
    <row r="215" spans="1:81" ht="15"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2"/>
      <c r="BT215" s="82"/>
      <c r="BU215" s="82"/>
      <c r="BV215" s="82"/>
      <c r="BW215" s="82"/>
      <c r="BX215" s="82"/>
      <c r="BY215" s="82"/>
      <c r="CA215" s="82"/>
      <c r="CB215" s="82"/>
      <c r="CC215" s="82"/>
    </row>
    <row r="216" spans="1:81" ht="15"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2"/>
      <c r="BT216" s="82"/>
      <c r="BU216" s="82"/>
      <c r="BV216" s="82"/>
      <c r="BW216" s="82"/>
      <c r="BX216" s="82"/>
      <c r="BY216" s="82"/>
      <c r="CA216" s="82"/>
      <c r="CB216" s="82"/>
      <c r="CC216" s="82"/>
    </row>
    <row r="217" spans="1:81" ht="15"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2"/>
      <c r="BT217" s="82"/>
      <c r="BU217" s="82"/>
      <c r="BV217" s="82"/>
      <c r="BW217" s="82"/>
      <c r="BX217" s="82"/>
      <c r="BY217" s="82"/>
      <c r="CA217" s="82"/>
      <c r="CB217" s="82"/>
      <c r="CC217" s="82"/>
    </row>
    <row r="218" spans="1:81" ht="1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2"/>
      <c r="BT218" s="82"/>
      <c r="BU218" s="82"/>
      <c r="BV218" s="82"/>
      <c r="BW218" s="82"/>
      <c r="BX218" s="82"/>
      <c r="BY218" s="82"/>
      <c r="CA218" s="82"/>
      <c r="CB218" s="82"/>
      <c r="CC218" s="82"/>
    </row>
    <row r="219" spans="1:81" ht="15"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2"/>
      <c r="BT219" s="82"/>
      <c r="BU219" s="82"/>
      <c r="BV219" s="82"/>
      <c r="BW219" s="82"/>
      <c r="BX219" s="82"/>
      <c r="BY219" s="82"/>
      <c r="CA219" s="82"/>
      <c r="CB219" s="82"/>
      <c r="CC219" s="82"/>
    </row>
    <row r="220" spans="1:81" ht="1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2"/>
      <c r="BT220" s="82"/>
      <c r="BU220" s="82"/>
      <c r="BV220" s="82"/>
      <c r="BW220" s="82"/>
      <c r="BX220" s="82"/>
      <c r="BY220" s="82"/>
      <c r="CA220" s="82"/>
      <c r="CB220" s="82"/>
      <c r="CC220" s="82"/>
    </row>
    <row r="221" spans="1:81" ht="15"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2"/>
      <c r="BS221" s="82"/>
      <c r="BT221" s="82"/>
      <c r="BU221" s="82"/>
      <c r="BV221" s="82"/>
      <c r="BW221" s="82"/>
      <c r="BX221" s="82"/>
      <c r="BY221" s="82"/>
      <c r="CA221" s="82"/>
      <c r="CB221" s="82"/>
      <c r="CC221" s="82"/>
    </row>
    <row r="222" spans="1:81" ht="15"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2"/>
      <c r="BS222" s="82"/>
      <c r="BT222" s="82"/>
      <c r="BU222" s="82"/>
      <c r="BV222" s="82"/>
      <c r="BW222" s="82"/>
      <c r="BX222" s="82"/>
      <c r="BY222" s="82"/>
      <c r="CA222" s="82"/>
      <c r="CB222" s="82"/>
      <c r="CC222" s="82"/>
    </row>
    <row r="223" spans="1:81" ht="15"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2"/>
      <c r="BS223" s="82"/>
      <c r="BT223" s="82"/>
      <c r="BU223" s="82"/>
      <c r="BV223" s="82"/>
      <c r="BW223" s="82"/>
      <c r="BX223" s="82"/>
      <c r="BY223" s="82"/>
      <c r="CA223" s="82"/>
      <c r="CB223" s="82"/>
      <c r="CC223" s="82"/>
    </row>
    <row r="224" spans="1:81" ht="15"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2"/>
      <c r="BS224" s="82"/>
      <c r="BT224" s="82"/>
      <c r="BU224" s="82"/>
      <c r="BV224" s="82"/>
      <c r="BW224" s="82"/>
      <c r="BX224" s="82"/>
      <c r="BY224" s="82"/>
      <c r="CA224" s="82"/>
      <c r="CB224" s="82"/>
      <c r="CC224" s="82"/>
    </row>
    <row r="225" spans="1:81" ht="15"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2"/>
      <c r="BS225" s="82"/>
      <c r="BT225" s="82"/>
      <c r="BU225" s="82"/>
      <c r="BV225" s="82"/>
      <c r="BW225" s="82"/>
      <c r="BX225" s="82"/>
      <c r="BY225" s="82"/>
      <c r="CA225" s="82"/>
      <c r="CB225" s="82"/>
      <c r="CC225" s="82"/>
    </row>
    <row r="226" spans="1:81" ht="15"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2"/>
      <c r="BS226" s="82"/>
      <c r="BT226" s="82"/>
      <c r="BU226" s="82"/>
      <c r="BV226" s="82"/>
      <c r="BW226" s="82"/>
      <c r="BX226" s="82"/>
      <c r="BY226" s="82"/>
      <c r="CA226" s="82"/>
      <c r="CB226" s="82"/>
      <c r="CC226" s="82"/>
    </row>
    <row r="227" spans="1:81" ht="1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2"/>
      <c r="BS227" s="82"/>
      <c r="BT227" s="82"/>
      <c r="BU227" s="82"/>
      <c r="BV227" s="82"/>
      <c r="BW227" s="82"/>
      <c r="BX227" s="82"/>
      <c r="BY227" s="82"/>
      <c r="CA227" s="82"/>
      <c r="CB227" s="82"/>
      <c r="CC227" s="82"/>
    </row>
    <row r="228" spans="1:81" ht="15"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2"/>
      <c r="BT228" s="82"/>
      <c r="BU228" s="82"/>
      <c r="BV228" s="82"/>
      <c r="BW228" s="82"/>
      <c r="BX228" s="82"/>
      <c r="BY228" s="82"/>
      <c r="CA228" s="82"/>
      <c r="CB228" s="82"/>
      <c r="CC228" s="82"/>
    </row>
    <row r="229" spans="1:81" ht="15"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2"/>
      <c r="BT229" s="82"/>
      <c r="BU229" s="82"/>
      <c r="BV229" s="82"/>
      <c r="BW229" s="82"/>
      <c r="BX229" s="82"/>
      <c r="BY229" s="82"/>
      <c r="CA229" s="82"/>
      <c r="CB229" s="82"/>
      <c r="CC229" s="82"/>
    </row>
    <row r="230" spans="1:81" ht="15"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2"/>
      <c r="BS230" s="82"/>
      <c r="BT230" s="82"/>
      <c r="BU230" s="82"/>
      <c r="BV230" s="82"/>
      <c r="BW230" s="82"/>
      <c r="BX230" s="82"/>
      <c r="BY230" s="82"/>
      <c r="CA230" s="82"/>
      <c r="CB230" s="82"/>
      <c r="CC230" s="82"/>
    </row>
    <row r="231" spans="1:81" ht="15"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2"/>
      <c r="BT231" s="82"/>
      <c r="BU231" s="82"/>
      <c r="BV231" s="82"/>
      <c r="BW231" s="82"/>
      <c r="BX231" s="82"/>
      <c r="BY231" s="82"/>
      <c r="CA231" s="82"/>
      <c r="CB231" s="82"/>
      <c r="CC231" s="82"/>
    </row>
    <row r="232" spans="1:81" ht="15"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2"/>
      <c r="BS232" s="82"/>
      <c r="BT232" s="82"/>
      <c r="BU232" s="82"/>
      <c r="BV232" s="82"/>
      <c r="BW232" s="82"/>
      <c r="BX232" s="82"/>
      <c r="BY232" s="82"/>
      <c r="CA232" s="82"/>
      <c r="CB232" s="82"/>
      <c r="CC232" s="82"/>
    </row>
    <row r="233" spans="1:81" ht="15"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2"/>
      <c r="BT233" s="82"/>
      <c r="BU233" s="82"/>
      <c r="BV233" s="82"/>
      <c r="BW233" s="82"/>
      <c r="BX233" s="82"/>
      <c r="BY233" s="82"/>
      <c r="CA233" s="82"/>
      <c r="CB233" s="82"/>
      <c r="CC233" s="82"/>
    </row>
    <row r="234" spans="1:81" ht="15"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2"/>
      <c r="BS234" s="82"/>
      <c r="BT234" s="82"/>
      <c r="BU234" s="82"/>
      <c r="BV234" s="82"/>
      <c r="BW234" s="82"/>
      <c r="BX234" s="82"/>
      <c r="BY234" s="82"/>
      <c r="CA234" s="82"/>
      <c r="CB234" s="82"/>
      <c r="CC234" s="82"/>
    </row>
    <row r="235" spans="1:81" ht="15"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2"/>
      <c r="BS235" s="82"/>
      <c r="BT235" s="82"/>
      <c r="BU235" s="82"/>
      <c r="BV235" s="82"/>
      <c r="BW235" s="82"/>
      <c r="BX235" s="82"/>
      <c r="BY235" s="82"/>
      <c r="CA235" s="82"/>
      <c r="CB235" s="82"/>
      <c r="CC235" s="82"/>
    </row>
    <row r="236" spans="1:81" ht="15"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2"/>
      <c r="BT236" s="82"/>
      <c r="BU236" s="82"/>
      <c r="BV236" s="82"/>
      <c r="BW236" s="82"/>
      <c r="BX236" s="82"/>
      <c r="BY236" s="82"/>
      <c r="CA236" s="82"/>
      <c r="CB236" s="82"/>
      <c r="CC236" s="82"/>
    </row>
    <row r="237" spans="1:81" ht="15"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2"/>
      <c r="BS237" s="82"/>
      <c r="BT237" s="82"/>
      <c r="BU237" s="82"/>
      <c r="BV237" s="82"/>
      <c r="BW237" s="82"/>
      <c r="BX237" s="82"/>
      <c r="BY237" s="82"/>
      <c r="CA237" s="82"/>
      <c r="CB237" s="82"/>
      <c r="CC237" s="82"/>
    </row>
    <row r="238" spans="1:81" ht="15"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2"/>
      <c r="BS238" s="82"/>
      <c r="BT238" s="82"/>
      <c r="BU238" s="82"/>
      <c r="BV238" s="82"/>
      <c r="BW238" s="82"/>
      <c r="BX238" s="82"/>
      <c r="BY238" s="82"/>
      <c r="CA238" s="82"/>
      <c r="CB238" s="82"/>
      <c r="CC238" s="82"/>
    </row>
    <row r="239" spans="1:81" ht="15"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2"/>
      <c r="BS239" s="82"/>
      <c r="BT239" s="82"/>
      <c r="BU239" s="82"/>
      <c r="BV239" s="82"/>
      <c r="BW239" s="82"/>
      <c r="BX239" s="82"/>
      <c r="BY239" s="82"/>
      <c r="CA239" s="82"/>
      <c r="CB239" s="82"/>
      <c r="CC239" s="82"/>
    </row>
    <row r="240" spans="1:81" ht="15"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2"/>
      <c r="BS240" s="82"/>
      <c r="BT240" s="82"/>
      <c r="BU240" s="82"/>
      <c r="BV240" s="82"/>
      <c r="BW240" s="82"/>
      <c r="BX240" s="82"/>
      <c r="BY240" s="82"/>
      <c r="CA240" s="82"/>
      <c r="CB240" s="82"/>
      <c r="CC240" s="82"/>
    </row>
    <row r="241" spans="1:81" ht="15"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2"/>
      <c r="BT241" s="82"/>
      <c r="BU241" s="82"/>
      <c r="BV241" s="82"/>
      <c r="BW241" s="82"/>
      <c r="BX241" s="82"/>
      <c r="BY241" s="82"/>
      <c r="CA241" s="82"/>
      <c r="CB241" s="82"/>
      <c r="CC241" s="82"/>
    </row>
    <row r="242" spans="1:81" ht="15" customHeight="1" x14ac:dyDescent="0.2">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2"/>
      <c r="BS242" s="82"/>
      <c r="BT242" s="82"/>
      <c r="BU242" s="82"/>
      <c r="BV242" s="82"/>
      <c r="BW242" s="82"/>
      <c r="BX242" s="82"/>
      <c r="BY242" s="82"/>
      <c r="CA242" s="82"/>
      <c r="CB242" s="82"/>
      <c r="CC242" s="82"/>
    </row>
    <row r="243" spans="1:81" ht="15"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2"/>
      <c r="BS243" s="82"/>
      <c r="BT243" s="82"/>
      <c r="BU243" s="82"/>
      <c r="BV243" s="82"/>
      <c r="BW243" s="82"/>
      <c r="BX243" s="82"/>
      <c r="BY243" s="82"/>
      <c r="CA243" s="82"/>
      <c r="CB243" s="82"/>
      <c r="CC243" s="82"/>
    </row>
    <row r="244" spans="1:81" ht="15" customHeight="1" x14ac:dyDescent="0.2">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2"/>
      <c r="BS244" s="82"/>
      <c r="BT244" s="82"/>
      <c r="BU244" s="82"/>
      <c r="BV244" s="82"/>
      <c r="BW244" s="82"/>
      <c r="BX244" s="82"/>
      <c r="BY244" s="82"/>
      <c r="CA244" s="82"/>
      <c r="CB244" s="82"/>
      <c r="CC244" s="82"/>
    </row>
    <row r="245" spans="1:81" ht="15" customHeight="1" x14ac:dyDescent="0.2">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T245" s="82"/>
      <c r="BU245" s="82"/>
      <c r="BV245" s="82"/>
      <c r="BW245" s="82"/>
      <c r="BX245" s="82"/>
      <c r="BY245" s="82"/>
      <c r="CA245" s="82"/>
      <c r="CB245" s="82"/>
      <c r="CC245" s="82"/>
    </row>
    <row r="246" spans="1:81" ht="15"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T246" s="82"/>
      <c r="BU246" s="82"/>
      <c r="BV246" s="82"/>
      <c r="BW246" s="82"/>
      <c r="BX246" s="82"/>
      <c r="BY246" s="82"/>
      <c r="CA246" s="82"/>
      <c r="CB246" s="82"/>
      <c r="CC246" s="82"/>
    </row>
    <row r="247" spans="1:81" ht="15"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T247" s="82"/>
      <c r="BU247" s="82"/>
      <c r="BV247" s="82"/>
      <c r="BW247" s="82"/>
      <c r="BX247" s="82"/>
      <c r="BY247" s="82"/>
      <c r="CA247" s="82"/>
      <c r="CB247" s="82"/>
      <c r="CC247" s="82"/>
    </row>
    <row r="248" spans="1:81" ht="15"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T248" s="82"/>
      <c r="BU248" s="82"/>
      <c r="BV248" s="82"/>
      <c r="BW248" s="82"/>
      <c r="BX248" s="82"/>
      <c r="BY248" s="82"/>
      <c r="CA248" s="82"/>
      <c r="CB248" s="82"/>
      <c r="CC248" s="82"/>
    </row>
    <row r="249" spans="1:81" ht="15"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T249" s="82"/>
      <c r="BU249" s="82"/>
      <c r="BV249" s="82"/>
      <c r="BW249" s="82"/>
      <c r="BX249" s="82"/>
      <c r="BY249" s="82"/>
      <c r="CA249" s="82"/>
      <c r="CB249" s="82"/>
      <c r="CC249" s="82"/>
    </row>
    <row r="250" spans="1:81" ht="15"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T250" s="82"/>
      <c r="BU250" s="82"/>
      <c r="BV250" s="82"/>
      <c r="BW250" s="82"/>
      <c r="BX250" s="82"/>
      <c r="BY250" s="82"/>
      <c r="CA250" s="82"/>
      <c r="CB250" s="82"/>
      <c r="CC250" s="82"/>
    </row>
    <row r="251" spans="1:81" ht="15" customHeight="1" x14ac:dyDescent="0.2">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T251" s="82"/>
      <c r="BU251" s="82"/>
      <c r="BV251" s="82"/>
      <c r="BW251" s="82"/>
      <c r="BX251" s="82"/>
      <c r="BY251" s="82"/>
      <c r="CA251" s="82"/>
      <c r="CB251" s="82"/>
      <c r="CC251" s="82"/>
    </row>
    <row r="252" spans="1:81" ht="15"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T252" s="82"/>
      <c r="BU252" s="82"/>
      <c r="BV252" s="82"/>
      <c r="BW252" s="82"/>
      <c r="BX252" s="82"/>
      <c r="BY252" s="82"/>
      <c r="CA252" s="82"/>
      <c r="CB252" s="82"/>
      <c r="CC252" s="82"/>
    </row>
    <row r="253" spans="1:81" ht="15" customHeight="1" x14ac:dyDescent="0.2">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T253" s="82"/>
      <c r="BU253" s="82"/>
      <c r="BV253" s="82"/>
      <c r="BW253" s="82"/>
      <c r="BX253" s="82"/>
      <c r="BY253" s="82"/>
      <c r="CA253" s="82"/>
      <c r="CB253" s="82"/>
      <c r="CC253" s="82"/>
    </row>
    <row r="254" spans="1:81" ht="15" customHeight="1" x14ac:dyDescent="0.2">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T254" s="82"/>
      <c r="BU254" s="82"/>
      <c r="BV254" s="82"/>
      <c r="BW254" s="82"/>
      <c r="BX254" s="82"/>
      <c r="BY254" s="82"/>
      <c r="CA254" s="82"/>
      <c r="CB254" s="82"/>
      <c r="CC254" s="82"/>
    </row>
    <row r="255" spans="1:81" ht="15" customHeight="1" x14ac:dyDescent="0.2">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T255" s="82"/>
      <c r="BU255" s="82"/>
      <c r="BV255" s="82"/>
      <c r="BW255" s="82"/>
      <c r="BX255" s="82"/>
      <c r="BY255" s="82"/>
      <c r="CA255" s="82"/>
      <c r="CB255" s="82"/>
      <c r="CC255" s="82"/>
    </row>
    <row r="256" spans="1:81" ht="15" customHeight="1" x14ac:dyDescent="0.2">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T256" s="82"/>
      <c r="BU256" s="82"/>
      <c r="BV256" s="82"/>
      <c r="BW256" s="82"/>
      <c r="BX256" s="82"/>
      <c r="BY256" s="82"/>
      <c r="CA256" s="82"/>
      <c r="CB256" s="82"/>
      <c r="CC256" s="82"/>
    </row>
    <row r="257" spans="1:81" ht="15" customHeight="1" x14ac:dyDescent="0.2">
      <c r="A257" s="82"/>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T257" s="82"/>
      <c r="BU257" s="82"/>
      <c r="BV257" s="82"/>
      <c r="BW257" s="82"/>
      <c r="BX257" s="82"/>
      <c r="BY257" s="82"/>
      <c r="CA257" s="82"/>
      <c r="CB257" s="82"/>
      <c r="CC257" s="82"/>
    </row>
    <row r="258" spans="1:81" ht="15" customHeight="1" x14ac:dyDescent="0.2">
      <c r="A258" s="82"/>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2"/>
      <c r="AY258" s="82"/>
      <c r="AZ258" s="82"/>
      <c r="BA258" s="82"/>
      <c r="BB258" s="82"/>
      <c r="BC258" s="82"/>
      <c r="BD258" s="82"/>
      <c r="BE258" s="82"/>
      <c r="BF258" s="82"/>
      <c r="BG258" s="82"/>
      <c r="BH258" s="82"/>
      <c r="BI258" s="82"/>
      <c r="BJ258" s="82"/>
      <c r="BK258" s="82"/>
      <c r="BL258" s="82"/>
      <c r="BM258" s="82"/>
      <c r="BN258" s="82"/>
      <c r="BO258" s="82"/>
      <c r="BP258" s="82"/>
      <c r="BQ258" s="82"/>
      <c r="BR258" s="82"/>
      <c r="BS258" s="82"/>
      <c r="BT258" s="82"/>
      <c r="BU258" s="82"/>
      <c r="BV258" s="82"/>
      <c r="BW258" s="82"/>
      <c r="BX258" s="82"/>
      <c r="BY258" s="82"/>
      <c r="CA258" s="82"/>
      <c r="CB258" s="82"/>
      <c r="CC258" s="82"/>
    </row>
    <row r="259" spans="1:81" ht="15" customHeight="1" x14ac:dyDescent="0.2">
      <c r="A259" s="82"/>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82"/>
      <c r="AO259" s="82"/>
      <c r="AP259" s="82"/>
      <c r="AQ259" s="82"/>
      <c r="AR259" s="82"/>
      <c r="AS259" s="82"/>
      <c r="AT259" s="82"/>
      <c r="AU259" s="82"/>
      <c r="AV259" s="82"/>
      <c r="AW259" s="82"/>
      <c r="AX259" s="82"/>
      <c r="AY259" s="82"/>
      <c r="AZ259" s="82"/>
      <c r="BA259" s="82"/>
      <c r="BB259" s="82"/>
      <c r="BC259" s="82"/>
      <c r="BD259" s="82"/>
      <c r="BE259" s="82"/>
      <c r="BF259" s="82"/>
      <c r="BG259" s="82"/>
      <c r="BH259" s="82"/>
      <c r="BI259" s="82"/>
      <c r="BJ259" s="82"/>
      <c r="BK259" s="82"/>
      <c r="BL259" s="82"/>
      <c r="BM259" s="82"/>
      <c r="BN259" s="82"/>
      <c r="BO259" s="82"/>
      <c r="BP259" s="82"/>
      <c r="BQ259" s="82"/>
      <c r="BR259" s="82"/>
      <c r="BS259" s="82"/>
      <c r="BT259" s="82"/>
      <c r="BU259" s="82"/>
      <c r="BV259" s="82"/>
      <c r="BW259" s="82"/>
      <c r="BX259" s="82"/>
      <c r="BY259" s="82"/>
      <c r="CA259" s="82"/>
      <c r="CB259" s="82"/>
      <c r="CC259" s="82"/>
    </row>
    <row r="260" spans="1:81" ht="15" customHeight="1" x14ac:dyDescent="0.2">
      <c r="A260" s="82"/>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82"/>
      <c r="AK260" s="82"/>
      <c r="AL260" s="82"/>
      <c r="AM260" s="82"/>
      <c r="AN260" s="82"/>
      <c r="AO260" s="82"/>
      <c r="AP260" s="82"/>
      <c r="AQ260" s="82"/>
      <c r="AR260" s="82"/>
      <c r="AS260" s="82"/>
      <c r="AT260" s="82"/>
      <c r="AU260" s="82"/>
      <c r="AV260" s="82"/>
      <c r="AW260" s="82"/>
      <c r="AX260" s="82"/>
      <c r="AY260" s="82"/>
      <c r="AZ260" s="82"/>
      <c r="BA260" s="82"/>
      <c r="BB260" s="82"/>
      <c r="BC260" s="82"/>
      <c r="BD260" s="82"/>
      <c r="BE260" s="82"/>
      <c r="BF260" s="82"/>
      <c r="BG260" s="82"/>
      <c r="BH260" s="82"/>
      <c r="BI260" s="82"/>
      <c r="BJ260" s="82"/>
      <c r="BK260" s="82"/>
      <c r="BL260" s="82"/>
      <c r="BM260" s="82"/>
      <c r="BN260" s="82"/>
      <c r="BO260" s="82"/>
      <c r="BP260" s="82"/>
      <c r="BQ260" s="82"/>
      <c r="BR260" s="82"/>
      <c r="BS260" s="82"/>
      <c r="BT260" s="82"/>
      <c r="BU260" s="82"/>
      <c r="BV260" s="82"/>
      <c r="BW260" s="82"/>
      <c r="BX260" s="82"/>
      <c r="BY260" s="82"/>
      <c r="CA260" s="82"/>
      <c r="CB260" s="82"/>
      <c r="CC260" s="82"/>
    </row>
    <row r="261" spans="1:81" ht="15" customHeight="1" x14ac:dyDescent="0.2">
      <c r="A261" s="82"/>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82"/>
      <c r="AO261" s="82"/>
      <c r="AP261" s="82"/>
      <c r="AQ261" s="82"/>
      <c r="AR261" s="82"/>
      <c r="AS261" s="82"/>
      <c r="AT261" s="82"/>
      <c r="AU261" s="82"/>
      <c r="AV261" s="82"/>
      <c r="AW261" s="82"/>
      <c r="AX261" s="82"/>
      <c r="AY261" s="82"/>
      <c r="AZ261" s="82"/>
      <c r="BA261" s="82"/>
      <c r="BB261" s="82"/>
      <c r="BC261" s="82"/>
      <c r="BD261" s="82"/>
      <c r="BE261" s="82"/>
      <c r="BF261" s="82"/>
      <c r="BG261" s="82"/>
      <c r="BH261" s="82"/>
      <c r="BI261" s="82"/>
      <c r="BJ261" s="82"/>
      <c r="BK261" s="82"/>
      <c r="BL261" s="82"/>
      <c r="BM261" s="82"/>
      <c r="BN261" s="82"/>
      <c r="BO261" s="82"/>
      <c r="BP261" s="82"/>
      <c r="BQ261" s="82"/>
      <c r="BR261" s="82"/>
      <c r="BS261" s="82"/>
      <c r="BT261" s="82"/>
      <c r="BU261" s="82"/>
      <c r="BV261" s="82"/>
      <c r="BW261" s="82"/>
      <c r="BX261" s="82"/>
      <c r="BY261" s="82"/>
      <c r="CA261" s="82"/>
      <c r="CB261" s="82"/>
      <c r="CC261" s="82"/>
    </row>
    <row r="262" spans="1:81" ht="15" customHeight="1" x14ac:dyDescent="0.2">
      <c r="A262" s="82"/>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c r="AJ262" s="82"/>
      <c r="AK262" s="82"/>
      <c r="AL262" s="82"/>
      <c r="AM262" s="82"/>
      <c r="AN262" s="82"/>
      <c r="AO262" s="82"/>
      <c r="AP262" s="82"/>
      <c r="AQ262" s="82"/>
      <c r="AR262" s="82"/>
      <c r="AS262" s="82"/>
      <c r="AT262" s="82"/>
      <c r="AU262" s="82"/>
      <c r="AV262" s="82"/>
      <c r="AW262" s="82"/>
      <c r="AX262" s="82"/>
      <c r="AY262" s="82"/>
      <c r="AZ262" s="82"/>
      <c r="BA262" s="82"/>
      <c r="BB262" s="82"/>
      <c r="BC262" s="82"/>
      <c r="BD262" s="82"/>
      <c r="BE262" s="82"/>
      <c r="BF262" s="82"/>
      <c r="BG262" s="82"/>
      <c r="BH262" s="82"/>
      <c r="BI262" s="82"/>
      <c r="BJ262" s="82"/>
      <c r="BK262" s="82"/>
      <c r="BL262" s="82"/>
      <c r="BM262" s="82"/>
      <c r="BN262" s="82"/>
      <c r="BO262" s="82"/>
      <c r="BP262" s="82"/>
      <c r="BQ262" s="82"/>
      <c r="BR262" s="82"/>
      <c r="BS262" s="82"/>
      <c r="BT262" s="82"/>
      <c r="BU262" s="82"/>
      <c r="BV262" s="82"/>
      <c r="BW262" s="82"/>
      <c r="BX262" s="82"/>
      <c r="BY262" s="82"/>
      <c r="CA262" s="82"/>
      <c r="CB262" s="82"/>
      <c r="CC262" s="82"/>
    </row>
    <row r="263" spans="1:81" ht="15" customHeight="1" x14ac:dyDescent="0.2">
      <c r="A263" s="82"/>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c r="AJ263" s="82"/>
      <c r="AK263" s="82"/>
      <c r="AL263" s="82"/>
      <c r="AM263" s="82"/>
      <c r="AN263" s="82"/>
      <c r="AO263" s="82"/>
      <c r="AP263" s="82"/>
      <c r="AQ263" s="82"/>
      <c r="AR263" s="82"/>
      <c r="AS263" s="82"/>
      <c r="AT263" s="82"/>
      <c r="AU263" s="82"/>
      <c r="AV263" s="82"/>
      <c r="AW263" s="82"/>
      <c r="AX263" s="82"/>
      <c r="AY263" s="82"/>
      <c r="AZ263" s="82"/>
      <c r="BA263" s="82"/>
      <c r="BB263" s="82"/>
      <c r="BC263" s="82"/>
      <c r="BD263" s="82"/>
      <c r="BE263" s="82"/>
      <c r="BF263" s="82"/>
      <c r="BG263" s="82"/>
      <c r="BH263" s="82"/>
      <c r="BI263" s="82"/>
      <c r="BJ263" s="82"/>
      <c r="BK263" s="82"/>
      <c r="BL263" s="82"/>
      <c r="BM263" s="82"/>
      <c r="BN263" s="82"/>
      <c r="BO263" s="82"/>
      <c r="BP263" s="82"/>
      <c r="BQ263" s="82"/>
      <c r="BR263" s="82"/>
      <c r="BS263" s="82"/>
      <c r="BT263" s="82"/>
      <c r="BU263" s="82"/>
      <c r="BV263" s="82"/>
      <c r="BW263" s="82"/>
      <c r="BX263" s="82"/>
      <c r="BY263" s="82"/>
      <c r="CA263" s="82"/>
      <c r="CB263" s="82"/>
      <c r="CC263" s="82"/>
    </row>
    <row r="264" spans="1:81" ht="15" customHeight="1" x14ac:dyDescent="0.2">
      <c r="A264" s="82"/>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c r="AJ264" s="82"/>
      <c r="AK264" s="82"/>
      <c r="AL264" s="82"/>
      <c r="AM264" s="82"/>
      <c r="AN264" s="82"/>
      <c r="AO264" s="82"/>
      <c r="AP264" s="82"/>
      <c r="AQ264" s="82"/>
      <c r="AR264" s="82"/>
      <c r="AS264" s="82"/>
      <c r="AT264" s="82"/>
      <c r="AU264" s="82"/>
      <c r="AV264" s="82"/>
      <c r="AW264" s="82"/>
      <c r="AX264" s="82"/>
      <c r="AY264" s="82"/>
      <c r="AZ264" s="82"/>
      <c r="BA264" s="82"/>
      <c r="BB264" s="82"/>
      <c r="BC264" s="82"/>
      <c r="BD264" s="82"/>
      <c r="BE264" s="82"/>
      <c r="BF264" s="82"/>
      <c r="BG264" s="82"/>
      <c r="BH264" s="82"/>
      <c r="BI264" s="82"/>
      <c r="BJ264" s="82"/>
      <c r="BK264" s="82"/>
      <c r="BL264" s="82"/>
      <c r="BM264" s="82"/>
      <c r="BN264" s="82"/>
      <c r="BO264" s="82"/>
      <c r="BP264" s="82"/>
      <c r="BQ264" s="82"/>
      <c r="BR264" s="82"/>
      <c r="BS264" s="82"/>
      <c r="BT264" s="82"/>
      <c r="BU264" s="82"/>
      <c r="BV264" s="82"/>
      <c r="BW264" s="82"/>
      <c r="BX264" s="82"/>
      <c r="BY264" s="82"/>
      <c r="CA264" s="82"/>
      <c r="CB264" s="82"/>
      <c r="CC264" s="82"/>
    </row>
    <row r="265" spans="1:81" ht="15" customHeight="1" x14ac:dyDescent="0.2">
      <c r="A265" s="82"/>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T265" s="82"/>
      <c r="BU265" s="82"/>
      <c r="BV265" s="82"/>
      <c r="BW265" s="82"/>
      <c r="BX265" s="82"/>
      <c r="BY265" s="82"/>
      <c r="CA265" s="82"/>
      <c r="CB265" s="82"/>
      <c r="CC265" s="82"/>
    </row>
    <row r="266" spans="1:81" ht="15" customHeight="1" x14ac:dyDescent="0.2">
      <c r="A266" s="82"/>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T266" s="82"/>
      <c r="BU266" s="82"/>
      <c r="BV266" s="82"/>
      <c r="BW266" s="82"/>
      <c r="BX266" s="82"/>
      <c r="BY266" s="82"/>
      <c r="CA266" s="82"/>
      <c r="CB266" s="82"/>
      <c r="CC266" s="82"/>
    </row>
    <row r="267" spans="1:81" ht="15" customHeight="1" x14ac:dyDescent="0.2">
      <c r="A267" s="82"/>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T267" s="82"/>
      <c r="BU267" s="82"/>
      <c r="BV267" s="82"/>
      <c r="BW267" s="82"/>
      <c r="BX267" s="82"/>
      <c r="BY267" s="82"/>
      <c r="CA267" s="82"/>
      <c r="CB267" s="82"/>
      <c r="CC267" s="82"/>
    </row>
    <row r="268" spans="1:81" ht="15" customHeight="1" x14ac:dyDescent="0.2">
      <c r="A268" s="82"/>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T268" s="82"/>
      <c r="BU268" s="82"/>
      <c r="BV268" s="82"/>
      <c r="BW268" s="82"/>
      <c r="BX268" s="82"/>
      <c r="BY268" s="82"/>
      <c r="CA268" s="82"/>
      <c r="CB268" s="82"/>
      <c r="CC268" s="82"/>
    </row>
    <row r="269" spans="1:81" ht="15" customHeight="1" x14ac:dyDescent="0.2">
      <c r="A269" s="82"/>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T269" s="82"/>
      <c r="BU269" s="82"/>
      <c r="BV269" s="82"/>
      <c r="BW269" s="82"/>
      <c r="BX269" s="82"/>
      <c r="BY269" s="82"/>
      <c r="CA269" s="82"/>
      <c r="CB269" s="82"/>
      <c r="CC269" s="82"/>
    </row>
    <row r="270" spans="1:81" ht="15" customHeight="1" x14ac:dyDescent="0.2">
      <c r="A270" s="82"/>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T270" s="82"/>
      <c r="BU270" s="82"/>
      <c r="BV270" s="82"/>
      <c r="BW270" s="82"/>
      <c r="BX270" s="82"/>
      <c r="BY270" s="82"/>
      <c r="CA270" s="82"/>
      <c r="CB270" s="82"/>
      <c r="CC270" s="82"/>
    </row>
    <row r="271" spans="1:81" ht="15" customHeight="1" x14ac:dyDescent="0.2">
      <c r="A271" s="82"/>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T271" s="82"/>
      <c r="BU271" s="82"/>
      <c r="BV271" s="82"/>
      <c r="BW271" s="82"/>
      <c r="BX271" s="82"/>
      <c r="BY271" s="82"/>
      <c r="CA271" s="82"/>
      <c r="CB271" s="82"/>
      <c r="CC271" s="82"/>
    </row>
    <row r="272" spans="1:81" ht="15" customHeight="1" x14ac:dyDescent="0.2">
      <c r="A272" s="82"/>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T272" s="82"/>
      <c r="BU272" s="82"/>
      <c r="BV272" s="82"/>
      <c r="BW272" s="82"/>
      <c r="BX272" s="82"/>
      <c r="BY272" s="82"/>
      <c r="CA272" s="82"/>
      <c r="CB272" s="82"/>
      <c r="CC272" s="82"/>
    </row>
    <row r="273" spans="1:81" ht="15" customHeight="1" x14ac:dyDescent="0.2">
      <c r="A273" s="82"/>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T273" s="82"/>
      <c r="BU273" s="82"/>
      <c r="BV273" s="82"/>
      <c r="BW273" s="82"/>
      <c r="BX273" s="82"/>
      <c r="BY273" s="82"/>
      <c r="CA273" s="82"/>
      <c r="CB273" s="82"/>
      <c r="CC273" s="82"/>
    </row>
    <row r="274" spans="1:81" ht="15" customHeight="1" x14ac:dyDescent="0.2">
      <c r="A274" s="82"/>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T274" s="82"/>
      <c r="BU274" s="82"/>
      <c r="BV274" s="82"/>
      <c r="BW274" s="82"/>
      <c r="BX274" s="82"/>
      <c r="BY274" s="82"/>
      <c r="CA274" s="82"/>
      <c r="CB274" s="82"/>
      <c r="CC274" s="82"/>
    </row>
    <row r="275" spans="1:81" ht="15" customHeight="1" x14ac:dyDescent="0.2">
      <c r="A275" s="82"/>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T275" s="82"/>
      <c r="BU275" s="82"/>
      <c r="BV275" s="82"/>
      <c r="BW275" s="82"/>
      <c r="BX275" s="82"/>
      <c r="BY275" s="82"/>
      <c r="CA275" s="82"/>
      <c r="CB275" s="82"/>
      <c r="CC275" s="82"/>
    </row>
    <row r="276" spans="1:81" ht="15" customHeight="1" x14ac:dyDescent="0.2">
      <c r="A276" s="82"/>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T276" s="82"/>
      <c r="BU276" s="82"/>
      <c r="BV276" s="82"/>
      <c r="BW276" s="82"/>
      <c r="BX276" s="82"/>
      <c r="BY276" s="82"/>
      <c r="CA276" s="82"/>
      <c r="CB276" s="82"/>
      <c r="CC276" s="82"/>
    </row>
    <row r="277" spans="1:81" ht="15" customHeight="1" x14ac:dyDescent="0.2">
      <c r="A277" s="82"/>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T277" s="82"/>
      <c r="BU277" s="82"/>
      <c r="BV277" s="82"/>
      <c r="BW277" s="82"/>
      <c r="BX277" s="82"/>
      <c r="BY277" s="82"/>
      <c r="CA277" s="82"/>
      <c r="CB277" s="82"/>
      <c r="CC277" s="82"/>
    </row>
    <row r="278" spans="1:81" ht="15" customHeight="1" x14ac:dyDescent="0.2">
      <c r="A278" s="82"/>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T278" s="82"/>
      <c r="BU278" s="82"/>
      <c r="BV278" s="82"/>
      <c r="BW278" s="82"/>
      <c r="BX278" s="82"/>
      <c r="BY278" s="82"/>
      <c r="CA278" s="82"/>
      <c r="CB278" s="82"/>
      <c r="CC278" s="82"/>
    </row>
    <row r="279" spans="1:81" ht="15" customHeight="1" x14ac:dyDescent="0.2">
      <c r="A279" s="82"/>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T279" s="82"/>
      <c r="BU279" s="82"/>
      <c r="BV279" s="82"/>
      <c r="BW279" s="82"/>
      <c r="BX279" s="82"/>
      <c r="BY279" s="82"/>
      <c r="CA279" s="82"/>
      <c r="CB279" s="82"/>
      <c r="CC279" s="82"/>
    </row>
    <row r="280" spans="1:81" ht="15" customHeight="1" x14ac:dyDescent="0.2">
      <c r="A280" s="82"/>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T280" s="82"/>
      <c r="BU280" s="82"/>
      <c r="BV280" s="82"/>
      <c r="BW280" s="82"/>
      <c r="BX280" s="82"/>
      <c r="BY280" s="82"/>
      <c r="CA280" s="82"/>
      <c r="CB280" s="82"/>
      <c r="CC280" s="82"/>
    </row>
    <row r="281" spans="1:81" ht="15" customHeight="1" x14ac:dyDescent="0.2">
      <c r="A281" s="82"/>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T281" s="82"/>
      <c r="BU281" s="82"/>
      <c r="BV281" s="82"/>
      <c r="BW281" s="82"/>
      <c r="BX281" s="82"/>
      <c r="BY281" s="82"/>
      <c r="CA281" s="82"/>
      <c r="CB281" s="82"/>
      <c r="CC281" s="82"/>
    </row>
    <row r="282" spans="1:81" ht="15" customHeight="1" x14ac:dyDescent="0.2">
      <c r="A282" s="82"/>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T282" s="82"/>
      <c r="BU282" s="82"/>
      <c r="BV282" s="82"/>
      <c r="BW282" s="82"/>
      <c r="BX282" s="82"/>
      <c r="BY282" s="82"/>
      <c r="CA282" s="82"/>
      <c r="CB282" s="82"/>
      <c r="CC282" s="82"/>
    </row>
    <row r="283" spans="1:81" ht="15" customHeight="1" x14ac:dyDescent="0.2">
      <c r="A283" s="82"/>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c r="AA283" s="82"/>
      <c r="AB283" s="82"/>
      <c r="AC283" s="82"/>
      <c r="AD283" s="82"/>
      <c r="AE283" s="82"/>
      <c r="AF283" s="82"/>
      <c r="AG283" s="82"/>
      <c r="AH283" s="82"/>
      <c r="AI283" s="82"/>
      <c r="AJ283" s="82"/>
      <c r="AK283" s="82"/>
      <c r="AL283" s="82"/>
      <c r="AM283" s="82"/>
      <c r="AN283" s="82"/>
      <c r="AO283" s="82"/>
      <c r="AP283" s="82"/>
      <c r="AQ283" s="82"/>
      <c r="AR283" s="82"/>
      <c r="AS283" s="82"/>
      <c r="AT283" s="82"/>
      <c r="AU283" s="82"/>
      <c r="AV283" s="82"/>
      <c r="AW283" s="82"/>
      <c r="AX283" s="82"/>
      <c r="AY283" s="82"/>
      <c r="AZ283" s="82"/>
      <c r="BA283" s="82"/>
      <c r="BB283" s="82"/>
      <c r="BC283" s="82"/>
      <c r="BD283" s="82"/>
      <c r="BE283" s="82"/>
      <c r="BF283" s="82"/>
      <c r="BG283" s="82"/>
      <c r="BH283" s="82"/>
      <c r="BI283" s="82"/>
      <c r="BJ283" s="82"/>
      <c r="BK283" s="82"/>
      <c r="BL283" s="82"/>
      <c r="BM283" s="82"/>
      <c r="BN283" s="82"/>
      <c r="BO283" s="82"/>
      <c r="BP283" s="82"/>
      <c r="BQ283" s="82"/>
      <c r="BR283" s="82"/>
      <c r="BS283" s="82"/>
      <c r="BT283" s="82"/>
      <c r="BU283" s="82"/>
      <c r="BV283" s="82"/>
      <c r="BW283" s="82"/>
      <c r="BX283" s="82"/>
      <c r="BY283" s="82"/>
      <c r="CA283" s="82"/>
      <c r="CB283" s="82"/>
      <c r="CC283" s="82"/>
    </row>
    <row r="284" spans="1:81" ht="15" customHeight="1" x14ac:dyDescent="0.2">
      <c r="A284" s="82"/>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c r="AJ284" s="82"/>
      <c r="AK284" s="82"/>
      <c r="AL284" s="82"/>
      <c r="AM284" s="82"/>
      <c r="AN284" s="82"/>
      <c r="AO284" s="82"/>
      <c r="AP284" s="82"/>
      <c r="AQ284" s="82"/>
      <c r="AR284" s="82"/>
      <c r="AS284" s="82"/>
      <c r="AT284" s="82"/>
      <c r="AU284" s="82"/>
      <c r="AV284" s="82"/>
      <c r="AW284" s="82"/>
      <c r="AX284" s="82"/>
      <c r="AY284" s="82"/>
      <c r="AZ284" s="82"/>
      <c r="BA284" s="82"/>
      <c r="BB284" s="82"/>
      <c r="BC284" s="82"/>
      <c r="BD284" s="82"/>
      <c r="BE284" s="82"/>
      <c r="BF284" s="82"/>
      <c r="BG284" s="82"/>
      <c r="BH284" s="82"/>
      <c r="BI284" s="82"/>
      <c r="BJ284" s="82"/>
      <c r="BK284" s="82"/>
      <c r="BL284" s="82"/>
      <c r="BM284" s="82"/>
      <c r="BN284" s="82"/>
      <c r="BO284" s="82"/>
      <c r="BP284" s="82"/>
      <c r="BQ284" s="82"/>
      <c r="BR284" s="82"/>
      <c r="BS284" s="82"/>
      <c r="BT284" s="82"/>
      <c r="BU284" s="82"/>
      <c r="BV284" s="82"/>
      <c r="BW284" s="82"/>
      <c r="BX284" s="82"/>
      <c r="BY284" s="82"/>
      <c r="CA284" s="82"/>
      <c r="CB284" s="82"/>
      <c r="CC284" s="82"/>
    </row>
    <row r="285" spans="1:81" ht="15" customHeight="1" x14ac:dyDescent="0.2">
      <c r="A285" s="82"/>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c r="AA285" s="82"/>
      <c r="AB285" s="82"/>
      <c r="AC285" s="82"/>
      <c r="AD285" s="82"/>
      <c r="AE285" s="82"/>
      <c r="AF285" s="82"/>
      <c r="AG285" s="82"/>
      <c r="AH285" s="82"/>
      <c r="AI285" s="82"/>
      <c r="AJ285" s="82"/>
      <c r="AK285" s="82"/>
      <c r="AL285" s="82"/>
      <c r="AM285" s="82"/>
      <c r="AN285" s="82"/>
      <c r="AO285" s="82"/>
      <c r="AP285" s="82"/>
      <c r="AQ285" s="82"/>
      <c r="AR285" s="82"/>
      <c r="AS285" s="82"/>
      <c r="AT285" s="82"/>
      <c r="AU285" s="82"/>
      <c r="AV285" s="82"/>
      <c r="AW285" s="82"/>
      <c r="AX285" s="82"/>
      <c r="AY285" s="82"/>
      <c r="AZ285" s="82"/>
      <c r="BA285" s="82"/>
      <c r="BB285" s="82"/>
      <c r="BC285" s="82"/>
      <c r="BD285" s="82"/>
      <c r="BE285" s="82"/>
      <c r="BF285" s="82"/>
      <c r="BG285" s="82"/>
      <c r="BH285" s="82"/>
      <c r="BI285" s="82"/>
      <c r="BJ285" s="82"/>
      <c r="BK285" s="82"/>
      <c r="BL285" s="82"/>
      <c r="BM285" s="82"/>
      <c r="BN285" s="82"/>
      <c r="BO285" s="82"/>
      <c r="BP285" s="82"/>
      <c r="BQ285" s="82"/>
      <c r="BR285" s="82"/>
      <c r="BS285" s="82"/>
      <c r="BT285" s="82"/>
      <c r="BU285" s="82"/>
      <c r="BV285" s="82"/>
      <c r="BW285" s="82"/>
      <c r="BX285" s="82"/>
      <c r="BY285" s="82"/>
      <c r="CA285" s="82"/>
      <c r="CB285" s="82"/>
      <c r="CC285" s="82"/>
    </row>
    <row r="286" spans="1:81" ht="15" customHeight="1" x14ac:dyDescent="0.2">
      <c r="A286" s="82"/>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c r="AA286" s="82"/>
      <c r="AB286" s="82"/>
      <c r="AC286" s="82"/>
      <c r="AD286" s="82"/>
      <c r="AE286" s="82"/>
      <c r="AF286" s="82"/>
      <c r="AG286" s="82"/>
      <c r="AH286" s="82"/>
      <c r="AI286" s="82"/>
      <c r="AJ286" s="82"/>
      <c r="AK286" s="82"/>
      <c r="AL286" s="82"/>
      <c r="AM286" s="82"/>
      <c r="AN286" s="82"/>
      <c r="AO286" s="82"/>
      <c r="AP286" s="82"/>
      <c r="AQ286" s="82"/>
      <c r="AR286" s="82"/>
      <c r="AS286" s="82"/>
      <c r="AT286" s="82"/>
      <c r="AU286" s="82"/>
      <c r="AV286" s="82"/>
      <c r="AW286" s="82"/>
      <c r="AX286" s="82"/>
      <c r="AY286" s="82"/>
      <c r="AZ286" s="82"/>
      <c r="BA286" s="82"/>
      <c r="BB286" s="82"/>
      <c r="BC286" s="82"/>
      <c r="BD286" s="82"/>
      <c r="BE286" s="82"/>
      <c r="BF286" s="82"/>
      <c r="BG286" s="82"/>
      <c r="BH286" s="82"/>
      <c r="BI286" s="82"/>
      <c r="BJ286" s="82"/>
      <c r="BK286" s="82"/>
      <c r="BL286" s="82"/>
      <c r="BM286" s="82"/>
      <c r="BN286" s="82"/>
      <c r="BO286" s="82"/>
      <c r="BP286" s="82"/>
      <c r="BQ286" s="82"/>
      <c r="BR286" s="82"/>
      <c r="BS286" s="82"/>
      <c r="BT286" s="82"/>
      <c r="BU286" s="82"/>
      <c r="BV286" s="82"/>
      <c r="BW286" s="82"/>
      <c r="BX286" s="82"/>
      <c r="BY286" s="82"/>
      <c r="CA286" s="82"/>
      <c r="CB286" s="82"/>
      <c r="CC286" s="82"/>
    </row>
    <row r="287" spans="1:81" ht="15" customHeight="1" x14ac:dyDescent="0.2">
      <c r="A287" s="82"/>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c r="AA287" s="82"/>
      <c r="AB287" s="82"/>
      <c r="AC287" s="82"/>
      <c r="AD287" s="82"/>
      <c r="AE287" s="82"/>
      <c r="AF287" s="82"/>
      <c r="AG287" s="82"/>
      <c r="AH287" s="82"/>
      <c r="AI287" s="82"/>
      <c r="AJ287" s="82"/>
      <c r="AK287" s="82"/>
      <c r="AL287" s="82"/>
      <c r="AM287" s="82"/>
      <c r="AN287" s="82"/>
      <c r="AO287" s="82"/>
      <c r="AP287" s="82"/>
      <c r="AQ287" s="82"/>
      <c r="AR287" s="82"/>
      <c r="AS287" s="82"/>
      <c r="AT287" s="82"/>
      <c r="AU287" s="82"/>
      <c r="AV287" s="82"/>
      <c r="AW287" s="82"/>
      <c r="AX287" s="82"/>
      <c r="AY287" s="82"/>
      <c r="AZ287" s="82"/>
      <c r="BA287" s="82"/>
      <c r="BB287" s="82"/>
      <c r="BC287" s="82"/>
      <c r="BD287" s="82"/>
      <c r="BE287" s="82"/>
      <c r="BF287" s="82"/>
      <c r="BG287" s="82"/>
      <c r="BH287" s="82"/>
      <c r="BI287" s="82"/>
      <c r="BJ287" s="82"/>
      <c r="BK287" s="82"/>
      <c r="BL287" s="82"/>
      <c r="BM287" s="82"/>
      <c r="BN287" s="82"/>
      <c r="BO287" s="82"/>
      <c r="BP287" s="82"/>
      <c r="BQ287" s="82"/>
      <c r="BR287" s="82"/>
      <c r="BS287" s="82"/>
      <c r="BT287" s="82"/>
      <c r="BU287" s="82"/>
      <c r="BV287" s="82"/>
      <c r="BW287" s="82"/>
      <c r="BX287" s="82"/>
      <c r="BY287" s="82"/>
      <c r="CA287" s="82"/>
      <c r="CB287" s="82"/>
      <c r="CC287" s="82"/>
    </row>
    <row r="288" spans="1:81" ht="15" customHeight="1" x14ac:dyDescent="0.2">
      <c r="A288" s="82"/>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G288" s="82"/>
      <c r="AH288" s="82"/>
      <c r="AI288" s="82"/>
      <c r="AJ288" s="82"/>
      <c r="AK288" s="82"/>
      <c r="AL288" s="82"/>
      <c r="AM288" s="82"/>
      <c r="AN288" s="82"/>
      <c r="AO288" s="82"/>
      <c r="AP288" s="82"/>
      <c r="AQ288" s="82"/>
      <c r="AR288" s="82"/>
      <c r="AS288" s="82"/>
      <c r="AT288" s="82"/>
      <c r="AU288" s="82"/>
      <c r="AV288" s="82"/>
      <c r="AW288" s="82"/>
      <c r="AX288" s="82"/>
      <c r="AY288" s="82"/>
      <c r="AZ288" s="82"/>
      <c r="BA288" s="82"/>
      <c r="BB288" s="82"/>
      <c r="BC288" s="82"/>
      <c r="BD288" s="82"/>
      <c r="BE288" s="82"/>
      <c r="BF288" s="82"/>
      <c r="BG288" s="82"/>
      <c r="BH288" s="82"/>
      <c r="BI288" s="82"/>
      <c r="BJ288" s="82"/>
      <c r="BK288" s="82"/>
      <c r="BL288" s="82"/>
      <c r="BM288" s="82"/>
      <c r="BN288" s="82"/>
      <c r="BO288" s="82"/>
      <c r="BP288" s="82"/>
      <c r="BQ288" s="82"/>
      <c r="BR288" s="82"/>
      <c r="BS288" s="82"/>
      <c r="BT288" s="82"/>
      <c r="BU288" s="82"/>
      <c r="BV288" s="82"/>
      <c r="BW288" s="82"/>
      <c r="BX288" s="82"/>
      <c r="BY288" s="82"/>
      <c r="CA288" s="82"/>
      <c r="CB288" s="82"/>
      <c r="CC288" s="82"/>
    </row>
    <row r="289" spans="1:81" ht="15" customHeight="1" x14ac:dyDescent="0.2">
      <c r="A289" s="82"/>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82"/>
      <c r="AO289" s="82"/>
      <c r="AP289" s="82"/>
      <c r="AQ289" s="82"/>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2"/>
      <c r="BS289" s="82"/>
      <c r="BT289" s="82"/>
      <c r="BU289" s="82"/>
      <c r="BV289" s="82"/>
      <c r="BW289" s="82"/>
      <c r="BX289" s="82"/>
      <c r="BY289" s="82"/>
      <c r="CA289" s="82"/>
      <c r="CB289" s="82"/>
      <c r="CC289" s="82"/>
    </row>
    <row r="290" spans="1:81" ht="15" customHeight="1" x14ac:dyDescent="0.2">
      <c r="A290" s="82"/>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c r="AA290" s="82"/>
      <c r="AB290" s="82"/>
      <c r="AC290" s="82"/>
      <c r="AD290" s="82"/>
      <c r="AE290" s="82"/>
      <c r="AF290" s="82"/>
      <c r="AG290" s="82"/>
      <c r="AH290" s="82"/>
      <c r="AI290" s="82"/>
      <c r="AJ290" s="82"/>
      <c r="AK290" s="82"/>
      <c r="AL290" s="82"/>
      <c r="AM290" s="82"/>
      <c r="AN290" s="82"/>
      <c r="AO290" s="82"/>
      <c r="AP290" s="82"/>
      <c r="AQ290" s="82"/>
      <c r="AR290" s="82"/>
      <c r="AS290" s="82"/>
      <c r="AT290" s="82"/>
      <c r="AU290" s="82"/>
      <c r="AV290" s="82"/>
      <c r="AW290" s="82"/>
      <c r="AX290" s="82"/>
      <c r="AY290" s="82"/>
      <c r="AZ290" s="82"/>
      <c r="BA290" s="82"/>
      <c r="BB290" s="82"/>
      <c r="BC290" s="82"/>
      <c r="BD290" s="82"/>
      <c r="BE290" s="82"/>
      <c r="BF290" s="82"/>
      <c r="BG290" s="82"/>
      <c r="BH290" s="82"/>
      <c r="BI290" s="82"/>
      <c r="BJ290" s="82"/>
      <c r="BK290" s="82"/>
      <c r="BL290" s="82"/>
      <c r="BM290" s="82"/>
      <c r="BN290" s="82"/>
      <c r="BO290" s="82"/>
      <c r="BP290" s="82"/>
      <c r="BQ290" s="82"/>
      <c r="BR290" s="82"/>
      <c r="BS290" s="82"/>
      <c r="BT290" s="82"/>
      <c r="BU290" s="82"/>
      <c r="BV290" s="82"/>
      <c r="BW290" s="82"/>
      <c r="BX290" s="82"/>
      <c r="BY290" s="82"/>
      <c r="CA290" s="82"/>
      <c r="CB290" s="82"/>
      <c r="CC290" s="82"/>
    </row>
    <row r="291" spans="1:81" ht="15" customHeight="1" x14ac:dyDescent="0.2">
      <c r="A291" s="82"/>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c r="AA291" s="82"/>
      <c r="AB291" s="82"/>
      <c r="AC291" s="82"/>
      <c r="AD291" s="82"/>
      <c r="AE291" s="82"/>
      <c r="AF291" s="82"/>
      <c r="AG291" s="82"/>
      <c r="AH291" s="82"/>
      <c r="AI291" s="82"/>
      <c r="AJ291" s="82"/>
      <c r="AK291" s="82"/>
      <c r="AL291" s="82"/>
      <c r="AM291" s="82"/>
      <c r="AN291" s="82"/>
      <c r="AO291" s="82"/>
      <c r="AP291" s="82"/>
      <c r="AQ291" s="82"/>
      <c r="AR291" s="82"/>
      <c r="AS291" s="82"/>
      <c r="AT291" s="82"/>
      <c r="AU291" s="82"/>
      <c r="AV291" s="82"/>
      <c r="AW291" s="82"/>
      <c r="AX291" s="82"/>
      <c r="AY291" s="82"/>
      <c r="AZ291" s="82"/>
      <c r="BA291" s="82"/>
      <c r="BB291" s="82"/>
      <c r="BC291" s="82"/>
      <c r="BD291" s="82"/>
      <c r="BE291" s="82"/>
      <c r="BF291" s="82"/>
      <c r="BG291" s="82"/>
      <c r="BH291" s="82"/>
      <c r="BI291" s="82"/>
      <c r="BJ291" s="82"/>
      <c r="BK291" s="82"/>
      <c r="BL291" s="82"/>
      <c r="BM291" s="82"/>
      <c r="BN291" s="82"/>
      <c r="BO291" s="82"/>
      <c r="BP291" s="82"/>
      <c r="BQ291" s="82"/>
      <c r="BR291" s="82"/>
      <c r="BS291" s="82"/>
      <c r="BT291" s="82"/>
      <c r="BU291" s="82"/>
      <c r="BV291" s="82"/>
      <c r="BW291" s="82"/>
      <c r="BX291" s="82"/>
      <c r="BY291" s="82"/>
      <c r="CA291" s="82"/>
      <c r="CB291" s="82"/>
      <c r="CC291" s="82"/>
    </row>
    <row r="292" spans="1:81" ht="15" customHeight="1" x14ac:dyDescent="0.2">
      <c r="A292" s="82"/>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c r="AA292" s="82"/>
      <c r="AB292" s="82"/>
      <c r="AC292" s="82"/>
      <c r="AD292" s="82"/>
      <c r="AE292" s="82"/>
      <c r="AF292" s="82"/>
      <c r="AG292" s="82"/>
      <c r="AH292" s="82"/>
      <c r="AI292" s="82"/>
      <c r="AJ292" s="82"/>
      <c r="AK292" s="82"/>
      <c r="AL292" s="82"/>
      <c r="AM292" s="82"/>
      <c r="AN292" s="82"/>
      <c r="AO292" s="82"/>
      <c r="AP292" s="82"/>
      <c r="AQ292" s="82"/>
      <c r="AR292" s="82"/>
      <c r="AS292" s="82"/>
      <c r="AT292" s="82"/>
      <c r="AU292" s="82"/>
      <c r="AV292" s="82"/>
      <c r="AW292" s="82"/>
      <c r="AX292" s="82"/>
      <c r="AY292" s="82"/>
      <c r="AZ292" s="82"/>
      <c r="BA292" s="82"/>
      <c r="BB292" s="82"/>
      <c r="BC292" s="82"/>
      <c r="BD292" s="82"/>
      <c r="BE292" s="82"/>
      <c r="BF292" s="82"/>
      <c r="BG292" s="82"/>
      <c r="BH292" s="82"/>
      <c r="BI292" s="82"/>
      <c r="BJ292" s="82"/>
      <c r="BK292" s="82"/>
      <c r="BL292" s="82"/>
      <c r="BM292" s="82"/>
      <c r="BN292" s="82"/>
      <c r="BO292" s="82"/>
      <c r="BP292" s="82"/>
      <c r="BQ292" s="82"/>
      <c r="BR292" s="82"/>
      <c r="BS292" s="82"/>
      <c r="BT292" s="82"/>
      <c r="BU292" s="82"/>
      <c r="BV292" s="82"/>
      <c r="BW292" s="82"/>
      <c r="BX292" s="82"/>
      <c r="BY292" s="82"/>
      <c r="CA292" s="82"/>
      <c r="CB292" s="82"/>
      <c r="CC292" s="82"/>
    </row>
    <row r="293" spans="1:81" ht="15" customHeight="1" x14ac:dyDescent="0.2">
      <c r="A293" s="82"/>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c r="AA293" s="82"/>
      <c r="AB293" s="82"/>
      <c r="AC293" s="82"/>
      <c r="AD293" s="82"/>
      <c r="AE293" s="82"/>
      <c r="AF293" s="82"/>
      <c r="AG293" s="82"/>
      <c r="AH293" s="82"/>
      <c r="AI293" s="82"/>
      <c r="AJ293" s="82"/>
      <c r="AK293" s="82"/>
      <c r="AL293" s="82"/>
      <c r="AM293" s="82"/>
      <c r="AN293" s="82"/>
      <c r="AO293" s="82"/>
      <c r="AP293" s="82"/>
      <c r="AQ293" s="82"/>
      <c r="AR293" s="82"/>
      <c r="AS293" s="82"/>
      <c r="AT293" s="82"/>
      <c r="AU293" s="82"/>
      <c r="AV293" s="82"/>
      <c r="AW293" s="82"/>
      <c r="AX293" s="82"/>
      <c r="AY293" s="82"/>
      <c r="AZ293" s="82"/>
      <c r="BA293" s="82"/>
      <c r="BB293" s="82"/>
      <c r="BC293" s="82"/>
      <c r="BD293" s="82"/>
      <c r="BE293" s="82"/>
      <c r="BF293" s="82"/>
      <c r="BG293" s="82"/>
      <c r="BH293" s="82"/>
      <c r="BI293" s="82"/>
      <c r="BJ293" s="82"/>
      <c r="BK293" s="82"/>
      <c r="BL293" s="82"/>
      <c r="BM293" s="82"/>
      <c r="BN293" s="82"/>
      <c r="BO293" s="82"/>
      <c r="BP293" s="82"/>
      <c r="BQ293" s="82"/>
      <c r="BR293" s="82"/>
      <c r="BS293" s="82"/>
      <c r="BT293" s="82"/>
      <c r="BU293" s="82"/>
      <c r="BV293" s="82"/>
      <c r="BW293" s="82"/>
      <c r="BX293" s="82"/>
      <c r="BY293" s="82"/>
      <c r="CA293" s="82"/>
      <c r="CB293" s="82"/>
      <c r="CC293" s="82"/>
    </row>
    <row r="294" spans="1:81" ht="15" customHeight="1" x14ac:dyDescent="0.2">
      <c r="A294" s="82"/>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G294" s="82"/>
      <c r="AH294" s="82"/>
      <c r="AI294" s="82"/>
      <c r="AJ294" s="82"/>
      <c r="AK294" s="82"/>
      <c r="AL294" s="82"/>
      <c r="AM294" s="82"/>
      <c r="AN294" s="82"/>
      <c r="AO294" s="82"/>
      <c r="AP294" s="82"/>
      <c r="AQ294" s="82"/>
      <c r="AR294" s="82"/>
      <c r="AS294" s="82"/>
      <c r="AT294" s="82"/>
      <c r="AU294" s="82"/>
      <c r="AV294" s="82"/>
      <c r="AW294" s="82"/>
      <c r="AX294" s="82"/>
      <c r="AY294" s="82"/>
      <c r="AZ294" s="82"/>
      <c r="BA294" s="82"/>
      <c r="BB294" s="82"/>
      <c r="BC294" s="82"/>
      <c r="BD294" s="82"/>
      <c r="BE294" s="82"/>
      <c r="BF294" s="82"/>
      <c r="BG294" s="82"/>
      <c r="BH294" s="82"/>
      <c r="BI294" s="82"/>
      <c r="BJ294" s="82"/>
      <c r="BK294" s="82"/>
      <c r="BL294" s="82"/>
      <c r="BM294" s="82"/>
      <c r="BN294" s="82"/>
      <c r="BO294" s="82"/>
      <c r="BP294" s="82"/>
      <c r="BQ294" s="82"/>
      <c r="BR294" s="82"/>
      <c r="BS294" s="82"/>
      <c r="BT294" s="82"/>
      <c r="BU294" s="82"/>
      <c r="BV294" s="82"/>
      <c r="BW294" s="82"/>
      <c r="BX294" s="82"/>
      <c r="BY294" s="82"/>
      <c r="CA294" s="82"/>
      <c r="CB294" s="82"/>
      <c r="CC294" s="82"/>
    </row>
    <row r="295" spans="1:81" ht="15" customHeight="1" x14ac:dyDescent="0.2">
      <c r="A295" s="82"/>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c r="AA295" s="82"/>
      <c r="AB295" s="82"/>
      <c r="AC295" s="82"/>
      <c r="AD295" s="82"/>
      <c r="AE295" s="82"/>
      <c r="AF295" s="82"/>
      <c r="AG295" s="82"/>
      <c r="AH295" s="82"/>
      <c r="AI295" s="82"/>
      <c r="AJ295" s="82"/>
      <c r="AK295" s="82"/>
      <c r="AL295" s="82"/>
      <c r="AM295" s="82"/>
      <c r="AN295" s="82"/>
      <c r="AO295" s="82"/>
      <c r="AP295" s="82"/>
      <c r="AQ295" s="82"/>
      <c r="AR295" s="82"/>
      <c r="AS295" s="82"/>
      <c r="AT295" s="82"/>
      <c r="AU295" s="82"/>
      <c r="AV295" s="82"/>
      <c r="AW295" s="82"/>
      <c r="AX295" s="82"/>
      <c r="AY295" s="82"/>
      <c r="AZ295" s="82"/>
      <c r="BA295" s="82"/>
      <c r="BB295" s="82"/>
      <c r="BC295" s="82"/>
      <c r="BD295" s="82"/>
      <c r="BE295" s="82"/>
      <c r="BF295" s="82"/>
      <c r="BG295" s="82"/>
      <c r="BH295" s="82"/>
      <c r="BI295" s="82"/>
      <c r="BJ295" s="82"/>
      <c r="BK295" s="82"/>
      <c r="BL295" s="82"/>
      <c r="BM295" s="82"/>
      <c r="BN295" s="82"/>
      <c r="BO295" s="82"/>
      <c r="BP295" s="82"/>
      <c r="BQ295" s="82"/>
      <c r="BR295" s="82"/>
      <c r="BS295" s="82"/>
      <c r="BT295" s="82"/>
      <c r="BU295" s="82"/>
      <c r="BV295" s="82"/>
      <c r="BW295" s="82"/>
      <c r="BX295" s="82"/>
      <c r="BY295" s="82"/>
      <c r="CA295" s="82"/>
      <c r="CB295" s="82"/>
      <c r="CC295" s="82"/>
    </row>
    <row r="296" spans="1:81" ht="15" customHeight="1" x14ac:dyDescent="0.2">
      <c r="A296" s="82"/>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c r="AA296" s="82"/>
      <c r="AB296" s="82"/>
      <c r="AC296" s="82"/>
      <c r="AD296" s="82"/>
      <c r="AE296" s="82"/>
      <c r="AF296" s="82"/>
      <c r="AG296" s="82"/>
      <c r="AH296" s="82"/>
      <c r="AI296" s="82"/>
      <c r="AJ296" s="82"/>
      <c r="AK296" s="82"/>
      <c r="AL296" s="82"/>
      <c r="AM296" s="82"/>
      <c r="AN296" s="82"/>
      <c r="AO296" s="82"/>
      <c r="AP296" s="82"/>
      <c r="AQ296" s="82"/>
      <c r="AR296" s="82"/>
      <c r="AS296" s="82"/>
      <c r="AT296" s="82"/>
      <c r="AU296" s="82"/>
      <c r="AV296" s="82"/>
      <c r="AW296" s="82"/>
      <c r="AX296" s="82"/>
      <c r="AY296" s="82"/>
      <c r="AZ296" s="82"/>
      <c r="BA296" s="82"/>
      <c r="BB296" s="82"/>
      <c r="BC296" s="82"/>
      <c r="BD296" s="82"/>
      <c r="BE296" s="82"/>
      <c r="BF296" s="82"/>
      <c r="BG296" s="82"/>
      <c r="BH296" s="82"/>
      <c r="BI296" s="82"/>
      <c r="BJ296" s="82"/>
      <c r="BK296" s="82"/>
      <c r="BL296" s="82"/>
      <c r="BM296" s="82"/>
      <c r="BN296" s="82"/>
      <c r="BO296" s="82"/>
      <c r="BP296" s="82"/>
      <c r="BQ296" s="82"/>
      <c r="BR296" s="82"/>
      <c r="BS296" s="82"/>
      <c r="BT296" s="82"/>
      <c r="BU296" s="82"/>
      <c r="BV296" s="82"/>
      <c r="BW296" s="82"/>
      <c r="BX296" s="82"/>
      <c r="BY296" s="82"/>
      <c r="CA296" s="82"/>
      <c r="CB296" s="82"/>
      <c r="CC296" s="82"/>
    </row>
    <row r="297" spans="1:81" ht="15" customHeight="1" x14ac:dyDescent="0.2">
      <c r="A297" s="82"/>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c r="AA297" s="82"/>
      <c r="AB297" s="82"/>
      <c r="AC297" s="82"/>
      <c r="AD297" s="82"/>
      <c r="AE297" s="82"/>
      <c r="AF297" s="82"/>
      <c r="AG297" s="82"/>
      <c r="AH297" s="82"/>
      <c r="AI297" s="82"/>
      <c r="AJ297" s="82"/>
      <c r="AK297" s="82"/>
      <c r="AL297" s="82"/>
      <c r="AM297" s="82"/>
      <c r="AN297" s="82"/>
      <c r="AO297" s="82"/>
      <c r="AP297" s="82"/>
      <c r="AQ297" s="82"/>
      <c r="AR297" s="82"/>
      <c r="AS297" s="82"/>
      <c r="AT297" s="82"/>
      <c r="AU297" s="82"/>
      <c r="AV297" s="82"/>
      <c r="AW297" s="82"/>
      <c r="AX297" s="82"/>
      <c r="AY297" s="82"/>
      <c r="AZ297" s="82"/>
      <c r="BA297" s="82"/>
      <c r="BB297" s="82"/>
      <c r="BC297" s="82"/>
      <c r="BD297" s="82"/>
      <c r="BE297" s="82"/>
      <c r="BF297" s="82"/>
      <c r="BG297" s="82"/>
      <c r="BH297" s="82"/>
      <c r="BI297" s="82"/>
      <c r="BJ297" s="82"/>
      <c r="BK297" s="82"/>
      <c r="BL297" s="82"/>
      <c r="BM297" s="82"/>
      <c r="BN297" s="82"/>
      <c r="BO297" s="82"/>
      <c r="BP297" s="82"/>
      <c r="BQ297" s="82"/>
      <c r="BR297" s="82"/>
      <c r="BS297" s="82"/>
      <c r="BT297" s="82"/>
      <c r="BU297" s="82"/>
      <c r="BV297" s="82"/>
      <c r="BW297" s="82"/>
      <c r="BX297" s="82"/>
      <c r="BY297" s="82"/>
      <c r="CA297" s="82"/>
      <c r="CB297" s="82"/>
      <c r="CC297" s="82"/>
    </row>
    <row r="298" spans="1:81" ht="15" customHeight="1" x14ac:dyDescent="0.2">
      <c r="A298" s="82"/>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c r="AA298" s="82"/>
      <c r="AB298" s="82"/>
      <c r="AC298" s="82"/>
      <c r="AD298" s="82"/>
      <c r="AE298" s="82"/>
      <c r="AF298" s="82"/>
      <c r="AG298" s="82"/>
      <c r="AH298" s="82"/>
      <c r="AI298" s="82"/>
      <c r="AJ298" s="82"/>
      <c r="AK298" s="82"/>
      <c r="AL298" s="82"/>
      <c r="AM298" s="82"/>
      <c r="AN298" s="82"/>
      <c r="AO298" s="82"/>
      <c r="AP298" s="82"/>
      <c r="AQ298" s="82"/>
      <c r="AR298" s="82"/>
      <c r="AS298" s="82"/>
      <c r="AT298" s="82"/>
      <c r="AU298" s="82"/>
      <c r="AV298" s="82"/>
      <c r="AW298" s="82"/>
      <c r="AX298" s="82"/>
      <c r="AY298" s="82"/>
      <c r="AZ298" s="82"/>
      <c r="BA298" s="82"/>
      <c r="BB298" s="82"/>
      <c r="BC298" s="82"/>
      <c r="BD298" s="82"/>
      <c r="BE298" s="82"/>
      <c r="BF298" s="82"/>
      <c r="BG298" s="82"/>
      <c r="BH298" s="82"/>
      <c r="BI298" s="82"/>
      <c r="BJ298" s="82"/>
      <c r="BK298" s="82"/>
      <c r="BL298" s="82"/>
      <c r="BM298" s="82"/>
      <c r="BN298" s="82"/>
      <c r="BO298" s="82"/>
      <c r="BP298" s="82"/>
      <c r="BQ298" s="82"/>
      <c r="BR298" s="82"/>
      <c r="BS298" s="82"/>
      <c r="BT298" s="82"/>
      <c r="BU298" s="82"/>
      <c r="BV298" s="82"/>
      <c r="BW298" s="82"/>
      <c r="BX298" s="82"/>
      <c r="BY298" s="82"/>
      <c r="CA298" s="82"/>
      <c r="CB298" s="82"/>
      <c r="CC298" s="82"/>
    </row>
    <row r="299" spans="1:81" ht="15" customHeight="1" x14ac:dyDescent="0.2">
      <c r="A299" s="82"/>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c r="AA299" s="82"/>
      <c r="AB299" s="82"/>
      <c r="AC299" s="82"/>
      <c r="AD299" s="82"/>
      <c r="AE299" s="82"/>
      <c r="AF299" s="82"/>
      <c r="AG299" s="82"/>
      <c r="AH299" s="82"/>
      <c r="AI299" s="82"/>
      <c r="AJ299" s="82"/>
      <c r="AK299" s="82"/>
      <c r="AL299" s="82"/>
      <c r="AM299" s="82"/>
      <c r="AN299" s="82"/>
      <c r="AO299" s="82"/>
      <c r="AP299" s="82"/>
      <c r="AQ299" s="82"/>
      <c r="AR299" s="82"/>
      <c r="AS299" s="82"/>
      <c r="AT299" s="82"/>
      <c r="AU299" s="82"/>
      <c r="AV299" s="82"/>
      <c r="AW299" s="82"/>
      <c r="AX299" s="82"/>
      <c r="AY299" s="82"/>
      <c r="AZ299" s="82"/>
      <c r="BA299" s="82"/>
      <c r="BB299" s="82"/>
      <c r="BC299" s="82"/>
      <c r="BD299" s="82"/>
      <c r="BE299" s="82"/>
      <c r="BF299" s="82"/>
      <c r="BG299" s="82"/>
      <c r="BH299" s="82"/>
      <c r="BI299" s="82"/>
      <c r="BJ299" s="82"/>
      <c r="BK299" s="82"/>
      <c r="BL299" s="82"/>
      <c r="BM299" s="82"/>
      <c r="BN299" s="82"/>
      <c r="BO299" s="82"/>
      <c r="BP299" s="82"/>
      <c r="BQ299" s="82"/>
      <c r="BR299" s="82"/>
      <c r="BS299" s="82"/>
      <c r="BT299" s="82"/>
      <c r="BU299" s="82"/>
      <c r="BV299" s="82"/>
      <c r="BW299" s="82"/>
      <c r="BX299" s="82"/>
      <c r="BY299" s="82"/>
      <c r="CA299" s="82"/>
      <c r="CB299" s="82"/>
      <c r="CC299" s="82"/>
    </row>
    <row r="300" spans="1:81" ht="15" customHeight="1" x14ac:dyDescent="0.2">
      <c r="A300" s="82"/>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G300" s="82"/>
      <c r="AH300" s="82"/>
      <c r="AI300" s="82"/>
      <c r="AJ300" s="82"/>
      <c r="AK300" s="82"/>
      <c r="AL300" s="82"/>
      <c r="AM300" s="82"/>
      <c r="AN300" s="82"/>
      <c r="AO300" s="82"/>
      <c r="AP300" s="82"/>
      <c r="AQ300" s="82"/>
      <c r="AR300" s="82"/>
      <c r="AS300" s="82"/>
      <c r="AT300" s="82"/>
      <c r="AU300" s="82"/>
      <c r="AV300" s="82"/>
      <c r="AW300" s="82"/>
      <c r="AX300" s="82"/>
      <c r="AY300" s="82"/>
      <c r="AZ300" s="82"/>
      <c r="BA300" s="82"/>
      <c r="BB300" s="82"/>
      <c r="BC300" s="82"/>
      <c r="BD300" s="82"/>
      <c r="BE300" s="82"/>
      <c r="BF300" s="82"/>
      <c r="BG300" s="82"/>
      <c r="BH300" s="82"/>
      <c r="BI300" s="82"/>
      <c r="BJ300" s="82"/>
      <c r="BK300" s="82"/>
      <c r="BL300" s="82"/>
      <c r="BM300" s="82"/>
      <c r="BN300" s="82"/>
      <c r="BO300" s="82"/>
      <c r="BP300" s="82"/>
      <c r="BQ300" s="82"/>
      <c r="BR300" s="82"/>
      <c r="BS300" s="82"/>
      <c r="BT300" s="82"/>
      <c r="BU300" s="82"/>
      <c r="BV300" s="82"/>
      <c r="BW300" s="82"/>
      <c r="BX300" s="82"/>
      <c r="BY300" s="82"/>
      <c r="CA300" s="82"/>
      <c r="CB300" s="82"/>
      <c r="CC300" s="82"/>
    </row>
    <row r="301" spans="1:81" ht="15" customHeight="1" x14ac:dyDescent="0.2">
      <c r="A301" s="82"/>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c r="AA301" s="82"/>
      <c r="AB301" s="82"/>
      <c r="AC301" s="82"/>
      <c r="AD301" s="82"/>
      <c r="AE301" s="82"/>
      <c r="AF301" s="82"/>
      <c r="AG301" s="82"/>
      <c r="AH301" s="82"/>
      <c r="AI301" s="82"/>
      <c r="AJ301" s="82"/>
      <c r="AK301" s="82"/>
      <c r="AL301" s="82"/>
      <c r="AM301" s="82"/>
      <c r="AN301" s="82"/>
      <c r="AO301" s="82"/>
      <c r="AP301" s="82"/>
      <c r="AQ301" s="82"/>
      <c r="AR301" s="82"/>
      <c r="AS301" s="82"/>
      <c r="AT301" s="82"/>
      <c r="AU301" s="82"/>
      <c r="AV301" s="82"/>
      <c r="AW301" s="82"/>
      <c r="AX301" s="82"/>
      <c r="AY301" s="82"/>
      <c r="AZ301" s="82"/>
      <c r="BA301" s="82"/>
      <c r="BB301" s="82"/>
      <c r="BC301" s="82"/>
      <c r="BD301" s="82"/>
      <c r="BE301" s="82"/>
      <c r="BF301" s="82"/>
      <c r="BG301" s="82"/>
      <c r="BH301" s="82"/>
      <c r="BI301" s="82"/>
      <c r="BJ301" s="82"/>
      <c r="BK301" s="82"/>
      <c r="BL301" s="82"/>
      <c r="BM301" s="82"/>
      <c r="BN301" s="82"/>
      <c r="BO301" s="82"/>
      <c r="BP301" s="82"/>
      <c r="BQ301" s="82"/>
      <c r="BR301" s="82"/>
      <c r="BS301" s="82"/>
      <c r="BT301" s="82"/>
      <c r="BU301" s="82"/>
      <c r="BV301" s="82"/>
      <c r="BW301" s="82"/>
      <c r="BX301" s="82"/>
      <c r="BY301" s="82"/>
      <c r="CA301" s="82"/>
      <c r="CB301" s="82"/>
      <c r="CC301" s="82"/>
    </row>
    <row r="302" spans="1:81" ht="15" customHeight="1" x14ac:dyDescent="0.2">
      <c r="A302" s="82"/>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c r="AA302" s="82"/>
      <c r="AB302" s="82"/>
      <c r="AC302" s="82"/>
      <c r="AD302" s="82"/>
      <c r="AE302" s="82"/>
      <c r="AF302" s="82"/>
      <c r="AG302" s="82"/>
      <c r="AH302" s="82"/>
      <c r="AI302" s="82"/>
      <c r="AJ302" s="82"/>
      <c r="AK302" s="82"/>
      <c r="AL302" s="82"/>
      <c r="AM302" s="82"/>
      <c r="AN302" s="82"/>
      <c r="AO302" s="82"/>
      <c r="AP302" s="82"/>
      <c r="AQ302" s="82"/>
      <c r="AR302" s="82"/>
      <c r="AS302" s="82"/>
      <c r="AT302" s="82"/>
      <c r="AU302" s="82"/>
      <c r="AV302" s="82"/>
      <c r="AW302" s="82"/>
      <c r="AX302" s="82"/>
      <c r="AY302" s="82"/>
      <c r="AZ302" s="82"/>
      <c r="BA302" s="82"/>
      <c r="BB302" s="82"/>
      <c r="BC302" s="82"/>
      <c r="BD302" s="82"/>
      <c r="BE302" s="82"/>
      <c r="BF302" s="82"/>
      <c r="BG302" s="82"/>
      <c r="BH302" s="82"/>
      <c r="BI302" s="82"/>
      <c r="BJ302" s="82"/>
      <c r="BK302" s="82"/>
      <c r="BL302" s="82"/>
      <c r="BM302" s="82"/>
      <c r="BN302" s="82"/>
      <c r="BO302" s="82"/>
      <c r="BP302" s="82"/>
      <c r="BQ302" s="82"/>
      <c r="BR302" s="82"/>
      <c r="BS302" s="82"/>
      <c r="BT302" s="82"/>
      <c r="BU302" s="82"/>
      <c r="BV302" s="82"/>
      <c r="BW302" s="82"/>
      <c r="BX302" s="82"/>
      <c r="BY302" s="82"/>
      <c r="CA302" s="82"/>
      <c r="CB302" s="82"/>
      <c r="CC302" s="82"/>
    </row>
    <row r="303" spans="1:81" ht="15" customHeight="1" x14ac:dyDescent="0.2">
      <c r="A303" s="82"/>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c r="AG303" s="82"/>
      <c r="AH303" s="82"/>
      <c r="AI303" s="82"/>
      <c r="AJ303" s="82"/>
      <c r="AK303" s="82"/>
      <c r="AL303" s="82"/>
      <c r="AM303" s="82"/>
      <c r="AN303" s="82"/>
      <c r="AO303" s="82"/>
      <c r="AP303" s="82"/>
      <c r="AQ303" s="82"/>
      <c r="AR303" s="82"/>
      <c r="AS303" s="82"/>
      <c r="AT303" s="82"/>
      <c r="AU303" s="82"/>
      <c r="AV303" s="82"/>
      <c r="AW303" s="82"/>
      <c r="AX303" s="82"/>
      <c r="AY303" s="82"/>
      <c r="AZ303" s="82"/>
      <c r="BA303" s="82"/>
      <c r="BB303" s="82"/>
      <c r="BC303" s="82"/>
      <c r="BD303" s="82"/>
      <c r="BE303" s="82"/>
      <c r="BF303" s="82"/>
      <c r="BG303" s="82"/>
      <c r="BH303" s="82"/>
      <c r="BI303" s="82"/>
      <c r="BJ303" s="82"/>
      <c r="BK303" s="82"/>
      <c r="BL303" s="82"/>
      <c r="BM303" s="82"/>
      <c r="BN303" s="82"/>
      <c r="BO303" s="82"/>
      <c r="BP303" s="82"/>
      <c r="BQ303" s="82"/>
      <c r="BR303" s="82"/>
      <c r="BS303" s="82"/>
      <c r="BT303" s="82"/>
      <c r="BU303" s="82"/>
      <c r="BV303" s="82"/>
      <c r="BW303" s="82"/>
      <c r="BX303" s="82"/>
      <c r="BY303" s="82"/>
      <c r="CA303" s="82"/>
      <c r="CB303" s="82"/>
      <c r="CC303" s="82"/>
    </row>
    <row r="304" spans="1:81" ht="15" customHeight="1" x14ac:dyDescent="0.2">
      <c r="A304" s="82"/>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c r="AA304" s="82"/>
      <c r="AB304" s="82"/>
      <c r="AC304" s="82"/>
      <c r="AD304" s="82"/>
      <c r="AE304" s="82"/>
      <c r="AF304" s="82"/>
      <c r="AG304" s="82"/>
      <c r="AH304" s="82"/>
      <c r="AI304" s="82"/>
      <c r="AJ304" s="82"/>
      <c r="AK304" s="82"/>
      <c r="AL304" s="82"/>
      <c r="AM304" s="82"/>
      <c r="AN304" s="82"/>
      <c r="AO304" s="82"/>
      <c r="AP304" s="82"/>
      <c r="AQ304" s="82"/>
      <c r="AR304" s="82"/>
      <c r="AS304" s="82"/>
      <c r="AT304" s="82"/>
      <c r="AU304" s="82"/>
      <c r="AV304" s="82"/>
      <c r="AW304" s="82"/>
      <c r="AX304" s="82"/>
      <c r="AY304" s="82"/>
      <c r="AZ304" s="82"/>
      <c r="BA304" s="82"/>
      <c r="BB304" s="82"/>
      <c r="BC304" s="82"/>
      <c r="BD304" s="82"/>
      <c r="BE304" s="82"/>
      <c r="BF304" s="82"/>
      <c r="BG304" s="82"/>
      <c r="BH304" s="82"/>
      <c r="BI304" s="82"/>
      <c r="BJ304" s="82"/>
      <c r="BK304" s="82"/>
      <c r="BL304" s="82"/>
      <c r="BM304" s="82"/>
      <c r="BN304" s="82"/>
      <c r="BO304" s="82"/>
      <c r="BP304" s="82"/>
      <c r="BQ304" s="82"/>
      <c r="BR304" s="82"/>
      <c r="BS304" s="82"/>
      <c r="BT304" s="82"/>
      <c r="BU304" s="82"/>
      <c r="BV304" s="82"/>
      <c r="BW304" s="82"/>
      <c r="BX304" s="82"/>
      <c r="BY304" s="82"/>
      <c r="CA304" s="82"/>
      <c r="CB304" s="82"/>
      <c r="CC304" s="82"/>
    </row>
    <row r="305" spans="1:81" ht="15" customHeight="1" x14ac:dyDescent="0.2">
      <c r="A305" s="82"/>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c r="AA305" s="82"/>
      <c r="AB305" s="82"/>
      <c r="AC305" s="82"/>
      <c r="AD305" s="82"/>
      <c r="AE305" s="82"/>
      <c r="AF305" s="82"/>
      <c r="AG305" s="82"/>
      <c r="AH305" s="82"/>
      <c r="AI305" s="82"/>
      <c r="AJ305" s="82"/>
      <c r="AK305" s="82"/>
      <c r="AL305" s="82"/>
      <c r="AM305" s="82"/>
      <c r="AN305" s="82"/>
      <c r="AO305" s="82"/>
      <c r="AP305" s="82"/>
      <c r="AQ305" s="82"/>
      <c r="AR305" s="82"/>
      <c r="AS305" s="82"/>
      <c r="AT305" s="82"/>
      <c r="AU305" s="82"/>
      <c r="AV305" s="82"/>
      <c r="AW305" s="82"/>
      <c r="AX305" s="82"/>
      <c r="AY305" s="82"/>
      <c r="AZ305" s="82"/>
      <c r="BA305" s="82"/>
      <c r="BB305" s="82"/>
      <c r="BC305" s="82"/>
      <c r="BD305" s="82"/>
      <c r="BE305" s="82"/>
      <c r="BF305" s="82"/>
      <c r="BG305" s="82"/>
      <c r="BH305" s="82"/>
      <c r="BI305" s="82"/>
      <c r="BJ305" s="82"/>
      <c r="BK305" s="82"/>
      <c r="BL305" s="82"/>
      <c r="BM305" s="82"/>
      <c r="BN305" s="82"/>
      <c r="BO305" s="82"/>
      <c r="BP305" s="82"/>
      <c r="BQ305" s="82"/>
      <c r="BR305" s="82"/>
      <c r="BS305" s="82"/>
      <c r="BT305" s="82"/>
      <c r="BU305" s="82"/>
      <c r="BV305" s="82"/>
      <c r="BW305" s="82"/>
      <c r="BX305" s="82"/>
      <c r="BY305" s="82"/>
      <c r="CA305" s="82"/>
      <c r="CB305" s="82"/>
      <c r="CC305" s="82"/>
    </row>
    <row r="306" spans="1:81" ht="15" customHeight="1" x14ac:dyDescent="0.2">
      <c r="A306" s="82"/>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c r="AA306" s="82"/>
      <c r="AB306" s="82"/>
      <c r="AC306" s="82"/>
      <c r="AD306" s="82"/>
      <c r="AE306" s="82"/>
      <c r="AF306" s="82"/>
      <c r="AG306" s="82"/>
      <c r="AH306" s="82"/>
      <c r="AI306" s="82"/>
      <c r="AJ306" s="82"/>
      <c r="AK306" s="82"/>
      <c r="AL306" s="82"/>
      <c r="AM306" s="82"/>
      <c r="AN306" s="82"/>
      <c r="AO306" s="82"/>
      <c r="AP306" s="82"/>
      <c r="AQ306" s="82"/>
      <c r="AR306" s="82"/>
      <c r="AS306" s="82"/>
      <c r="AT306" s="82"/>
      <c r="AU306" s="82"/>
      <c r="AV306" s="82"/>
      <c r="AW306" s="82"/>
      <c r="AX306" s="82"/>
      <c r="AY306" s="82"/>
      <c r="AZ306" s="82"/>
      <c r="BA306" s="82"/>
      <c r="BB306" s="82"/>
      <c r="BC306" s="82"/>
      <c r="BD306" s="82"/>
      <c r="BE306" s="82"/>
      <c r="BF306" s="82"/>
      <c r="BG306" s="82"/>
      <c r="BH306" s="82"/>
      <c r="BI306" s="82"/>
      <c r="BJ306" s="82"/>
      <c r="BK306" s="82"/>
      <c r="BL306" s="82"/>
      <c r="BM306" s="82"/>
      <c r="BN306" s="82"/>
      <c r="BO306" s="82"/>
      <c r="BP306" s="82"/>
      <c r="BQ306" s="82"/>
      <c r="BR306" s="82"/>
      <c r="BS306" s="82"/>
      <c r="BT306" s="82"/>
      <c r="BU306" s="82"/>
      <c r="BV306" s="82"/>
      <c r="BW306" s="82"/>
      <c r="BX306" s="82"/>
      <c r="BY306" s="82"/>
      <c r="CA306" s="82"/>
      <c r="CB306" s="82"/>
      <c r="CC306" s="82"/>
    </row>
    <row r="307" spans="1:81" ht="15" customHeight="1" x14ac:dyDescent="0.2">
      <c r="A307" s="82"/>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c r="AJ307" s="82"/>
      <c r="AK307" s="82"/>
      <c r="AL307" s="82"/>
      <c r="AM307" s="82"/>
      <c r="AN307" s="82"/>
      <c r="AO307" s="82"/>
      <c r="AP307" s="82"/>
      <c r="AQ307" s="82"/>
      <c r="AR307" s="82"/>
      <c r="AS307" s="82"/>
      <c r="AT307" s="82"/>
      <c r="AU307" s="82"/>
      <c r="AV307" s="82"/>
      <c r="AW307" s="82"/>
      <c r="AX307" s="82"/>
      <c r="AY307" s="82"/>
      <c r="AZ307" s="82"/>
      <c r="BA307" s="82"/>
      <c r="BB307" s="82"/>
      <c r="BC307" s="82"/>
      <c r="BD307" s="82"/>
      <c r="BE307" s="82"/>
      <c r="BF307" s="82"/>
      <c r="BG307" s="82"/>
      <c r="BH307" s="82"/>
      <c r="BI307" s="82"/>
      <c r="BJ307" s="82"/>
      <c r="BK307" s="82"/>
      <c r="BL307" s="82"/>
      <c r="BM307" s="82"/>
      <c r="BN307" s="82"/>
      <c r="BO307" s="82"/>
      <c r="BP307" s="82"/>
      <c r="BQ307" s="82"/>
      <c r="BR307" s="82"/>
      <c r="BS307" s="82"/>
      <c r="BT307" s="82"/>
      <c r="BU307" s="82"/>
      <c r="BV307" s="82"/>
      <c r="BW307" s="82"/>
      <c r="BX307" s="82"/>
      <c r="BY307" s="82"/>
      <c r="CA307" s="82"/>
      <c r="CB307" s="82"/>
      <c r="CC307" s="82"/>
    </row>
    <row r="308" spans="1:81" ht="15" customHeight="1" x14ac:dyDescent="0.2">
      <c r="A308" s="82"/>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c r="AJ308" s="82"/>
      <c r="AK308" s="82"/>
      <c r="AL308" s="82"/>
      <c r="AM308" s="82"/>
      <c r="AN308" s="82"/>
      <c r="AO308" s="82"/>
      <c r="AP308" s="82"/>
      <c r="AQ308" s="82"/>
      <c r="AR308" s="82"/>
      <c r="AS308" s="82"/>
      <c r="AT308" s="82"/>
      <c r="AU308" s="82"/>
      <c r="AV308" s="82"/>
      <c r="AW308" s="82"/>
      <c r="AX308" s="82"/>
      <c r="AY308" s="82"/>
      <c r="AZ308" s="82"/>
      <c r="BA308" s="82"/>
      <c r="BB308" s="82"/>
      <c r="BC308" s="82"/>
      <c r="BD308" s="82"/>
      <c r="BE308" s="82"/>
      <c r="BF308" s="82"/>
      <c r="BG308" s="82"/>
      <c r="BH308" s="82"/>
      <c r="BI308" s="82"/>
      <c r="BJ308" s="82"/>
      <c r="BK308" s="82"/>
      <c r="BL308" s="82"/>
      <c r="BM308" s="82"/>
      <c r="BN308" s="82"/>
      <c r="BO308" s="82"/>
      <c r="BP308" s="82"/>
      <c r="BQ308" s="82"/>
      <c r="BR308" s="82"/>
      <c r="BS308" s="82"/>
      <c r="BT308" s="82"/>
      <c r="BU308" s="82"/>
      <c r="BV308" s="82"/>
      <c r="BW308" s="82"/>
      <c r="BX308" s="82"/>
      <c r="BY308" s="82"/>
      <c r="CA308" s="82"/>
      <c r="CB308" s="82"/>
      <c r="CC308" s="82"/>
    </row>
    <row r="309" spans="1:81" ht="15" customHeight="1" x14ac:dyDescent="0.2">
      <c r="A309" s="82"/>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c r="AA309" s="82"/>
      <c r="AB309" s="82"/>
      <c r="AC309" s="82"/>
      <c r="AD309" s="82"/>
      <c r="AE309" s="82"/>
      <c r="AF309" s="82"/>
      <c r="AG309" s="82"/>
      <c r="AH309" s="82"/>
      <c r="AI309" s="82"/>
      <c r="AJ309" s="82"/>
      <c r="AK309" s="82"/>
      <c r="AL309" s="82"/>
      <c r="AM309" s="82"/>
      <c r="AN309" s="82"/>
      <c r="AO309" s="82"/>
      <c r="AP309" s="82"/>
      <c r="AQ309" s="82"/>
      <c r="AR309" s="82"/>
      <c r="AS309" s="82"/>
      <c r="AT309" s="82"/>
      <c r="AU309" s="82"/>
      <c r="AV309" s="82"/>
      <c r="AW309" s="82"/>
      <c r="AX309" s="82"/>
      <c r="AY309" s="82"/>
      <c r="AZ309" s="82"/>
      <c r="BA309" s="82"/>
      <c r="BB309" s="82"/>
      <c r="BC309" s="82"/>
      <c r="BD309" s="82"/>
      <c r="BE309" s="82"/>
      <c r="BF309" s="82"/>
      <c r="BG309" s="82"/>
      <c r="BH309" s="82"/>
      <c r="BI309" s="82"/>
      <c r="BJ309" s="82"/>
      <c r="BK309" s="82"/>
      <c r="BL309" s="82"/>
      <c r="BM309" s="82"/>
      <c r="BN309" s="82"/>
      <c r="BO309" s="82"/>
      <c r="BP309" s="82"/>
      <c r="BQ309" s="82"/>
      <c r="BR309" s="82"/>
      <c r="BS309" s="82"/>
      <c r="BT309" s="82"/>
      <c r="BU309" s="82"/>
      <c r="BV309" s="82"/>
      <c r="BW309" s="82"/>
      <c r="BX309" s="82"/>
      <c r="BY309" s="82"/>
      <c r="CA309" s="82"/>
      <c r="CB309" s="82"/>
      <c r="CC309" s="82"/>
    </row>
    <row r="310" spans="1:81" ht="15" customHeight="1" x14ac:dyDescent="0.2">
      <c r="A310" s="82"/>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c r="AA310" s="82"/>
      <c r="AB310" s="82"/>
      <c r="AC310" s="82"/>
      <c r="AD310" s="82"/>
      <c r="AE310" s="82"/>
      <c r="AF310" s="82"/>
      <c r="AG310" s="82"/>
      <c r="AH310" s="82"/>
      <c r="AI310" s="82"/>
      <c r="AJ310" s="82"/>
      <c r="AK310" s="82"/>
      <c r="AL310" s="82"/>
      <c r="AM310" s="82"/>
      <c r="AN310" s="82"/>
      <c r="AO310" s="82"/>
      <c r="AP310" s="82"/>
      <c r="AQ310" s="82"/>
      <c r="AR310" s="82"/>
      <c r="AS310" s="82"/>
      <c r="AT310" s="82"/>
      <c r="AU310" s="82"/>
      <c r="AV310" s="82"/>
      <c r="AW310" s="82"/>
      <c r="AX310" s="82"/>
      <c r="AY310" s="82"/>
      <c r="AZ310" s="82"/>
      <c r="BA310" s="82"/>
      <c r="BB310" s="82"/>
      <c r="BC310" s="82"/>
      <c r="BD310" s="82"/>
      <c r="BE310" s="82"/>
      <c r="BF310" s="82"/>
      <c r="BG310" s="82"/>
      <c r="BH310" s="82"/>
      <c r="BI310" s="82"/>
      <c r="BJ310" s="82"/>
      <c r="BK310" s="82"/>
      <c r="BL310" s="82"/>
      <c r="BM310" s="82"/>
      <c r="BN310" s="82"/>
      <c r="BO310" s="82"/>
      <c r="BP310" s="82"/>
      <c r="BQ310" s="82"/>
      <c r="BR310" s="82"/>
      <c r="BS310" s="82"/>
      <c r="BT310" s="82"/>
      <c r="BU310" s="82"/>
      <c r="BV310" s="82"/>
      <c r="BW310" s="82"/>
      <c r="BX310" s="82"/>
      <c r="BY310" s="82"/>
      <c r="CA310" s="82"/>
      <c r="CB310" s="82"/>
      <c r="CC310" s="82"/>
    </row>
    <row r="311" spans="1:81" ht="15" customHeight="1" x14ac:dyDescent="0.2">
      <c r="A311" s="82"/>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c r="AA311" s="82"/>
      <c r="AB311" s="82"/>
      <c r="AC311" s="82"/>
      <c r="AD311" s="82"/>
      <c r="AE311" s="82"/>
      <c r="AF311" s="82"/>
      <c r="AG311" s="82"/>
      <c r="AH311" s="82"/>
      <c r="AI311" s="82"/>
      <c r="AJ311" s="82"/>
      <c r="AK311" s="82"/>
      <c r="AL311" s="82"/>
      <c r="AM311" s="82"/>
      <c r="AN311" s="82"/>
      <c r="AO311" s="82"/>
      <c r="AP311" s="82"/>
      <c r="AQ311" s="82"/>
      <c r="AR311" s="82"/>
      <c r="AS311" s="82"/>
      <c r="AT311" s="82"/>
      <c r="AU311" s="82"/>
      <c r="AV311" s="82"/>
      <c r="AW311" s="82"/>
      <c r="AX311" s="82"/>
      <c r="AY311" s="82"/>
      <c r="AZ311" s="82"/>
      <c r="BA311" s="82"/>
      <c r="BB311" s="82"/>
      <c r="BC311" s="82"/>
      <c r="BD311" s="82"/>
      <c r="BE311" s="82"/>
      <c r="BF311" s="82"/>
      <c r="BG311" s="82"/>
      <c r="BH311" s="82"/>
      <c r="BI311" s="82"/>
      <c r="BJ311" s="82"/>
      <c r="BK311" s="82"/>
      <c r="BL311" s="82"/>
      <c r="BM311" s="82"/>
      <c r="BN311" s="82"/>
      <c r="BO311" s="82"/>
      <c r="BP311" s="82"/>
      <c r="BQ311" s="82"/>
      <c r="BR311" s="82"/>
      <c r="BS311" s="82"/>
      <c r="BT311" s="82"/>
      <c r="BU311" s="82"/>
      <c r="BV311" s="82"/>
      <c r="BW311" s="82"/>
      <c r="BX311" s="82"/>
      <c r="BY311" s="82"/>
      <c r="CA311" s="82"/>
      <c r="CB311" s="82"/>
      <c r="CC311" s="82"/>
    </row>
    <row r="312" spans="1:81" ht="15" customHeight="1" x14ac:dyDescent="0.2">
      <c r="A312" s="82"/>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c r="AA312" s="82"/>
      <c r="AB312" s="82"/>
      <c r="AC312" s="82"/>
      <c r="AD312" s="82"/>
      <c r="AE312" s="82"/>
      <c r="AF312" s="82"/>
      <c r="AG312" s="82"/>
      <c r="AH312" s="82"/>
      <c r="AI312" s="82"/>
      <c r="AJ312" s="82"/>
      <c r="AK312" s="82"/>
      <c r="AL312" s="82"/>
      <c r="AM312" s="82"/>
      <c r="AN312" s="82"/>
      <c r="AO312" s="82"/>
      <c r="AP312" s="82"/>
      <c r="AQ312" s="82"/>
      <c r="AR312" s="82"/>
      <c r="AS312" s="82"/>
      <c r="AT312" s="82"/>
      <c r="AU312" s="82"/>
      <c r="AV312" s="82"/>
      <c r="AW312" s="82"/>
      <c r="AX312" s="82"/>
      <c r="AY312" s="82"/>
      <c r="AZ312" s="82"/>
      <c r="BA312" s="82"/>
      <c r="BB312" s="82"/>
      <c r="BC312" s="82"/>
      <c r="BD312" s="82"/>
      <c r="BE312" s="82"/>
      <c r="BF312" s="82"/>
      <c r="BG312" s="82"/>
      <c r="BH312" s="82"/>
      <c r="BI312" s="82"/>
      <c r="BJ312" s="82"/>
      <c r="BK312" s="82"/>
      <c r="BL312" s="82"/>
      <c r="BM312" s="82"/>
      <c r="BN312" s="82"/>
      <c r="BO312" s="82"/>
      <c r="BP312" s="82"/>
      <c r="BQ312" s="82"/>
      <c r="BR312" s="82"/>
      <c r="BS312" s="82"/>
      <c r="BT312" s="82"/>
      <c r="BU312" s="82"/>
      <c r="BV312" s="82"/>
      <c r="BW312" s="82"/>
      <c r="BX312" s="82"/>
      <c r="BY312" s="82"/>
      <c r="CA312" s="82"/>
      <c r="CB312" s="82"/>
      <c r="CC312" s="82"/>
    </row>
    <row r="313" spans="1:81" ht="15" customHeight="1" x14ac:dyDescent="0.2">
      <c r="A313" s="82"/>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G313" s="82"/>
      <c r="AH313" s="82"/>
      <c r="AI313" s="82"/>
      <c r="AJ313" s="82"/>
      <c r="AK313" s="82"/>
      <c r="AL313" s="82"/>
      <c r="AM313" s="82"/>
      <c r="AN313" s="82"/>
      <c r="AO313" s="82"/>
      <c r="AP313" s="82"/>
      <c r="AQ313" s="82"/>
      <c r="AR313" s="82"/>
      <c r="AS313" s="82"/>
      <c r="AT313" s="82"/>
      <c r="AU313" s="82"/>
      <c r="AV313" s="82"/>
      <c r="AW313" s="82"/>
      <c r="AX313" s="82"/>
      <c r="AY313" s="82"/>
      <c r="AZ313" s="82"/>
      <c r="BA313" s="82"/>
      <c r="BB313" s="82"/>
      <c r="BC313" s="82"/>
      <c r="BD313" s="82"/>
      <c r="BE313" s="82"/>
      <c r="BF313" s="82"/>
      <c r="BG313" s="82"/>
      <c r="BH313" s="82"/>
      <c r="BI313" s="82"/>
      <c r="BJ313" s="82"/>
      <c r="BK313" s="82"/>
      <c r="BL313" s="82"/>
      <c r="BM313" s="82"/>
      <c r="BN313" s="82"/>
      <c r="BO313" s="82"/>
      <c r="BP313" s="82"/>
      <c r="BQ313" s="82"/>
      <c r="BR313" s="82"/>
      <c r="BS313" s="82"/>
      <c r="BT313" s="82"/>
      <c r="BU313" s="82"/>
      <c r="BV313" s="82"/>
      <c r="BW313" s="82"/>
      <c r="BX313" s="82"/>
      <c r="BY313" s="82"/>
      <c r="CA313" s="82"/>
      <c r="CB313" s="82"/>
      <c r="CC313" s="82"/>
    </row>
    <row r="314" spans="1:81" ht="15" customHeight="1" x14ac:dyDescent="0.2">
      <c r="A314" s="82"/>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c r="AA314" s="82"/>
      <c r="AB314" s="82"/>
      <c r="AC314" s="82"/>
      <c r="AD314" s="82"/>
      <c r="AE314" s="82"/>
      <c r="AF314" s="82"/>
      <c r="AG314" s="82"/>
      <c r="AH314" s="82"/>
      <c r="AI314" s="82"/>
      <c r="AJ314" s="82"/>
      <c r="AK314" s="82"/>
      <c r="AL314" s="82"/>
      <c r="AM314" s="82"/>
      <c r="AN314" s="82"/>
      <c r="AO314" s="82"/>
      <c r="AP314" s="82"/>
      <c r="AQ314" s="82"/>
      <c r="AR314" s="82"/>
      <c r="AS314" s="82"/>
      <c r="AT314" s="82"/>
      <c r="AU314" s="82"/>
      <c r="AV314" s="82"/>
      <c r="AW314" s="82"/>
      <c r="AX314" s="82"/>
      <c r="AY314" s="82"/>
      <c r="AZ314" s="82"/>
      <c r="BA314" s="82"/>
      <c r="BB314" s="82"/>
      <c r="BC314" s="82"/>
      <c r="BD314" s="82"/>
      <c r="BE314" s="82"/>
      <c r="BF314" s="82"/>
      <c r="BG314" s="82"/>
      <c r="BH314" s="82"/>
      <c r="BI314" s="82"/>
      <c r="BJ314" s="82"/>
      <c r="BK314" s="82"/>
      <c r="BL314" s="82"/>
      <c r="BM314" s="82"/>
      <c r="BN314" s="82"/>
      <c r="BO314" s="82"/>
      <c r="BP314" s="82"/>
      <c r="BQ314" s="82"/>
      <c r="BR314" s="82"/>
      <c r="BS314" s="82"/>
      <c r="BT314" s="82"/>
      <c r="BU314" s="82"/>
      <c r="BV314" s="82"/>
      <c r="BW314" s="82"/>
      <c r="BX314" s="82"/>
      <c r="BY314" s="82"/>
      <c r="CA314" s="82"/>
      <c r="CB314" s="82"/>
      <c r="CC314" s="82"/>
    </row>
    <row r="315" spans="1:81" ht="15" customHeight="1" x14ac:dyDescent="0.2">
      <c r="A315" s="82"/>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c r="AA315" s="82"/>
      <c r="AB315" s="82"/>
      <c r="AC315" s="82"/>
      <c r="AD315" s="82"/>
      <c r="AE315" s="82"/>
      <c r="AF315" s="82"/>
      <c r="AG315" s="82"/>
      <c r="AH315" s="82"/>
      <c r="AI315" s="82"/>
      <c r="AJ315" s="82"/>
      <c r="AK315" s="82"/>
      <c r="AL315" s="82"/>
      <c r="AM315" s="82"/>
      <c r="AN315" s="82"/>
      <c r="AO315" s="82"/>
      <c r="AP315" s="82"/>
      <c r="AQ315" s="82"/>
      <c r="AR315" s="82"/>
      <c r="AS315" s="82"/>
      <c r="AT315" s="82"/>
      <c r="AU315" s="82"/>
      <c r="AV315" s="82"/>
      <c r="AW315" s="82"/>
      <c r="AX315" s="82"/>
      <c r="AY315" s="82"/>
      <c r="AZ315" s="82"/>
      <c r="BA315" s="82"/>
      <c r="BB315" s="82"/>
      <c r="BC315" s="82"/>
      <c r="BD315" s="82"/>
      <c r="BE315" s="82"/>
      <c r="BF315" s="82"/>
      <c r="BG315" s="82"/>
      <c r="BH315" s="82"/>
      <c r="BI315" s="82"/>
      <c r="BJ315" s="82"/>
      <c r="BK315" s="82"/>
      <c r="BL315" s="82"/>
      <c r="BM315" s="82"/>
      <c r="BN315" s="82"/>
      <c r="BO315" s="82"/>
      <c r="BP315" s="82"/>
      <c r="BQ315" s="82"/>
      <c r="BR315" s="82"/>
      <c r="BS315" s="82"/>
      <c r="BT315" s="82"/>
      <c r="BU315" s="82"/>
      <c r="BV315" s="82"/>
      <c r="BW315" s="82"/>
      <c r="BX315" s="82"/>
      <c r="BY315" s="82"/>
      <c r="CA315" s="82"/>
      <c r="CB315" s="82"/>
      <c r="CC315" s="82"/>
    </row>
    <row r="316" spans="1:81" ht="15" customHeight="1" x14ac:dyDescent="0.2">
      <c r="A316" s="82"/>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c r="AA316" s="82"/>
      <c r="AB316" s="82"/>
      <c r="AC316" s="82"/>
      <c r="AD316" s="82"/>
      <c r="AE316" s="82"/>
      <c r="AF316" s="82"/>
      <c r="AG316" s="82"/>
      <c r="AH316" s="82"/>
      <c r="AI316" s="82"/>
      <c r="AJ316" s="82"/>
      <c r="AK316" s="82"/>
      <c r="AL316" s="82"/>
      <c r="AM316" s="82"/>
      <c r="AN316" s="82"/>
      <c r="AO316" s="82"/>
      <c r="AP316" s="82"/>
      <c r="AQ316" s="82"/>
      <c r="AR316" s="82"/>
      <c r="AS316" s="82"/>
      <c r="AT316" s="82"/>
      <c r="AU316" s="82"/>
      <c r="AV316" s="82"/>
      <c r="AW316" s="82"/>
      <c r="AX316" s="82"/>
      <c r="AY316" s="82"/>
      <c r="AZ316" s="82"/>
      <c r="BA316" s="82"/>
      <c r="BB316" s="82"/>
      <c r="BC316" s="82"/>
      <c r="BD316" s="82"/>
      <c r="BE316" s="82"/>
      <c r="BF316" s="82"/>
      <c r="BG316" s="82"/>
      <c r="BH316" s="82"/>
      <c r="BI316" s="82"/>
      <c r="BJ316" s="82"/>
      <c r="BK316" s="82"/>
      <c r="BL316" s="82"/>
      <c r="BM316" s="82"/>
      <c r="BN316" s="82"/>
      <c r="BO316" s="82"/>
      <c r="BP316" s="82"/>
      <c r="BQ316" s="82"/>
      <c r="BR316" s="82"/>
      <c r="BS316" s="82"/>
      <c r="BT316" s="82"/>
      <c r="BU316" s="82"/>
      <c r="BV316" s="82"/>
      <c r="BW316" s="82"/>
      <c r="BX316" s="82"/>
      <c r="BY316" s="82"/>
      <c r="CA316" s="82"/>
      <c r="CB316" s="82"/>
      <c r="CC316" s="82"/>
    </row>
    <row r="317" spans="1:81" ht="15" customHeight="1" x14ac:dyDescent="0.2">
      <c r="A317" s="82"/>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c r="AA317" s="82"/>
      <c r="AB317" s="82"/>
      <c r="AC317" s="82"/>
      <c r="AD317" s="82"/>
      <c r="AE317" s="82"/>
      <c r="AF317" s="82"/>
      <c r="AG317" s="82"/>
      <c r="AH317" s="82"/>
      <c r="AI317" s="82"/>
      <c r="AJ317" s="82"/>
      <c r="AK317" s="82"/>
      <c r="AL317" s="82"/>
      <c r="AM317" s="82"/>
      <c r="AN317" s="82"/>
      <c r="AO317" s="82"/>
      <c r="AP317" s="82"/>
      <c r="AQ317" s="82"/>
      <c r="AR317" s="82"/>
      <c r="AS317" s="82"/>
      <c r="AT317" s="82"/>
      <c r="AU317" s="82"/>
      <c r="AV317" s="82"/>
      <c r="AW317" s="82"/>
      <c r="AX317" s="82"/>
      <c r="AY317" s="82"/>
      <c r="AZ317" s="82"/>
      <c r="BA317" s="82"/>
      <c r="BB317" s="82"/>
      <c r="BC317" s="82"/>
      <c r="BD317" s="82"/>
      <c r="BE317" s="82"/>
      <c r="BF317" s="82"/>
      <c r="BG317" s="82"/>
      <c r="BH317" s="82"/>
      <c r="BI317" s="82"/>
      <c r="BJ317" s="82"/>
      <c r="BK317" s="82"/>
      <c r="BL317" s="82"/>
      <c r="BM317" s="82"/>
      <c r="BN317" s="82"/>
      <c r="BO317" s="82"/>
      <c r="BP317" s="82"/>
      <c r="BQ317" s="82"/>
      <c r="BR317" s="82"/>
      <c r="BS317" s="82"/>
      <c r="BT317" s="82"/>
      <c r="BU317" s="82"/>
      <c r="BV317" s="82"/>
      <c r="BW317" s="82"/>
      <c r="BX317" s="82"/>
      <c r="BY317" s="82"/>
      <c r="CA317" s="82"/>
      <c r="CB317" s="82"/>
      <c r="CC317" s="82"/>
    </row>
    <row r="318" spans="1:81" ht="15" customHeight="1" x14ac:dyDescent="0.2">
      <c r="A318" s="82"/>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c r="AA318" s="82"/>
      <c r="AB318" s="82"/>
      <c r="AC318" s="82"/>
      <c r="AD318" s="82"/>
      <c r="AE318" s="82"/>
      <c r="AF318" s="82"/>
      <c r="AG318" s="82"/>
      <c r="AH318" s="82"/>
      <c r="AI318" s="82"/>
      <c r="AJ318" s="82"/>
      <c r="AK318" s="82"/>
      <c r="AL318" s="82"/>
      <c r="AM318" s="82"/>
      <c r="AN318" s="82"/>
      <c r="AO318" s="82"/>
      <c r="AP318" s="82"/>
      <c r="AQ318" s="82"/>
      <c r="AR318" s="82"/>
      <c r="AS318" s="82"/>
      <c r="AT318" s="82"/>
      <c r="AU318" s="82"/>
      <c r="AV318" s="82"/>
      <c r="AW318" s="82"/>
      <c r="AX318" s="82"/>
      <c r="AY318" s="82"/>
      <c r="AZ318" s="82"/>
      <c r="BA318" s="82"/>
      <c r="BB318" s="82"/>
      <c r="BC318" s="82"/>
      <c r="BD318" s="82"/>
      <c r="BE318" s="82"/>
      <c r="BF318" s="82"/>
      <c r="BG318" s="82"/>
      <c r="BH318" s="82"/>
      <c r="BI318" s="82"/>
      <c r="BJ318" s="82"/>
      <c r="BK318" s="82"/>
      <c r="BL318" s="82"/>
      <c r="BM318" s="82"/>
      <c r="BN318" s="82"/>
      <c r="BO318" s="82"/>
      <c r="BP318" s="82"/>
      <c r="BQ318" s="82"/>
      <c r="BR318" s="82"/>
      <c r="BS318" s="82"/>
      <c r="BT318" s="82"/>
      <c r="BU318" s="82"/>
      <c r="BV318" s="82"/>
      <c r="BW318" s="82"/>
      <c r="BX318" s="82"/>
      <c r="BY318" s="82"/>
      <c r="CA318" s="82"/>
      <c r="CB318" s="82"/>
      <c r="CC318" s="82"/>
    </row>
    <row r="319" spans="1:81" ht="15" customHeight="1" x14ac:dyDescent="0.2">
      <c r="A319" s="82"/>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G319" s="82"/>
      <c r="AH319" s="82"/>
      <c r="AI319" s="82"/>
      <c r="AJ319" s="82"/>
      <c r="AK319" s="82"/>
      <c r="AL319" s="82"/>
      <c r="AM319" s="82"/>
      <c r="AN319" s="82"/>
      <c r="AO319" s="82"/>
      <c r="AP319" s="82"/>
      <c r="AQ319" s="82"/>
      <c r="AR319" s="82"/>
      <c r="AS319" s="82"/>
      <c r="AT319" s="82"/>
      <c r="AU319" s="82"/>
      <c r="AV319" s="82"/>
      <c r="AW319" s="82"/>
      <c r="AX319" s="82"/>
      <c r="AY319" s="82"/>
      <c r="AZ319" s="82"/>
      <c r="BA319" s="82"/>
      <c r="BB319" s="82"/>
      <c r="BC319" s="82"/>
      <c r="BD319" s="82"/>
      <c r="BE319" s="82"/>
      <c r="BF319" s="82"/>
      <c r="BG319" s="82"/>
      <c r="BH319" s="82"/>
      <c r="BI319" s="82"/>
      <c r="BJ319" s="82"/>
      <c r="BK319" s="82"/>
      <c r="BL319" s="82"/>
      <c r="BM319" s="82"/>
      <c r="BN319" s="82"/>
      <c r="BO319" s="82"/>
      <c r="BP319" s="82"/>
      <c r="BQ319" s="82"/>
      <c r="BR319" s="82"/>
      <c r="BS319" s="82"/>
      <c r="BT319" s="82"/>
      <c r="BU319" s="82"/>
      <c r="BV319" s="82"/>
      <c r="BW319" s="82"/>
      <c r="BX319" s="82"/>
      <c r="BY319" s="82"/>
      <c r="CA319" s="82"/>
      <c r="CB319" s="82"/>
      <c r="CC319" s="82"/>
    </row>
    <row r="320" spans="1:81" ht="15" customHeight="1" x14ac:dyDescent="0.2">
      <c r="A320" s="82"/>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c r="AA320" s="82"/>
      <c r="AB320" s="82"/>
      <c r="AC320" s="82"/>
      <c r="AD320" s="82"/>
      <c r="AE320" s="82"/>
      <c r="AF320" s="82"/>
      <c r="AG320" s="82"/>
      <c r="AH320" s="82"/>
      <c r="AI320" s="82"/>
      <c r="AJ320" s="82"/>
      <c r="AK320" s="82"/>
      <c r="AL320" s="82"/>
      <c r="AM320" s="82"/>
      <c r="AN320" s="82"/>
      <c r="AO320" s="82"/>
      <c r="AP320" s="82"/>
      <c r="AQ320" s="82"/>
      <c r="AR320" s="82"/>
      <c r="AS320" s="82"/>
      <c r="AT320" s="82"/>
      <c r="AU320" s="82"/>
      <c r="AV320" s="82"/>
      <c r="AW320" s="82"/>
      <c r="AX320" s="82"/>
      <c r="AY320" s="82"/>
      <c r="AZ320" s="82"/>
      <c r="BA320" s="82"/>
      <c r="BB320" s="82"/>
      <c r="BC320" s="82"/>
      <c r="BD320" s="82"/>
      <c r="BE320" s="82"/>
      <c r="BF320" s="82"/>
      <c r="BG320" s="82"/>
      <c r="BH320" s="82"/>
      <c r="BI320" s="82"/>
      <c r="BJ320" s="82"/>
      <c r="BK320" s="82"/>
      <c r="BL320" s="82"/>
      <c r="BM320" s="82"/>
      <c r="BN320" s="82"/>
      <c r="BO320" s="82"/>
      <c r="BP320" s="82"/>
      <c r="BQ320" s="82"/>
      <c r="BR320" s="82"/>
      <c r="BS320" s="82"/>
      <c r="BT320" s="82"/>
      <c r="BU320" s="82"/>
      <c r="BV320" s="82"/>
      <c r="BW320" s="82"/>
      <c r="BX320" s="82"/>
      <c r="BY320" s="82"/>
      <c r="CA320" s="82"/>
      <c r="CB320" s="82"/>
      <c r="CC320" s="82"/>
    </row>
    <row r="321" spans="1:81" ht="15" customHeight="1" x14ac:dyDescent="0.2">
      <c r="A321" s="82"/>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c r="AA321" s="82"/>
      <c r="AB321" s="82"/>
      <c r="AC321" s="82"/>
      <c r="AD321" s="82"/>
      <c r="AE321" s="82"/>
      <c r="AF321" s="82"/>
      <c r="AG321" s="82"/>
      <c r="AH321" s="82"/>
      <c r="AI321" s="82"/>
      <c r="AJ321" s="82"/>
      <c r="AK321" s="82"/>
      <c r="AL321" s="82"/>
      <c r="AM321" s="82"/>
      <c r="AN321" s="82"/>
      <c r="AO321" s="82"/>
      <c r="AP321" s="82"/>
      <c r="AQ321" s="82"/>
      <c r="AR321" s="82"/>
      <c r="AS321" s="82"/>
      <c r="AT321" s="82"/>
      <c r="AU321" s="82"/>
      <c r="AV321" s="82"/>
      <c r="AW321" s="82"/>
      <c r="AX321" s="82"/>
      <c r="AY321" s="82"/>
      <c r="AZ321" s="82"/>
      <c r="BA321" s="82"/>
      <c r="BB321" s="82"/>
      <c r="BC321" s="82"/>
      <c r="BD321" s="82"/>
      <c r="BE321" s="82"/>
      <c r="BF321" s="82"/>
      <c r="BG321" s="82"/>
      <c r="BH321" s="82"/>
      <c r="BI321" s="82"/>
      <c r="BJ321" s="82"/>
      <c r="BK321" s="82"/>
      <c r="BL321" s="82"/>
      <c r="BM321" s="82"/>
      <c r="BN321" s="82"/>
      <c r="BO321" s="82"/>
      <c r="BP321" s="82"/>
      <c r="BQ321" s="82"/>
      <c r="BR321" s="82"/>
      <c r="BS321" s="82"/>
      <c r="BT321" s="82"/>
      <c r="BU321" s="82"/>
      <c r="BV321" s="82"/>
      <c r="BW321" s="82"/>
      <c r="BX321" s="82"/>
      <c r="BY321" s="82"/>
      <c r="CA321" s="82"/>
      <c r="CB321" s="82"/>
      <c r="CC321" s="82"/>
    </row>
    <row r="322" spans="1:81" ht="15" customHeight="1" x14ac:dyDescent="0.2">
      <c r="A322" s="82"/>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c r="AA322" s="82"/>
      <c r="AB322" s="82"/>
      <c r="AC322" s="82"/>
      <c r="AD322" s="82"/>
      <c r="AE322" s="82"/>
      <c r="AF322" s="82"/>
      <c r="AG322" s="82"/>
      <c r="AH322" s="82"/>
      <c r="AI322" s="82"/>
      <c r="AJ322" s="82"/>
      <c r="AK322" s="82"/>
      <c r="AL322" s="82"/>
      <c r="AM322" s="82"/>
      <c r="AN322" s="82"/>
      <c r="AO322" s="82"/>
      <c r="AP322" s="82"/>
      <c r="AQ322" s="82"/>
      <c r="AR322" s="82"/>
      <c r="AS322" s="82"/>
      <c r="AT322" s="82"/>
      <c r="AU322" s="82"/>
      <c r="AV322" s="82"/>
      <c r="AW322" s="82"/>
      <c r="AX322" s="82"/>
      <c r="AY322" s="82"/>
      <c r="AZ322" s="82"/>
      <c r="BA322" s="82"/>
      <c r="BB322" s="82"/>
      <c r="BC322" s="82"/>
      <c r="BD322" s="82"/>
      <c r="BE322" s="82"/>
      <c r="BF322" s="82"/>
      <c r="BG322" s="82"/>
      <c r="BH322" s="82"/>
      <c r="BI322" s="82"/>
      <c r="BJ322" s="82"/>
      <c r="BK322" s="82"/>
      <c r="BL322" s="82"/>
      <c r="BM322" s="82"/>
      <c r="BN322" s="82"/>
      <c r="BO322" s="82"/>
      <c r="BP322" s="82"/>
      <c r="BQ322" s="82"/>
      <c r="BR322" s="82"/>
      <c r="BS322" s="82"/>
      <c r="BT322" s="82"/>
      <c r="BU322" s="82"/>
      <c r="BV322" s="82"/>
      <c r="BW322" s="82"/>
      <c r="BX322" s="82"/>
      <c r="BY322" s="82"/>
      <c r="CA322" s="82"/>
      <c r="CB322" s="82"/>
      <c r="CC322" s="82"/>
    </row>
    <row r="323" spans="1:81" ht="15" customHeight="1" x14ac:dyDescent="0.2">
      <c r="A323" s="82"/>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c r="AA323" s="82"/>
      <c r="AB323" s="82"/>
      <c r="AC323" s="82"/>
      <c r="AD323" s="82"/>
      <c r="AE323" s="82"/>
      <c r="AF323" s="82"/>
      <c r="AG323" s="82"/>
      <c r="AH323" s="82"/>
      <c r="AI323" s="82"/>
      <c r="AJ323" s="82"/>
      <c r="AK323" s="82"/>
      <c r="AL323" s="82"/>
      <c r="AM323" s="82"/>
      <c r="AN323" s="82"/>
      <c r="AO323" s="82"/>
      <c r="AP323" s="82"/>
      <c r="AQ323" s="82"/>
      <c r="AR323" s="82"/>
      <c r="AS323" s="82"/>
      <c r="AT323" s="82"/>
      <c r="AU323" s="82"/>
      <c r="AV323" s="82"/>
      <c r="AW323" s="82"/>
      <c r="AX323" s="82"/>
      <c r="AY323" s="82"/>
      <c r="AZ323" s="82"/>
      <c r="BA323" s="82"/>
      <c r="BB323" s="82"/>
      <c r="BC323" s="82"/>
      <c r="BD323" s="82"/>
      <c r="BE323" s="82"/>
      <c r="BF323" s="82"/>
      <c r="BG323" s="82"/>
      <c r="BH323" s="82"/>
      <c r="BI323" s="82"/>
      <c r="BJ323" s="82"/>
      <c r="BK323" s="82"/>
      <c r="BL323" s="82"/>
      <c r="BM323" s="82"/>
      <c r="BN323" s="82"/>
      <c r="BO323" s="82"/>
      <c r="BP323" s="82"/>
      <c r="BQ323" s="82"/>
      <c r="BR323" s="82"/>
      <c r="BS323" s="82"/>
      <c r="BT323" s="82"/>
      <c r="BU323" s="82"/>
      <c r="BV323" s="82"/>
      <c r="BW323" s="82"/>
      <c r="BX323" s="82"/>
      <c r="BY323" s="82"/>
      <c r="CA323" s="82"/>
      <c r="CB323" s="82"/>
      <c r="CC323" s="82"/>
    </row>
    <row r="324" spans="1:81" ht="15" customHeight="1" x14ac:dyDescent="0.2">
      <c r="A324" s="82"/>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c r="AA324" s="82"/>
      <c r="AB324" s="82"/>
      <c r="AC324" s="82"/>
      <c r="AD324" s="82"/>
      <c r="AE324" s="82"/>
      <c r="AF324" s="82"/>
      <c r="AG324" s="82"/>
      <c r="AH324" s="82"/>
      <c r="AI324" s="82"/>
      <c r="AJ324" s="82"/>
      <c r="AK324" s="82"/>
      <c r="AL324" s="82"/>
      <c r="AM324" s="82"/>
      <c r="AN324" s="82"/>
      <c r="AO324" s="82"/>
      <c r="AP324" s="82"/>
      <c r="AQ324" s="82"/>
      <c r="AR324" s="82"/>
      <c r="AS324" s="82"/>
      <c r="AT324" s="82"/>
      <c r="AU324" s="82"/>
      <c r="AV324" s="82"/>
      <c r="AW324" s="82"/>
      <c r="AX324" s="82"/>
      <c r="AY324" s="82"/>
      <c r="AZ324" s="82"/>
      <c r="BA324" s="82"/>
      <c r="BB324" s="82"/>
      <c r="BC324" s="82"/>
      <c r="BD324" s="82"/>
      <c r="BE324" s="82"/>
      <c r="BF324" s="82"/>
      <c r="BG324" s="82"/>
      <c r="BH324" s="82"/>
      <c r="BI324" s="82"/>
      <c r="BJ324" s="82"/>
      <c r="BK324" s="82"/>
      <c r="BL324" s="82"/>
      <c r="BM324" s="82"/>
      <c r="BN324" s="82"/>
      <c r="BO324" s="82"/>
      <c r="BP324" s="82"/>
      <c r="BQ324" s="82"/>
      <c r="BR324" s="82"/>
      <c r="BS324" s="82"/>
      <c r="BT324" s="82"/>
      <c r="BU324" s="82"/>
      <c r="BV324" s="82"/>
      <c r="BW324" s="82"/>
      <c r="BX324" s="82"/>
      <c r="BY324" s="82"/>
      <c r="CA324" s="82"/>
      <c r="CB324" s="82"/>
      <c r="CC324" s="82"/>
    </row>
    <row r="325" spans="1:81" ht="15" customHeight="1" x14ac:dyDescent="0.2">
      <c r="A325" s="82"/>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G325" s="82"/>
      <c r="AH325" s="82"/>
      <c r="AI325" s="82"/>
      <c r="AJ325" s="82"/>
      <c r="AK325" s="82"/>
      <c r="AL325" s="82"/>
      <c r="AM325" s="82"/>
      <c r="AN325" s="82"/>
      <c r="AO325" s="82"/>
      <c r="AP325" s="82"/>
      <c r="AQ325" s="82"/>
      <c r="AR325" s="82"/>
      <c r="AS325" s="82"/>
      <c r="AT325" s="82"/>
      <c r="AU325" s="82"/>
      <c r="AV325" s="82"/>
      <c r="AW325" s="82"/>
      <c r="AX325" s="82"/>
      <c r="AY325" s="82"/>
      <c r="AZ325" s="82"/>
      <c r="BA325" s="82"/>
      <c r="BB325" s="82"/>
      <c r="BC325" s="82"/>
      <c r="BD325" s="82"/>
      <c r="BE325" s="82"/>
      <c r="BF325" s="82"/>
      <c r="BG325" s="82"/>
      <c r="BH325" s="82"/>
      <c r="BI325" s="82"/>
      <c r="BJ325" s="82"/>
      <c r="BK325" s="82"/>
      <c r="BL325" s="82"/>
      <c r="BM325" s="82"/>
      <c r="BN325" s="82"/>
      <c r="BO325" s="82"/>
      <c r="BP325" s="82"/>
      <c r="BQ325" s="82"/>
      <c r="BR325" s="82"/>
      <c r="BS325" s="82"/>
      <c r="BT325" s="82"/>
      <c r="BU325" s="82"/>
      <c r="BV325" s="82"/>
      <c r="BW325" s="82"/>
      <c r="BX325" s="82"/>
      <c r="BY325" s="82"/>
      <c r="CA325" s="82"/>
      <c r="CB325" s="82"/>
      <c r="CC325" s="82"/>
    </row>
    <row r="326" spans="1:81" ht="15" customHeight="1" x14ac:dyDescent="0.2">
      <c r="A326" s="82"/>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c r="AA326" s="82"/>
      <c r="AB326" s="82"/>
      <c r="AC326" s="82"/>
      <c r="AD326" s="82"/>
      <c r="AE326" s="82"/>
      <c r="AF326" s="82"/>
      <c r="AG326" s="82"/>
      <c r="AH326" s="82"/>
      <c r="AI326" s="82"/>
      <c r="AJ326" s="82"/>
      <c r="AK326" s="82"/>
      <c r="AL326" s="82"/>
      <c r="AM326" s="82"/>
      <c r="AN326" s="82"/>
      <c r="AO326" s="82"/>
      <c r="AP326" s="82"/>
      <c r="AQ326" s="82"/>
      <c r="AR326" s="82"/>
      <c r="AS326" s="82"/>
      <c r="AT326" s="82"/>
      <c r="AU326" s="82"/>
      <c r="AV326" s="82"/>
      <c r="AW326" s="82"/>
      <c r="AX326" s="82"/>
      <c r="AY326" s="82"/>
      <c r="AZ326" s="82"/>
      <c r="BA326" s="82"/>
      <c r="BB326" s="82"/>
      <c r="BC326" s="82"/>
      <c r="BD326" s="82"/>
      <c r="BE326" s="82"/>
      <c r="BF326" s="82"/>
      <c r="BG326" s="82"/>
      <c r="BH326" s="82"/>
      <c r="BI326" s="82"/>
      <c r="BJ326" s="82"/>
      <c r="BK326" s="82"/>
      <c r="BL326" s="82"/>
      <c r="BM326" s="82"/>
      <c r="BN326" s="82"/>
      <c r="BO326" s="82"/>
      <c r="BP326" s="82"/>
      <c r="BQ326" s="82"/>
      <c r="BR326" s="82"/>
      <c r="BS326" s="82"/>
      <c r="BT326" s="82"/>
      <c r="BU326" s="82"/>
      <c r="BV326" s="82"/>
      <c r="BW326" s="82"/>
      <c r="BX326" s="82"/>
      <c r="BY326" s="82"/>
      <c r="CA326" s="82"/>
      <c r="CB326" s="82"/>
      <c r="CC326" s="82"/>
    </row>
    <row r="327" spans="1:81" ht="15" customHeight="1" x14ac:dyDescent="0.2">
      <c r="A327" s="82"/>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c r="AA327" s="82"/>
      <c r="AB327" s="82"/>
      <c r="AC327" s="82"/>
      <c r="AD327" s="82"/>
      <c r="AE327" s="82"/>
      <c r="AF327" s="82"/>
      <c r="AG327" s="82"/>
      <c r="AH327" s="82"/>
      <c r="AI327" s="82"/>
      <c r="AJ327" s="82"/>
      <c r="AK327" s="82"/>
      <c r="AL327" s="82"/>
      <c r="AM327" s="82"/>
      <c r="AN327" s="82"/>
      <c r="AO327" s="82"/>
      <c r="AP327" s="82"/>
      <c r="AQ327" s="82"/>
      <c r="AR327" s="82"/>
      <c r="AS327" s="82"/>
      <c r="AT327" s="82"/>
      <c r="AU327" s="82"/>
      <c r="AV327" s="82"/>
      <c r="AW327" s="82"/>
      <c r="AX327" s="82"/>
      <c r="AY327" s="82"/>
      <c r="AZ327" s="82"/>
      <c r="BA327" s="82"/>
      <c r="BB327" s="82"/>
      <c r="BC327" s="82"/>
      <c r="BD327" s="82"/>
      <c r="BE327" s="82"/>
      <c r="BF327" s="82"/>
      <c r="BG327" s="82"/>
      <c r="BH327" s="82"/>
      <c r="BI327" s="82"/>
      <c r="BJ327" s="82"/>
      <c r="BK327" s="82"/>
      <c r="BL327" s="82"/>
      <c r="BM327" s="82"/>
      <c r="BN327" s="82"/>
      <c r="BO327" s="82"/>
      <c r="BP327" s="82"/>
      <c r="BQ327" s="82"/>
      <c r="BR327" s="82"/>
      <c r="BS327" s="82"/>
      <c r="BT327" s="82"/>
      <c r="BU327" s="82"/>
      <c r="BV327" s="82"/>
      <c r="BW327" s="82"/>
      <c r="BX327" s="82"/>
      <c r="BY327" s="82"/>
      <c r="CA327" s="82"/>
      <c r="CB327" s="82"/>
      <c r="CC327" s="82"/>
    </row>
    <row r="328" spans="1:81" ht="15" customHeight="1" x14ac:dyDescent="0.2">
      <c r="A328" s="82"/>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c r="AA328" s="82"/>
      <c r="AB328" s="82"/>
      <c r="AC328" s="82"/>
      <c r="AD328" s="82"/>
      <c r="AE328" s="82"/>
      <c r="AF328" s="82"/>
      <c r="AG328" s="82"/>
      <c r="AH328" s="82"/>
      <c r="AI328" s="82"/>
      <c r="AJ328" s="82"/>
      <c r="AK328" s="82"/>
      <c r="AL328" s="82"/>
      <c r="AM328" s="82"/>
      <c r="AN328" s="82"/>
      <c r="AO328" s="82"/>
      <c r="AP328" s="82"/>
      <c r="AQ328" s="82"/>
      <c r="AR328" s="82"/>
      <c r="AS328" s="82"/>
      <c r="AT328" s="82"/>
      <c r="AU328" s="82"/>
      <c r="AV328" s="82"/>
      <c r="AW328" s="82"/>
      <c r="AX328" s="82"/>
      <c r="AY328" s="82"/>
      <c r="AZ328" s="82"/>
      <c r="BA328" s="82"/>
      <c r="BB328" s="82"/>
      <c r="BC328" s="82"/>
      <c r="BD328" s="82"/>
      <c r="BE328" s="82"/>
      <c r="BF328" s="82"/>
      <c r="BG328" s="82"/>
      <c r="BH328" s="82"/>
      <c r="BI328" s="82"/>
      <c r="BJ328" s="82"/>
      <c r="BK328" s="82"/>
      <c r="BL328" s="82"/>
      <c r="BM328" s="82"/>
      <c r="BN328" s="82"/>
      <c r="BO328" s="82"/>
      <c r="BP328" s="82"/>
      <c r="BQ328" s="82"/>
      <c r="BR328" s="82"/>
      <c r="BS328" s="82"/>
      <c r="BT328" s="82"/>
      <c r="BU328" s="82"/>
      <c r="BV328" s="82"/>
      <c r="BW328" s="82"/>
      <c r="BX328" s="82"/>
      <c r="BY328" s="82"/>
      <c r="CA328" s="82"/>
      <c r="CB328" s="82"/>
      <c r="CC328" s="82"/>
    </row>
    <row r="329" spans="1:81" ht="15" customHeight="1" x14ac:dyDescent="0.2">
      <c r="A329" s="82"/>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c r="AA329" s="82"/>
      <c r="AB329" s="82"/>
      <c r="AC329" s="82"/>
      <c r="AD329" s="82"/>
      <c r="AE329" s="82"/>
      <c r="AF329" s="82"/>
      <c r="AG329" s="82"/>
      <c r="AH329" s="82"/>
      <c r="AI329" s="82"/>
      <c r="AJ329" s="82"/>
      <c r="AK329" s="82"/>
      <c r="AL329" s="82"/>
      <c r="AM329" s="82"/>
      <c r="AN329" s="82"/>
      <c r="AO329" s="82"/>
      <c r="AP329" s="82"/>
      <c r="AQ329" s="82"/>
      <c r="AR329" s="82"/>
      <c r="AS329" s="82"/>
      <c r="AT329" s="82"/>
      <c r="AU329" s="82"/>
      <c r="AV329" s="82"/>
      <c r="AW329" s="82"/>
      <c r="AX329" s="82"/>
      <c r="AY329" s="82"/>
      <c r="AZ329" s="82"/>
      <c r="BA329" s="82"/>
      <c r="BB329" s="82"/>
      <c r="BC329" s="82"/>
      <c r="BD329" s="82"/>
      <c r="BE329" s="82"/>
      <c r="BF329" s="82"/>
      <c r="BG329" s="82"/>
      <c r="BH329" s="82"/>
      <c r="BI329" s="82"/>
      <c r="BJ329" s="82"/>
      <c r="BK329" s="82"/>
      <c r="BL329" s="82"/>
      <c r="BM329" s="82"/>
      <c r="BN329" s="82"/>
      <c r="BO329" s="82"/>
      <c r="BP329" s="82"/>
      <c r="BQ329" s="82"/>
      <c r="BR329" s="82"/>
      <c r="BS329" s="82"/>
      <c r="BT329" s="82"/>
      <c r="BU329" s="82"/>
      <c r="BV329" s="82"/>
      <c r="BW329" s="82"/>
      <c r="BX329" s="82"/>
      <c r="BY329" s="82"/>
      <c r="CA329" s="82"/>
      <c r="CB329" s="82"/>
      <c r="CC329" s="82"/>
    </row>
    <row r="330" spans="1:81" ht="15" customHeight="1" x14ac:dyDescent="0.2">
      <c r="A330" s="82"/>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c r="AA330" s="82"/>
      <c r="AB330" s="82"/>
      <c r="AC330" s="82"/>
      <c r="AD330" s="82"/>
      <c r="AE330" s="82"/>
      <c r="AF330" s="82"/>
      <c r="AG330" s="82"/>
      <c r="AH330" s="82"/>
      <c r="AI330" s="82"/>
      <c r="AJ330" s="82"/>
      <c r="AK330" s="82"/>
      <c r="AL330" s="82"/>
      <c r="AM330" s="82"/>
      <c r="AN330" s="82"/>
      <c r="AO330" s="82"/>
      <c r="AP330" s="82"/>
      <c r="AQ330" s="82"/>
      <c r="AR330" s="82"/>
      <c r="AS330" s="82"/>
      <c r="AT330" s="82"/>
      <c r="AU330" s="82"/>
      <c r="AV330" s="82"/>
      <c r="AW330" s="82"/>
      <c r="AX330" s="82"/>
      <c r="AY330" s="82"/>
      <c r="AZ330" s="82"/>
      <c r="BA330" s="82"/>
      <c r="BB330" s="82"/>
      <c r="BC330" s="82"/>
      <c r="BD330" s="82"/>
      <c r="BE330" s="82"/>
      <c r="BF330" s="82"/>
      <c r="BG330" s="82"/>
      <c r="BH330" s="82"/>
      <c r="BI330" s="82"/>
      <c r="BJ330" s="82"/>
      <c r="BK330" s="82"/>
      <c r="BL330" s="82"/>
      <c r="BM330" s="82"/>
      <c r="BN330" s="82"/>
      <c r="BO330" s="82"/>
      <c r="BP330" s="82"/>
      <c r="BQ330" s="82"/>
      <c r="BR330" s="82"/>
      <c r="BS330" s="82"/>
      <c r="BT330" s="82"/>
      <c r="BU330" s="82"/>
      <c r="BV330" s="82"/>
      <c r="BW330" s="82"/>
      <c r="BX330" s="82"/>
      <c r="BY330" s="82"/>
      <c r="CA330" s="82"/>
      <c r="CB330" s="82"/>
      <c r="CC330" s="82"/>
    </row>
    <row r="331" spans="1:81" ht="15" customHeight="1" x14ac:dyDescent="0.2">
      <c r="A331" s="82"/>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G331" s="82"/>
      <c r="AH331" s="82"/>
      <c r="AI331" s="82"/>
      <c r="AJ331" s="82"/>
      <c r="AK331" s="82"/>
      <c r="AL331" s="82"/>
      <c r="AM331" s="82"/>
      <c r="AN331" s="82"/>
      <c r="AO331" s="82"/>
      <c r="AP331" s="82"/>
      <c r="AQ331" s="82"/>
      <c r="AR331" s="82"/>
      <c r="AS331" s="82"/>
      <c r="AT331" s="82"/>
      <c r="AU331" s="82"/>
      <c r="AV331" s="82"/>
      <c r="AW331" s="82"/>
      <c r="AX331" s="82"/>
      <c r="AY331" s="82"/>
      <c r="AZ331" s="82"/>
      <c r="BA331" s="82"/>
      <c r="BB331" s="82"/>
      <c r="BC331" s="82"/>
      <c r="BD331" s="82"/>
      <c r="BE331" s="82"/>
      <c r="BF331" s="82"/>
      <c r="BG331" s="82"/>
      <c r="BH331" s="82"/>
      <c r="BI331" s="82"/>
      <c r="BJ331" s="82"/>
      <c r="BK331" s="82"/>
      <c r="BL331" s="82"/>
      <c r="BM331" s="82"/>
      <c r="BN331" s="82"/>
      <c r="BO331" s="82"/>
      <c r="BP331" s="82"/>
      <c r="BQ331" s="82"/>
      <c r="BR331" s="82"/>
      <c r="BS331" s="82"/>
      <c r="BT331" s="82"/>
      <c r="BU331" s="82"/>
      <c r="BV331" s="82"/>
      <c r="BW331" s="82"/>
      <c r="BX331" s="82"/>
      <c r="BY331" s="82"/>
      <c r="CA331" s="82"/>
      <c r="CB331" s="82"/>
      <c r="CC331" s="82"/>
    </row>
    <row r="332" spans="1:81" ht="15" customHeight="1" x14ac:dyDescent="0.2">
      <c r="A332" s="82"/>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c r="AA332" s="82"/>
      <c r="AB332" s="82"/>
      <c r="AC332" s="82"/>
      <c r="AD332" s="82"/>
      <c r="AE332" s="82"/>
      <c r="AF332" s="82"/>
      <c r="AG332" s="82"/>
      <c r="AH332" s="82"/>
      <c r="AI332" s="82"/>
      <c r="AJ332" s="82"/>
      <c r="AK332" s="82"/>
      <c r="AL332" s="82"/>
      <c r="AM332" s="82"/>
      <c r="AN332" s="82"/>
      <c r="AO332" s="82"/>
      <c r="AP332" s="82"/>
      <c r="AQ332" s="82"/>
      <c r="AR332" s="82"/>
      <c r="AS332" s="82"/>
      <c r="AT332" s="82"/>
      <c r="AU332" s="82"/>
      <c r="AV332" s="82"/>
      <c r="AW332" s="82"/>
      <c r="AX332" s="82"/>
      <c r="AY332" s="82"/>
      <c r="AZ332" s="82"/>
      <c r="BA332" s="82"/>
      <c r="BB332" s="82"/>
      <c r="BC332" s="82"/>
      <c r="BD332" s="82"/>
      <c r="BE332" s="82"/>
      <c r="BF332" s="82"/>
      <c r="BG332" s="82"/>
      <c r="BH332" s="82"/>
      <c r="BI332" s="82"/>
      <c r="BJ332" s="82"/>
      <c r="BK332" s="82"/>
      <c r="BL332" s="82"/>
      <c r="BM332" s="82"/>
      <c r="BN332" s="82"/>
      <c r="BO332" s="82"/>
      <c r="BP332" s="82"/>
      <c r="BQ332" s="82"/>
      <c r="BR332" s="82"/>
      <c r="BS332" s="82"/>
      <c r="BT332" s="82"/>
      <c r="BU332" s="82"/>
      <c r="BV332" s="82"/>
      <c r="BW332" s="82"/>
      <c r="BX332" s="82"/>
      <c r="BY332" s="82"/>
      <c r="CA332" s="82"/>
      <c r="CB332" s="82"/>
      <c r="CC332" s="82"/>
    </row>
    <row r="333" spans="1:81" ht="15" customHeight="1" x14ac:dyDescent="0.2">
      <c r="A333" s="82"/>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c r="AG333" s="82"/>
      <c r="AH333" s="82"/>
      <c r="AI333" s="82"/>
      <c r="AJ333" s="82"/>
      <c r="AK333" s="82"/>
      <c r="AL333" s="82"/>
      <c r="AM333" s="82"/>
      <c r="AN333" s="82"/>
      <c r="AO333" s="82"/>
      <c r="AP333" s="82"/>
      <c r="AQ333" s="82"/>
      <c r="AR333" s="82"/>
      <c r="AS333" s="82"/>
      <c r="AT333" s="82"/>
      <c r="AU333" s="82"/>
      <c r="AV333" s="82"/>
      <c r="AW333" s="82"/>
      <c r="AX333" s="82"/>
      <c r="AY333" s="82"/>
      <c r="AZ333" s="82"/>
      <c r="BA333" s="82"/>
      <c r="BB333" s="82"/>
      <c r="BC333" s="82"/>
      <c r="BD333" s="82"/>
      <c r="BE333" s="82"/>
      <c r="BF333" s="82"/>
      <c r="BG333" s="82"/>
      <c r="BH333" s="82"/>
      <c r="BI333" s="82"/>
      <c r="BJ333" s="82"/>
      <c r="BK333" s="82"/>
      <c r="BL333" s="82"/>
      <c r="BM333" s="82"/>
      <c r="BN333" s="82"/>
      <c r="BO333" s="82"/>
      <c r="BP333" s="82"/>
      <c r="BQ333" s="82"/>
      <c r="BR333" s="82"/>
      <c r="BS333" s="82"/>
      <c r="BT333" s="82"/>
      <c r="BU333" s="82"/>
      <c r="BV333" s="82"/>
      <c r="BW333" s="82"/>
      <c r="BX333" s="82"/>
      <c r="BY333" s="82"/>
      <c r="CA333" s="82"/>
      <c r="CB333" s="82"/>
      <c r="CC333" s="82"/>
    </row>
    <row r="334" spans="1:81" ht="15" customHeight="1" x14ac:dyDescent="0.2">
      <c r="A334" s="82"/>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c r="AG334" s="82"/>
      <c r="AH334" s="82"/>
      <c r="AI334" s="82"/>
      <c r="AJ334" s="82"/>
      <c r="AK334" s="82"/>
      <c r="AL334" s="82"/>
      <c r="AM334" s="82"/>
      <c r="AN334" s="82"/>
      <c r="AO334" s="82"/>
      <c r="AP334" s="82"/>
      <c r="AQ334" s="82"/>
      <c r="AR334" s="82"/>
      <c r="AS334" s="82"/>
      <c r="AT334" s="82"/>
      <c r="AU334" s="82"/>
      <c r="AV334" s="82"/>
      <c r="AW334" s="82"/>
      <c r="AX334" s="82"/>
      <c r="AY334" s="82"/>
      <c r="AZ334" s="82"/>
      <c r="BA334" s="82"/>
      <c r="BB334" s="82"/>
      <c r="BC334" s="82"/>
      <c r="BD334" s="82"/>
      <c r="BE334" s="82"/>
      <c r="BF334" s="82"/>
      <c r="BG334" s="82"/>
      <c r="BH334" s="82"/>
      <c r="BI334" s="82"/>
      <c r="BJ334" s="82"/>
      <c r="BK334" s="82"/>
      <c r="BL334" s="82"/>
      <c r="BM334" s="82"/>
      <c r="BN334" s="82"/>
      <c r="BO334" s="82"/>
      <c r="BP334" s="82"/>
      <c r="BQ334" s="82"/>
      <c r="BR334" s="82"/>
      <c r="BS334" s="82"/>
      <c r="BT334" s="82"/>
      <c r="BU334" s="82"/>
      <c r="BV334" s="82"/>
      <c r="BW334" s="82"/>
      <c r="BX334" s="82"/>
      <c r="BY334" s="82"/>
      <c r="CA334" s="82"/>
      <c r="CB334" s="82"/>
      <c r="CC334" s="82"/>
    </row>
    <row r="335" spans="1:81" ht="15" customHeight="1" x14ac:dyDescent="0.2">
      <c r="A335" s="82"/>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c r="AG335" s="82"/>
      <c r="AH335" s="82"/>
      <c r="AI335" s="82"/>
      <c r="AJ335" s="82"/>
      <c r="AK335" s="82"/>
      <c r="AL335" s="82"/>
      <c r="AM335" s="82"/>
      <c r="AN335" s="82"/>
      <c r="AO335" s="82"/>
      <c r="AP335" s="82"/>
      <c r="AQ335" s="82"/>
      <c r="AR335" s="82"/>
      <c r="AS335" s="82"/>
      <c r="AT335" s="82"/>
      <c r="AU335" s="82"/>
      <c r="AV335" s="82"/>
      <c r="AW335" s="82"/>
      <c r="AX335" s="82"/>
      <c r="AY335" s="82"/>
      <c r="AZ335" s="82"/>
      <c r="BA335" s="82"/>
      <c r="BB335" s="82"/>
      <c r="BC335" s="82"/>
      <c r="BD335" s="82"/>
      <c r="BE335" s="82"/>
      <c r="BF335" s="82"/>
      <c r="BG335" s="82"/>
      <c r="BH335" s="82"/>
      <c r="BI335" s="82"/>
      <c r="BJ335" s="82"/>
      <c r="BK335" s="82"/>
      <c r="BL335" s="82"/>
      <c r="BM335" s="82"/>
      <c r="BN335" s="82"/>
      <c r="BO335" s="82"/>
      <c r="BP335" s="82"/>
      <c r="BQ335" s="82"/>
      <c r="BR335" s="82"/>
      <c r="BS335" s="82"/>
      <c r="BT335" s="82"/>
      <c r="BU335" s="82"/>
      <c r="BV335" s="82"/>
      <c r="BW335" s="82"/>
      <c r="BX335" s="82"/>
      <c r="BY335" s="82"/>
      <c r="CA335" s="82"/>
      <c r="CB335" s="82"/>
      <c r="CC335" s="82"/>
    </row>
    <row r="336" spans="1:81" ht="15" customHeight="1" x14ac:dyDescent="0.2">
      <c r="A336" s="82"/>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c r="AG336" s="82"/>
      <c r="AH336" s="82"/>
      <c r="AI336" s="82"/>
      <c r="AJ336" s="82"/>
      <c r="AK336" s="82"/>
      <c r="AL336" s="82"/>
      <c r="AM336" s="82"/>
      <c r="AN336" s="82"/>
      <c r="AO336" s="82"/>
      <c r="AP336" s="82"/>
      <c r="AQ336" s="82"/>
      <c r="AR336" s="82"/>
      <c r="AS336" s="82"/>
      <c r="AT336" s="82"/>
      <c r="AU336" s="82"/>
      <c r="AV336" s="82"/>
      <c r="AW336" s="82"/>
      <c r="AX336" s="82"/>
      <c r="AY336" s="82"/>
      <c r="AZ336" s="82"/>
      <c r="BA336" s="82"/>
      <c r="BB336" s="82"/>
      <c r="BC336" s="82"/>
      <c r="BD336" s="82"/>
      <c r="BE336" s="82"/>
      <c r="BF336" s="82"/>
      <c r="BG336" s="82"/>
      <c r="BH336" s="82"/>
      <c r="BI336" s="82"/>
      <c r="BJ336" s="82"/>
      <c r="BK336" s="82"/>
      <c r="BL336" s="82"/>
      <c r="BM336" s="82"/>
      <c r="BN336" s="82"/>
      <c r="BO336" s="82"/>
      <c r="BP336" s="82"/>
      <c r="BQ336" s="82"/>
      <c r="BR336" s="82"/>
      <c r="BS336" s="82"/>
      <c r="BT336" s="82"/>
      <c r="BU336" s="82"/>
      <c r="BV336" s="82"/>
      <c r="BW336" s="82"/>
      <c r="BX336" s="82"/>
      <c r="BY336" s="82"/>
      <c r="CA336" s="82"/>
      <c r="CB336" s="82"/>
      <c r="CC336" s="82"/>
    </row>
    <row r="337" spans="1:81" ht="15" customHeight="1" x14ac:dyDescent="0.2">
      <c r="A337" s="82"/>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G337" s="82"/>
      <c r="AH337" s="82"/>
      <c r="AI337" s="82"/>
      <c r="AJ337" s="82"/>
      <c r="AK337" s="82"/>
      <c r="AL337" s="82"/>
      <c r="AM337" s="82"/>
      <c r="AN337" s="82"/>
      <c r="AO337" s="82"/>
      <c r="AP337" s="82"/>
      <c r="AQ337" s="82"/>
      <c r="AR337" s="82"/>
      <c r="AS337" s="82"/>
      <c r="AT337" s="82"/>
      <c r="AU337" s="82"/>
      <c r="AV337" s="82"/>
      <c r="AW337" s="82"/>
      <c r="AX337" s="82"/>
      <c r="AY337" s="82"/>
      <c r="AZ337" s="82"/>
      <c r="BA337" s="82"/>
      <c r="BB337" s="82"/>
      <c r="BC337" s="82"/>
      <c r="BD337" s="82"/>
      <c r="BE337" s="82"/>
      <c r="BF337" s="82"/>
      <c r="BG337" s="82"/>
      <c r="BH337" s="82"/>
      <c r="BI337" s="82"/>
      <c r="BJ337" s="82"/>
      <c r="BK337" s="82"/>
      <c r="BL337" s="82"/>
      <c r="BM337" s="82"/>
      <c r="BN337" s="82"/>
      <c r="BO337" s="82"/>
      <c r="BP337" s="82"/>
      <c r="BQ337" s="82"/>
      <c r="BR337" s="82"/>
      <c r="BS337" s="82"/>
      <c r="BT337" s="82"/>
      <c r="BU337" s="82"/>
      <c r="BV337" s="82"/>
      <c r="BW337" s="82"/>
      <c r="BX337" s="82"/>
      <c r="BY337" s="82"/>
      <c r="CA337" s="82"/>
      <c r="CB337" s="82"/>
      <c r="CC337" s="82"/>
    </row>
    <row r="338" spans="1:81" ht="15" customHeight="1" x14ac:dyDescent="0.2">
      <c r="A338" s="82"/>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c r="AA338" s="82"/>
      <c r="AB338" s="82"/>
      <c r="AC338" s="82"/>
      <c r="AD338" s="82"/>
      <c r="AE338" s="82"/>
      <c r="AF338" s="82"/>
      <c r="AG338" s="82"/>
      <c r="AH338" s="82"/>
      <c r="AI338" s="82"/>
      <c r="AJ338" s="82"/>
      <c r="AK338" s="82"/>
      <c r="AL338" s="82"/>
      <c r="AM338" s="82"/>
      <c r="AN338" s="82"/>
      <c r="AO338" s="82"/>
      <c r="AP338" s="82"/>
      <c r="AQ338" s="82"/>
      <c r="AR338" s="82"/>
      <c r="AS338" s="82"/>
      <c r="AT338" s="82"/>
      <c r="AU338" s="82"/>
      <c r="AV338" s="82"/>
      <c r="AW338" s="82"/>
      <c r="AX338" s="82"/>
      <c r="AY338" s="82"/>
      <c r="AZ338" s="82"/>
      <c r="BA338" s="82"/>
      <c r="BB338" s="82"/>
      <c r="BC338" s="82"/>
      <c r="BD338" s="82"/>
      <c r="BE338" s="82"/>
      <c r="BF338" s="82"/>
      <c r="BG338" s="82"/>
      <c r="BH338" s="82"/>
      <c r="BI338" s="82"/>
      <c r="BJ338" s="82"/>
      <c r="BK338" s="82"/>
      <c r="BL338" s="82"/>
      <c r="BM338" s="82"/>
      <c r="BN338" s="82"/>
      <c r="BO338" s="82"/>
      <c r="BP338" s="82"/>
      <c r="BQ338" s="82"/>
      <c r="BR338" s="82"/>
      <c r="BS338" s="82"/>
      <c r="BT338" s="82"/>
      <c r="BU338" s="82"/>
      <c r="BV338" s="82"/>
      <c r="BW338" s="82"/>
      <c r="BX338" s="82"/>
      <c r="BY338" s="82"/>
      <c r="CA338" s="82"/>
      <c r="CB338" s="82"/>
      <c r="CC338" s="82"/>
    </row>
    <row r="339" spans="1:81" ht="15" customHeight="1" x14ac:dyDescent="0.2">
      <c r="A339" s="82"/>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c r="AA339" s="82"/>
      <c r="AB339" s="82"/>
      <c r="AC339" s="82"/>
      <c r="AD339" s="82"/>
      <c r="AE339" s="82"/>
      <c r="AF339" s="82"/>
      <c r="AG339" s="82"/>
      <c r="AH339" s="82"/>
      <c r="AI339" s="82"/>
      <c r="AJ339" s="82"/>
      <c r="AK339" s="82"/>
      <c r="AL339" s="82"/>
      <c r="AM339" s="82"/>
      <c r="AN339" s="82"/>
      <c r="AO339" s="82"/>
      <c r="AP339" s="82"/>
      <c r="AQ339" s="82"/>
      <c r="AR339" s="82"/>
      <c r="AS339" s="82"/>
      <c r="AT339" s="82"/>
      <c r="AU339" s="82"/>
      <c r="AV339" s="82"/>
      <c r="AW339" s="82"/>
      <c r="AX339" s="82"/>
      <c r="AY339" s="82"/>
      <c r="AZ339" s="82"/>
      <c r="BA339" s="82"/>
      <c r="BB339" s="82"/>
      <c r="BC339" s="82"/>
      <c r="BD339" s="82"/>
      <c r="BE339" s="82"/>
      <c r="BF339" s="82"/>
      <c r="BG339" s="82"/>
      <c r="BH339" s="82"/>
      <c r="BI339" s="82"/>
      <c r="BJ339" s="82"/>
      <c r="BK339" s="82"/>
      <c r="BL339" s="82"/>
      <c r="BM339" s="82"/>
      <c r="BN339" s="82"/>
      <c r="BO339" s="82"/>
      <c r="BP339" s="82"/>
      <c r="BQ339" s="82"/>
      <c r="BR339" s="82"/>
      <c r="BS339" s="82"/>
      <c r="BT339" s="82"/>
      <c r="BU339" s="82"/>
      <c r="BV339" s="82"/>
      <c r="BW339" s="82"/>
      <c r="BX339" s="82"/>
      <c r="BY339" s="82"/>
      <c r="CA339" s="82"/>
      <c r="CB339" s="82"/>
      <c r="CC339" s="82"/>
    </row>
    <row r="340" spans="1:81" ht="15" customHeight="1" x14ac:dyDescent="0.2">
      <c r="A340" s="82"/>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c r="AA340" s="82"/>
      <c r="AB340" s="82"/>
      <c r="AC340" s="82"/>
      <c r="AD340" s="82"/>
      <c r="AE340" s="82"/>
      <c r="AF340" s="82"/>
      <c r="AG340" s="82"/>
      <c r="AH340" s="82"/>
      <c r="AI340" s="82"/>
      <c r="AJ340" s="82"/>
      <c r="AK340" s="82"/>
      <c r="AL340" s="82"/>
      <c r="AM340" s="82"/>
      <c r="AN340" s="82"/>
      <c r="AO340" s="82"/>
      <c r="AP340" s="82"/>
      <c r="AQ340" s="82"/>
      <c r="AR340" s="82"/>
      <c r="AS340" s="82"/>
      <c r="AT340" s="82"/>
      <c r="AU340" s="82"/>
      <c r="AV340" s="82"/>
      <c r="AW340" s="82"/>
      <c r="AX340" s="82"/>
      <c r="AY340" s="82"/>
      <c r="AZ340" s="82"/>
      <c r="BA340" s="82"/>
      <c r="BB340" s="82"/>
      <c r="BC340" s="82"/>
      <c r="BD340" s="82"/>
      <c r="BE340" s="82"/>
      <c r="BF340" s="82"/>
      <c r="BG340" s="82"/>
      <c r="BH340" s="82"/>
      <c r="BI340" s="82"/>
      <c r="BJ340" s="82"/>
      <c r="BK340" s="82"/>
      <c r="BL340" s="82"/>
      <c r="BM340" s="82"/>
      <c r="BN340" s="82"/>
      <c r="BO340" s="82"/>
      <c r="BP340" s="82"/>
      <c r="BQ340" s="82"/>
      <c r="BR340" s="82"/>
      <c r="BS340" s="82"/>
      <c r="BT340" s="82"/>
      <c r="BU340" s="82"/>
      <c r="BV340" s="82"/>
      <c r="BW340" s="82"/>
      <c r="BX340" s="82"/>
      <c r="BY340" s="82"/>
      <c r="CA340" s="82"/>
      <c r="CB340" s="82"/>
      <c r="CC340" s="82"/>
    </row>
    <row r="341" spans="1:81" ht="15" customHeight="1" x14ac:dyDescent="0.2">
      <c r="A341" s="82"/>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c r="AA341" s="82"/>
      <c r="AB341" s="82"/>
      <c r="AC341" s="82"/>
      <c r="AD341" s="82"/>
      <c r="AE341" s="82"/>
      <c r="AF341" s="82"/>
      <c r="AG341" s="82"/>
      <c r="AH341" s="82"/>
      <c r="AI341" s="82"/>
      <c r="AJ341" s="82"/>
      <c r="AK341" s="82"/>
      <c r="AL341" s="82"/>
      <c r="AM341" s="82"/>
      <c r="AN341" s="82"/>
      <c r="AO341" s="82"/>
      <c r="AP341" s="82"/>
      <c r="AQ341" s="82"/>
      <c r="AR341" s="82"/>
      <c r="AS341" s="82"/>
      <c r="AT341" s="82"/>
      <c r="AU341" s="82"/>
      <c r="AV341" s="82"/>
      <c r="AW341" s="82"/>
      <c r="AX341" s="82"/>
      <c r="AY341" s="82"/>
      <c r="AZ341" s="82"/>
      <c r="BA341" s="82"/>
      <c r="BB341" s="82"/>
      <c r="BC341" s="82"/>
      <c r="BD341" s="82"/>
      <c r="BE341" s="82"/>
      <c r="BF341" s="82"/>
      <c r="BG341" s="82"/>
      <c r="BH341" s="82"/>
      <c r="BI341" s="82"/>
      <c r="BJ341" s="82"/>
      <c r="BK341" s="82"/>
      <c r="BL341" s="82"/>
      <c r="BM341" s="82"/>
      <c r="BN341" s="82"/>
      <c r="BO341" s="82"/>
      <c r="BP341" s="82"/>
      <c r="BQ341" s="82"/>
      <c r="BR341" s="82"/>
      <c r="BS341" s="82"/>
      <c r="BT341" s="82"/>
      <c r="BU341" s="82"/>
      <c r="BV341" s="82"/>
      <c r="BW341" s="82"/>
      <c r="BX341" s="82"/>
      <c r="BY341" s="82"/>
      <c r="CA341" s="82"/>
      <c r="CB341" s="82"/>
      <c r="CC341" s="82"/>
    </row>
    <row r="342" spans="1:81" ht="15" customHeight="1" x14ac:dyDescent="0.2">
      <c r="A342" s="82"/>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c r="AA342" s="82"/>
      <c r="AB342" s="82"/>
      <c r="AC342" s="82"/>
      <c r="AD342" s="82"/>
      <c r="AE342" s="82"/>
      <c r="AF342" s="82"/>
      <c r="AG342" s="82"/>
      <c r="AH342" s="82"/>
      <c r="AI342" s="82"/>
      <c r="AJ342" s="82"/>
      <c r="AK342" s="82"/>
      <c r="AL342" s="82"/>
      <c r="AM342" s="82"/>
      <c r="AN342" s="82"/>
      <c r="AO342" s="82"/>
      <c r="AP342" s="82"/>
      <c r="AQ342" s="82"/>
      <c r="AR342" s="82"/>
      <c r="AS342" s="82"/>
      <c r="AT342" s="82"/>
      <c r="AU342" s="82"/>
      <c r="AV342" s="82"/>
      <c r="AW342" s="82"/>
      <c r="AX342" s="82"/>
      <c r="AY342" s="82"/>
      <c r="AZ342" s="82"/>
      <c r="BA342" s="82"/>
      <c r="BB342" s="82"/>
      <c r="BC342" s="82"/>
      <c r="BD342" s="82"/>
      <c r="BE342" s="82"/>
      <c r="BF342" s="82"/>
      <c r="BG342" s="82"/>
      <c r="BH342" s="82"/>
      <c r="BI342" s="82"/>
      <c r="BJ342" s="82"/>
      <c r="BK342" s="82"/>
      <c r="BL342" s="82"/>
      <c r="BM342" s="82"/>
      <c r="BN342" s="82"/>
      <c r="BO342" s="82"/>
      <c r="BP342" s="82"/>
      <c r="BQ342" s="82"/>
      <c r="BR342" s="82"/>
      <c r="BS342" s="82"/>
      <c r="BT342" s="82"/>
      <c r="BU342" s="82"/>
      <c r="BV342" s="82"/>
      <c r="BW342" s="82"/>
      <c r="BX342" s="82"/>
      <c r="BY342" s="82"/>
      <c r="CA342" s="82"/>
      <c r="CB342" s="82"/>
      <c r="CC342" s="82"/>
    </row>
    <row r="343" spans="1:81" ht="15" customHeight="1" x14ac:dyDescent="0.2">
      <c r="A343" s="82"/>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G343" s="82"/>
      <c r="AH343" s="82"/>
      <c r="AI343" s="82"/>
      <c r="AJ343" s="82"/>
      <c r="AK343" s="82"/>
      <c r="AL343" s="82"/>
      <c r="AM343" s="82"/>
      <c r="AN343" s="82"/>
      <c r="AO343" s="82"/>
      <c r="AP343" s="82"/>
      <c r="AQ343" s="82"/>
      <c r="AR343" s="82"/>
      <c r="AS343" s="82"/>
      <c r="AT343" s="82"/>
      <c r="AU343" s="82"/>
      <c r="AV343" s="82"/>
      <c r="AW343" s="82"/>
      <c r="AX343" s="82"/>
      <c r="AY343" s="82"/>
      <c r="AZ343" s="82"/>
      <c r="BA343" s="82"/>
      <c r="BB343" s="82"/>
      <c r="BC343" s="82"/>
      <c r="BD343" s="82"/>
      <c r="BE343" s="82"/>
      <c r="BF343" s="82"/>
      <c r="BG343" s="82"/>
      <c r="BH343" s="82"/>
      <c r="BI343" s="82"/>
      <c r="BJ343" s="82"/>
      <c r="BK343" s="82"/>
      <c r="BL343" s="82"/>
      <c r="BM343" s="82"/>
      <c r="BN343" s="82"/>
      <c r="BO343" s="82"/>
      <c r="BP343" s="82"/>
      <c r="BQ343" s="82"/>
      <c r="BR343" s="82"/>
      <c r="BS343" s="82"/>
      <c r="BT343" s="82"/>
      <c r="BU343" s="82"/>
      <c r="BV343" s="82"/>
      <c r="BW343" s="82"/>
      <c r="BX343" s="82"/>
      <c r="BY343" s="82"/>
      <c r="CA343" s="82"/>
      <c r="CB343" s="82"/>
      <c r="CC343" s="82"/>
    </row>
    <row r="344" spans="1:81" ht="15" customHeight="1" x14ac:dyDescent="0.2">
      <c r="A344" s="82"/>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c r="AA344" s="82"/>
      <c r="AB344" s="82"/>
      <c r="AC344" s="82"/>
      <c r="AD344" s="82"/>
      <c r="AE344" s="82"/>
      <c r="AF344" s="82"/>
      <c r="AG344" s="82"/>
      <c r="AH344" s="82"/>
      <c r="AI344" s="82"/>
      <c r="AJ344" s="82"/>
      <c r="AK344" s="82"/>
      <c r="AL344" s="82"/>
      <c r="AM344" s="82"/>
      <c r="AN344" s="82"/>
      <c r="AO344" s="82"/>
      <c r="AP344" s="82"/>
      <c r="AQ344" s="82"/>
      <c r="AR344" s="82"/>
      <c r="AS344" s="82"/>
      <c r="AT344" s="82"/>
      <c r="AU344" s="82"/>
      <c r="AV344" s="82"/>
      <c r="AW344" s="82"/>
      <c r="AX344" s="82"/>
      <c r="AY344" s="82"/>
      <c r="AZ344" s="82"/>
      <c r="BA344" s="82"/>
      <c r="BB344" s="82"/>
      <c r="BC344" s="82"/>
      <c r="BD344" s="82"/>
      <c r="BE344" s="82"/>
      <c r="BF344" s="82"/>
      <c r="BG344" s="82"/>
      <c r="BH344" s="82"/>
      <c r="BI344" s="82"/>
      <c r="BJ344" s="82"/>
      <c r="BK344" s="82"/>
      <c r="BL344" s="82"/>
      <c r="BM344" s="82"/>
      <c r="BN344" s="82"/>
      <c r="BO344" s="82"/>
      <c r="BP344" s="82"/>
      <c r="BQ344" s="82"/>
      <c r="BR344" s="82"/>
      <c r="BS344" s="82"/>
      <c r="BT344" s="82"/>
      <c r="BU344" s="82"/>
      <c r="BV344" s="82"/>
      <c r="BW344" s="82"/>
      <c r="BX344" s="82"/>
      <c r="BY344" s="82"/>
      <c r="CA344" s="82"/>
      <c r="CB344" s="82"/>
      <c r="CC344" s="82"/>
    </row>
    <row r="345" spans="1:81" ht="15" customHeight="1" x14ac:dyDescent="0.2">
      <c r="A345" s="82"/>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c r="AA345" s="82"/>
      <c r="AB345" s="82"/>
      <c r="AC345" s="82"/>
      <c r="AD345" s="82"/>
      <c r="AE345" s="82"/>
      <c r="AF345" s="82"/>
      <c r="AG345" s="82"/>
      <c r="AH345" s="82"/>
      <c r="AI345" s="82"/>
      <c r="AJ345" s="82"/>
      <c r="AK345" s="82"/>
      <c r="AL345" s="82"/>
      <c r="AM345" s="82"/>
      <c r="AN345" s="82"/>
      <c r="AO345" s="82"/>
      <c r="AP345" s="82"/>
      <c r="AQ345" s="82"/>
      <c r="AR345" s="82"/>
      <c r="AS345" s="82"/>
      <c r="AT345" s="82"/>
      <c r="AU345" s="82"/>
      <c r="AV345" s="82"/>
      <c r="AW345" s="82"/>
      <c r="AX345" s="82"/>
      <c r="AY345" s="82"/>
      <c r="AZ345" s="82"/>
      <c r="BA345" s="82"/>
      <c r="BB345" s="82"/>
      <c r="BC345" s="82"/>
      <c r="BD345" s="82"/>
      <c r="BE345" s="82"/>
      <c r="BF345" s="82"/>
      <c r="BG345" s="82"/>
      <c r="BH345" s="82"/>
      <c r="BI345" s="82"/>
      <c r="BJ345" s="82"/>
      <c r="BK345" s="82"/>
      <c r="BL345" s="82"/>
      <c r="BM345" s="82"/>
      <c r="BN345" s="82"/>
      <c r="BO345" s="82"/>
      <c r="BP345" s="82"/>
      <c r="BQ345" s="82"/>
      <c r="BR345" s="82"/>
      <c r="BS345" s="82"/>
      <c r="BT345" s="82"/>
      <c r="BU345" s="82"/>
      <c r="BV345" s="82"/>
      <c r="BW345" s="82"/>
      <c r="BX345" s="82"/>
      <c r="BY345" s="82"/>
      <c r="CA345" s="82"/>
      <c r="CB345" s="82"/>
      <c r="CC345" s="82"/>
    </row>
    <row r="346" spans="1:81" ht="15" customHeight="1" x14ac:dyDescent="0.2">
      <c r="A346" s="82"/>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c r="AA346" s="82"/>
      <c r="AB346" s="82"/>
      <c r="AC346" s="82"/>
      <c r="AD346" s="82"/>
      <c r="AE346" s="82"/>
      <c r="AF346" s="82"/>
      <c r="AG346" s="82"/>
      <c r="AH346" s="82"/>
      <c r="AI346" s="82"/>
      <c r="AJ346" s="82"/>
      <c r="AK346" s="82"/>
      <c r="AL346" s="82"/>
      <c r="AM346" s="82"/>
      <c r="AN346" s="82"/>
      <c r="AO346" s="82"/>
      <c r="AP346" s="82"/>
      <c r="AQ346" s="82"/>
      <c r="AR346" s="82"/>
      <c r="AS346" s="82"/>
      <c r="AT346" s="82"/>
      <c r="AU346" s="82"/>
      <c r="AV346" s="82"/>
      <c r="AW346" s="82"/>
      <c r="AX346" s="82"/>
      <c r="AY346" s="82"/>
      <c r="AZ346" s="82"/>
      <c r="BA346" s="82"/>
      <c r="BB346" s="82"/>
      <c r="BC346" s="82"/>
      <c r="BD346" s="82"/>
      <c r="BE346" s="82"/>
      <c r="BF346" s="82"/>
      <c r="BG346" s="82"/>
      <c r="BH346" s="82"/>
      <c r="BI346" s="82"/>
      <c r="BJ346" s="82"/>
      <c r="BK346" s="82"/>
      <c r="BL346" s="82"/>
      <c r="BM346" s="82"/>
      <c r="BN346" s="82"/>
      <c r="BO346" s="82"/>
      <c r="BP346" s="82"/>
      <c r="BQ346" s="82"/>
      <c r="BR346" s="82"/>
      <c r="BS346" s="82"/>
      <c r="BT346" s="82"/>
      <c r="BU346" s="82"/>
      <c r="BV346" s="82"/>
      <c r="BW346" s="82"/>
      <c r="BX346" s="82"/>
      <c r="BY346" s="82"/>
      <c r="CA346" s="82"/>
      <c r="CB346" s="82"/>
      <c r="CC346" s="82"/>
    </row>
    <row r="347" spans="1:81" ht="15" customHeight="1" x14ac:dyDescent="0.2">
      <c r="A347" s="82"/>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c r="AD347" s="82"/>
      <c r="AE347" s="82"/>
      <c r="AF347" s="82"/>
      <c r="AG347" s="82"/>
      <c r="AH347" s="82"/>
      <c r="AI347" s="82"/>
      <c r="AJ347" s="82"/>
      <c r="AK347" s="82"/>
      <c r="AL347" s="82"/>
      <c r="AM347" s="82"/>
      <c r="AN347" s="82"/>
      <c r="AO347" s="82"/>
      <c r="AP347" s="82"/>
      <c r="AQ347" s="82"/>
      <c r="AR347" s="82"/>
      <c r="AS347" s="82"/>
      <c r="AT347" s="82"/>
      <c r="AU347" s="82"/>
      <c r="AV347" s="82"/>
      <c r="AW347" s="82"/>
      <c r="AX347" s="82"/>
      <c r="AY347" s="82"/>
      <c r="AZ347" s="82"/>
      <c r="BA347" s="82"/>
      <c r="BB347" s="82"/>
      <c r="BC347" s="82"/>
      <c r="BD347" s="82"/>
      <c r="BE347" s="82"/>
      <c r="BF347" s="82"/>
      <c r="BG347" s="82"/>
      <c r="BH347" s="82"/>
      <c r="BI347" s="82"/>
      <c r="BJ347" s="82"/>
      <c r="BK347" s="82"/>
      <c r="BL347" s="82"/>
      <c r="BM347" s="82"/>
      <c r="BN347" s="82"/>
      <c r="BO347" s="82"/>
      <c r="BP347" s="82"/>
      <c r="BQ347" s="82"/>
      <c r="BR347" s="82"/>
      <c r="BS347" s="82"/>
      <c r="BT347" s="82"/>
      <c r="BU347" s="82"/>
      <c r="BV347" s="82"/>
      <c r="BW347" s="82"/>
      <c r="BX347" s="82"/>
      <c r="BY347" s="82"/>
      <c r="CA347" s="82"/>
      <c r="CB347" s="82"/>
      <c r="CC347" s="82"/>
    </row>
    <row r="348" spans="1:81" ht="15" customHeight="1" x14ac:dyDescent="0.2">
      <c r="A348" s="82"/>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c r="AA348" s="82"/>
      <c r="AB348" s="82"/>
      <c r="AC348" s="82"/>
      <c r="AD348" s="82"/>
      <c r="AE348" s="82"/>
      <c r="AF348" s="82"/>
      <c r="AG348" s="82"/>
      <c r="AH348" s="82"/>
      <c r="AI348" s="82"/>
      <c r="AJ348" s="82"/>
      <c r="AK348" s="82"/>
      <c r="AL348" s="82"/>
      <c r="AM348" s="82"/>
      <c r="AN348" s="82"/>
      <c r="AO348" s="82"/>
      <c r="AP348" s="82"/>
      <c r="AQ348" s="82"/>
      <c r="AR348" s="82"/>
      <c r="AS348" s="82"/>
      <c r="AT348" s="82"/>
      <c r="AU348" s="82"/>
      <c r="AV348" s="82"/>
      <c r="AW348" s="82"/>
      <c r="AX348" s="82"/>
      <c r="AY348" s="82"/>
      <c r="AZ348" s="82"/>
      <c r="BA348" s="82"/>
      <c r="BB348" s="82"/>
      <c r="BC348" s="82"/>
      <c r="BD348" s="82"/>
      <c r="BE348" s="82"/>
      <c r="BF348" s="82"/>
      <c r="BG348" s="82"/>
      <c r="BH348" s="82"/>
      <c r="BI348" s="82"/>
      <c r="BJ348" s="82"/>
      <c r="BK348" s="82"/>
      <c r="BL348" s="82"/>
      <c r="BM348" s="82"/>
      <c r="BN348" s="82"/>
      <c r="BO348" s="82"/>
      <c r="BP348" s="82"/>
      <c r="BQ348" s="82"/>
      <c r="BR348" s="82"/>
      <c r="BS348" s="82"/>
      <c r="BT348" s="82"/>
      <c r="BU348" s="82"/>
      <c r="BV348" s="82"/>
      <c r="BW348" s="82"/>
      <c r="BX348" s="82"/>
      <c r="BY348" s="82"/>
      <c r="CA348" s="82"/>
      <c r="CB348" s="82"/>
      <c r="CC348" s="82"/>
    </row>
    <row r="349" spans="1:81" ht="15" customHeight="1" x14ac:dyDescent="0.2">
      <c r="A349" s="82"/>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G349" s="82"/>
      <c r="AH349" s="82"/>
      <c r="AI349" s="82"/>
      <c r="AJ349" s="82"/>
      <c r="AK349" s="82"/>
      <c r="AL349" s="82"/>
      <c r="AM349" s="82"/>
      <c r="AN349" s="82"/>
      <c r="AO349" s="82"/>
      <c r="AP349" s="82"/>
      <c r="AQ349" s="82"/>
      <c r="AR349" s="82"/>
      <c r="AS349" s="82"/>
      <c r="AT349" s="82"/>
      <c r="AU349" s="82"/>
      <c r="AV349" s="82"/>
      <c r="AW349" s="82"/>
      <c r="AX349" s="82"/>
      <c r="AY349" s="82"/>
      <c r="AZ349" s="82"/>
      <c r="BA349" s="82"/>
      <c r="BB349" s="82"/>
      <c r="BC349" s="82"/>
      <c r="BD349" s="82"/>
      <c r="BE349" s="82"/>
      <c r="BF349" s="82"/>
      <c r="BG349" s="82"/>
      <c r="BH349" s="82"/>
      <c r="BI349" s="82"/>
      <c r="BJ349" s="82"/>
      <c r="BK349" s="82"/>
      <c r="BL349" s="82"/>
      <c r="BM349" s="82"/>
      <c r="BN349" s="82"/>
      <c r="BO349" s="82"/>
      <c r="BP349" s="82"/>
      <c r="BQ349" s="82"/>
      <c r="BR349" s="82"/>
      <c r="BS349" s="82"/>
      <c r="BT349" s="82"/>
      <c r="BU349" s="82"/>
      <c r="BV349" s="82"/>
      <c r="BW349" s="82"/>
      <c r="BX349" s="82"/>
      <c r="BY349" s="82"/>
      <c r="CA349" s="82"/>
      <c r="CB349" s="82"/>
      <c r="CC349" s="82"/>
    </row>
    <row r="350" spans="1:81" ht="15" customHeight="1" x14ac:dyDescent="0.2">
      <c r="A350" s="82"/>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c r="AG350" s="82"/>
      <c r="AH350" s="82"/>
      <c r="AI350" s="82"/>
      <c r="AJ350" s="82"/>
      <c r="AK350" s="82"/>
      <c r="AL350" s="82"/>
      <c r="AM350" s="82"/>
      <c r="AN350" s="82"/>
      <c r="AO350" s="82"/>
      <c r="AP350" s="82"/>
      <c r="AQ350" s="82"/>
      <c r="AR350" s="82"/>
      <c r="AS350" s="82"/>
      <c r="AT350" s="82"/>
      <c r="AU350" s="82"/>
      <c r="AV350" s="82"/>
      <c r="AW350" s="82"/>
      <c r="AX350" s="82"/>
      <c r="AY350" s="82"/>
      <c r="AZ350" s="82"/>
      <c r="BA350" s="82"/>
      <c r="BB350" s="82"/>
      <c r="BC350" s="82"/>
      <c r="BD350" s="82"/>
      <c r="BE350" s="82"/>
      <c r="BF350" s="82"/>
      <c r="BG350" s="82"/>
      <c r="BH350" s="82"/>
      <c r="BI350" s="82"/>
      <c r="BJ350" s="82"/>
      <c r="BK350" s="82"/>
      <c r="BL350" s="82"/>
      <c r="BM350" s="82"/>
      <c r="BN350" s="82"/>
      <c r="BO350" s="82"/>
      <c r="BP350" s="82"/>
      <c r="BQ350" s="82"/>
      <c r="BR350" s="82"/>
      <c r="BS350" s="82"/>
      <c r="BT350" s="82"/>
      <c r="BU350" s="82"/>
      <c r="BV350" s="82"/>
      <c r="BW350" s="82"/>
      <c r="BX350" s="82"/>
      <c r="BY350" s="82"/>
      <c r="CA350" s="82"/>
      <c r="CB350" s="82"/>
      <c r="CC350" s="82"/>
    </row>
    <row r="351" spans="1:81" ht="15" customHeight="1" x14ac:dyDescent="0.2">
      <c r="A351" s="82"/>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c r="AG351" s="82"/>
      <c r="AH351" s="82"/>
      <c r="AI351" s="82"/>
      <c r="AJ351" s="82"/>
      <c r="AK351" s="82"/>
      <c r="AL351" s="82"/>
      <c r="AM351" s="82"/>
      <c r="AN351" s="82"/>
      <c r="AO351" s="82"/>
      <c r="AP351" s="82"/>
      <c r="AQ351" s="82"/>
      <c r="AR351" s="82"/>
      <c r="AS351" s="82"/>
      <c r="AT351" s="82"/>
      <c r="AU351" s="82"/>
      <c r="AV351" s="82"/>
      <c r="AW351" s="82"/>
      <c r="AX351" s="82"/>
      <c r="AY351" s="82"/>
      <c r="AZ351" s="82"/>
      <c r="BA351" s="82"/>
      <c r="BB351" s="82"/>
      <c r="BC351" s="82"/>
      <c r="BD351" s="82"/>
      <c r="BE351" s="82"/>
      <c r="BF351" s="82"/>
      <c r="BG351" s="82"/>
      <c r="BH351" s="82"/>
      <c r="BI351" s="82"/>
      <c r="BJ351" s="82"/>
      <c r="BK351" s="82"/>
      <c r="BL351" s="82"/>
      <c r="BM351" s="82"/>
      <c r="BN351" s="82"/>
      <c r="BO351" s="82"/>
      <c r="BP351" s="82"/>
      <c r="BQ351" s="82"/>
      <c r="BR351" s="82"/>
      <c r="BS351" s="82"/>
      <c r="BT351" s="82"/>
      <c r="BU351" s="82"/>
      <c r="BV351" s="82"/>
      <c r="BW351" s="82"/>
      <c r="BX351" s="82"/>
      <c r="BY351" s="82"/>
      <c r="CA351" s="82"/>
      <c r="CB351" s="82"/>
      <c r="CC351" s="82"/>
    </row>
    <row r="352" spans="1:81" ht="15" customHeight="1" x14ac:dyDescent="0.2">
      <c r="A352" s="82"/>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c r="AA352" s="82"/>
      <c r="AB352" s="82"/>
      <c r="AC352" s="82"/>
      <c r="AD352" s="82"/>
      <c r="AE352" s="82"/>
      <c r="AF352" s="82"/>
      <c r="AG352" s="82"/>
      <c r="AH352" s="82"/>
      <c r="AI352" s="82"/>
      <c r="AJ352" s="82"/>
      <c r="AK352" s="82"/>
      <c r="AL352" s="82"/>
      <c r="AM352" s="82"/>
      <c r="AN352" s="82"/>
      <c r="AO352" s="82"/>
      <c r="AP352" s="82"/>
      <c r="AQ352" s="82"/>
      <c r="AR352" s="82"/>
      <c r="AS352" s="82"/>
      <c r="AT352" s="82"/>
      <c r="AU352" s="82"/>
      <c r="AV352" s="82"/>
      <c r="AW352" s="82"/>
      <c r="AX352" s="82"/>
      <c r="AY352" s="82"/>
      <c r="AZ352" s="82"/>
      <c r="BA352" s="82"/>
      <c r="BB352" s="82"/>
      <c r="BC352" s="82"/>
      <c r="BD352" s="82"/>
      <c r="BE352" s="82"/>
      <c r="BF352" s="82"/>
      <c r="BG352" s="82"/>
      <c r="BH352" s="82"/>
      <c r="BI352" s="82"/>
      <c r="BJ352" s="82"/>
      <c r="BK352" s="82"/>
      <c r="BL352" s="82"/>
      <c r="BM352" s="82"/>
      <c r="BN352" s="82"/>
      <c r="BO352" s="82"/>
      <c r="BP352" s="82"/>
      <c r="BQ352" s="82"/>
      <c r="BR352" s="82"/>
      <c r="BS352" s="82"/>
      <c r="BT352" s="82"/>
      <c r="BU352" s="82"/>
      <c r="BV352" s="82"/>
      <c r="BW352" s="82"/>
      <c r="BX352" s="82"/>
      <c r="BY352" s="82"/>
      <c r="CA352" s="82"/>
      <c r="CB352" s="82"/>
      <c r="CC352" s="82"/>
    </row>
    <row r="353" spans="1:81" ht="15" customHeight="1" x14ac:dyDescent="0.2">
      <c r="A353" s="82"/>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c r="AA353" s="82"/>
      <c r="AB353" s="82"/>
      <c r="AC353" s="82"/>
      <c r="AD353" s="82"/>
      <c r="AE353" s="82"/>
      <c r="AF353" s="82"/>
      <c r="AG353" s="82"/>
      <c r="AH353" s="82"/>
      <c r="AI353" s="82"/>
      <c r="AJ353" s="82"/>
      <c r="AK353" s="82"/>
      <c r="AL353" s="82"/>
      <c r="AM353" s="82"/>
      <c r="AN353" s="82"/>
      <c r="AO353" s="82"/>
      <c r="AP353" s="82"/>
      <c r="AQ353" s="82"/>
      <c r="AR353" s="82"/>
      <c r="AS353" s="82"/>
      <c r="AT353" s="82"/>
      <c r="AU353" s="82"/>
      <c r="AV353" s="82"/>
      <c r="AW353" s="82"/>
      <c r="AX353" s="82"/>
      <c r="AY353" s="82"/>
      <c r="AZ353" s="82"/>
      <c r="BA353" s="82"/>
      <c r="BB353" s="82"/>
      <c r="BC353" s="82"/>
      <c r="BD353" s="82"/>
      <c r="BE353" s="82"/>
      <c r="BF353" s="82"/>
      <c r="BG353" s="82"/>
      <c r="BH353" s="82"/>
      <c r="BI353" s="82"/>
      <c r="BJ353" s="82"/>
      <c r="BK353" s="82"/>
      <c r="BL353" s="82"/>
      <c r="BM353" s="82"/>
      <c r="BN353" s="82"/>
      <c r="BO353" s="82"/>
      <c r="BP353" s="82"/>
      <c r="BQ353" s="82"/>
      <c r="BR353" s="82"/>
      <c r="BS353" s="82"/>
      <c r="BT353" s="82"/>
      <c r="BU353" s="82"/>
      <c r="BV353" s="82"/>
      <c r="BW353" s="82"/>
      <c r="BX353" s="82"/>
      <c r="BY353" s="82"/>
      <c r="CA353" s="82"/>
      <c r="CB353" s="82"/>
      <c r="CC353" s="82"/>
    </row>
    <row r="354" spans="1:81" ht="15" customHeight="1" x14ac:dyDescent="0.2">
      <c r="A354" s="82"/>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c r="AA354" s="82"/>
      <c r="AB354" s="82"/>
      <c r="AC354" s="82"/>
      <c r="AD354" s="82"/>
      <c r="AE354" s="82"/>
      <c r="AF354" s="82"/>
      <c r="AG354" s="82"/>
      <c r="AH354" s="82"/>
      <c r="AI354" s="82"/>
      <c r="AJ354" s="82"/>
      <c r="AK354" s="82"/>
      <c r="AL354" s="82"/>
      <c r="AM354" s="82"/>
      <c r="AN354" s="82"/>
      <c r="AO354" s="82"/>
      <c r="AP354" s="82"/>
      <c r="AQ354" s="82"/>
      <c r="AR354" s="82"/>
      <c r="AS354" s="82"/>
      <c r="AT354" s="82"/>
      <c r="AU354" s="82"/>
      <c r="AV354" s="82"/>
      <c r="AW354" s="82"/>
      <c r="AX354" s="82"/>
      <c r="AY354" s="82"/>
      <c r="AZ354" s="82"/>
      <c r="BA354" s="82"/>
      <c r="BB354" s="82"/>
      <c r="BC354" s="82"/>
      <c r="BD354" s="82"/>
      <c r="BE354" s="82"/>
      <c r="BF354" s="82"/>
      <c r="BG354" s="82"/>
      <c r="BH354" s="82"/>
      <c r="BI354" s="82"/>
      <c r="BJ354" s="82"/>
      <c r="BK354" s="82"/>
      <c r="BL354" s="82"/>
      <c r="BM354" s="82"/>
      <c r="BN354" s="82"/>
      <c r="BO354" s="82"/>
      <c r="BP354" s="82"/>
      <c r="BQ354" s="82"/>
      <c r="BR354" s="82"/>
      <c r="BS354" s="82"/>
      <c r="BT354" s="82"/>
      <c r="BU354" s="82"/>
      <c r="BV354" s="82"/>
      <c r="BW354" s="82"/>
      <c r="BX354" s="82"/>
      <c r="BY354" s="82"/>
      <c r="CA354" s="82"/>
      <c r="CB354" s="82"/>
      <c r="CC354" s="82"/>
    </row>
    <row r="355" spans="1:81" ht="15" customHeight="1" x14ac:dyDescent="0.2">
      <c r="A355" s="82"/>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c r="AG355" s="82"/>
      <c r="AH355" s="82"/>
      <c r="AI355" s="82"/>
      <c r="AJ355" s="82"/>
      <c r="AK355" s="82"/>
      <c r="AL355" s="82"/>
      <c r="AM355" s="82"/>
      <c r="AN355" s="82"/>
      <c r="AO355" s="82"/>
      <c r="AP355" s="82"/>
      <c r="AQ355" s="82"/>
      <c r="AR355" s="82"/>
      <c r="AS355" s="82"/>
      <c r="AT355" s="82"/>
      <c r="AU355" s="82"/>
      <c r="AV355" s="82"/>
      <c r="AW355" s="82"/>
      <c r="AX355" s="82"/>
      <c r="AY355" s="82"/>
      <c r="AZ355" s="82"/>
      <c r="BA355" s="82"/>
      <c r="BB355" s="82"/>
      <c r="BC355" s="82"/>
      <c r="BD355" s="82"/>
      <c r="BE355" s="82"/>
      <c r="BF355" s="82"/>
      <c r="BG355" s="82"/>
      <c r="BH355" s="82"/>
      <c r="BI355" s="82"/>
      <c r="BJ355" s="82"/>
      <c r="BK355" s="82"/>
      <c r="BL355" s="82"/>
      <c r="BM355" s="82"/>
      <c r="BN355" s="82"/>
      <c r="BO355" s="82"/>
      <c r="BP355" s="82"/>
      <c r="BQ355" s="82"/>
      <c r="BR355" s="82"/>
      <c r="BS355" s="82"/>
      <c r="BT355" s="82"/>
      <c r="BU355" s="82"/>
      <c r="BV355" s="82"/>
      <c r="BW355" s="82"/>
      <c r="BX355" s="82"/>
      <c r="BY355" s="82"/>
      <c r="CA355" s="82"/>
      <c r="CB355" s="82"/>
      <c r="CC355" s="82"/>
    </row>
    <row r="356" spans="1:81" ht="15" customHeight="1" x14ac:dyDescent="0.2">
      <c r="A356" s="82"/>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82"/>
      <c r="AL356" s="82"/>
      <c r="AM356" s="82"/>
      <c r="AN356" s="82"/>
      <c r="AO356" s="82"/>
      <c r="AP356" s="82"/>
      <c r="AQ356" s="82"/>
      <c r="AR356" s="82"/>
      <c r="AS356" s="82"/>
      <c r="AT356" s="82"/>
      <c r="AU356" s="82"/>
      <c r="AV356" s="82"/>
      <c r="AW356" s="82"/>
      <c r="AX356" s="82"/>
      <c r="AY356" s="82"/>
      <c r="AZ356" s="82"/>
      <c r="BA356" s="82"/>
      <c r="BB356" s="82"/>
      <c r="BC356" s="82"/>
      <c r="BD356" s="82"/>
      <c r="BE356" s="82"/>
      <c r="BF356" s="82"/>
      <c r="BG356" s="82"/>
      <c r="BH356" s="82"/>
      <c r="BI356" s="82"/>
      <c r="BJ356" s="82"/>
      <c r="BK356" s="82"/>
      <c r="BL356" s="82"/>
      <c r="BM356" s="82"/>
      <c r="BN356" s="82"/>
      <c r="BO356" s="82"/>
      <c r="BP356" s="82"/>
      <c r="BQ356" s="82"/>
      <c r="BR356" s="82"/>
      <c r="BS356" s="82"/>
      <c r="BT356" s="82"/>
      <c r="BU356" s="82"/>
      <c r="BV356" s="82"/>
      <c r="BW356" s="82"/>
      <c r="BX356" s="82"/>
      <c r="BY356" s="82"/>
      <c r="CA356" s="82"/>
      <c r="CB356" s="82"/>
      <c r="CC356" s="82"/>
    </row>
    <row r="357" spans="1:81" ht="15" customHeight="1" x14ac:dyDescent="0.2">
      <c r="A357" s="82"/>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82"/>
      <c r="AL357" s="82"/>
      <c r="AM357" s="82"/>
      <c r="AN357" s="82"/>
      <c r="AO357" s="82"/>
      <c r="AP357" s="82"/>
      <c r="AQ357" s="82"/>
      <c r="AR357" s="82"/>
      <c r="AS357" s="82"/>
      <c r="AT357" s="82"/>
      <c r="AU357" s="82"/>
      <c r="AV357" s="82"/>
      <c r="AW357" s="82"/>
      <c r="AX357" s="82"/>
      <c r="AY357" s="82"/>
      <c r="AZ357" s="82"/>
      <c r="BA357" s="82"/>
      <c r="BB357" s="82"/>
      <c r="BC357" s="82"/>
      <c r="BD357" s="82"/>
      <c r="BE357" s="82"/>
      <c r="BF357" s="82"/>
      <c r="BG357" s="82"/>
      <c r="BH357" s="82"/>
      <c r="BI357" s="82"/>
      <c r="BJ357" s="82"/>
      <c r="BK357" s="82"/>
      <c r="BL357" s="82"/>
      <c r="BM357" s="82"/>
      <c r="BN357" s="82"/>
      <c r="BO357" s="82"/>
      <c r="BP357" s="82"/>
      <c r="BQ357" s="82"/>
      <c r="BR357" s="82"/>
      <c r="BS357" s="82"/>
      <c r="BT357" s="82"/>
      <c r="BU357" s="82"/>
      <c r="BV357" s="82"/>
      <c r="BW357" s="82"/>
      <c r="BX357" s="82"/>
      <c r="BY357" s="82"/>
      <c r="CA357" s="82"/>
      <c r="CB357" s="82"/>
      <c r="CC357" s="82"/>
    </row>
    <row r="358" spans="1:81" ht="15" customHeight="1" x14ac:dyDescent="0.2">
      <c r="A358" s="82"/>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c r="AA358" s="82"/>
      <c r="AB358" s="82"/>
      <c r="AC358" s="82"/>
      <c r="AD358" s="82"/>
      <c r="AE358" s="82"/>
      <c r="AF358" s="82"/>
      <c r="AG358" s="82"/>
      <c r="AH358" s="82"/>
      <c r="AI358" s="82"/>
      <c r="AJ358" s="82"/>
      <c r="AK358" s="82"/>
      <c r="AL358" s="82"/>
      <c r="AM358" s="82"/>
      <c r="AN358" s="82"/>
      <c r="AO358" s="82"/>
      <c r="AP358" s="82"/>
      <c r="AQ358" s="82"/>
      <c r="AR358" s="82"/>
      <c r="AS358" s="82"/>
      <c r="AT358" s="82"/>
      <c r="AU358" s="82"/>
      <c r="AV358" s="82"/>
      <c r="AW358" s="82"/>
      <c r="AX358" s="82"/>
      <c r="AY358" s="82"/>
      <c r="AZ358" s="82"/>
      <c r="BA358" s="82"/>
      <c r="BB358" s="82"/>
      <c r="BC358" s="82"/>
      <c r="BD358" s="82"/>
      <c r="BE358" s="82"/>
      <c r="BF358" s="82"/>
      <c r="BG358" s="82"/>
      <c r="BH358" s="82"/>
      <c r="BI358" s="82"/>
      <c r="BJ358" s="82"/>
      <c r="BK358" s="82"/>
      <c r="BL358" s="82"/>
      <c r="BM358" s="82"/>
      <c r="BN358" s="82"/>
      <c r="BO358" s="82"/>
      <c r="BP358" s="82"/>
      <c r="BQ358" s="82"/>
      <c r="BR358" s="82"/>
      <c r="BS358" s="82"/>
      <c r="BT358" s="82"/>
      <c r="BU358" s="82"/>
      <c r="BV358" s="82"/>
      <c r="BW358" s="82"/>
      <c r="BX358" s="82"/>
      <c r="BY358" s="82"/>
      <c r="CA358" s="82"/>
      <c r="CB358" s="82"/>
      <c r="CC358" s="82"/>
    </row>
    <row r="359" spans="1:81" ht="15" customHeight="1" x14ac:dyDescent="0.2">
      <c r="A359" s="82"/>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c r="AA359" s="82"/>
      <c r="AB359" s="82"/>
      <c r="AC359" s="82"/>
      <c r="AD359" s="82"/>
      <c r="AE359" s="82"/>
      <c r="AF359" s="82"/>
      <c r="AG359" s="82"/>
      <c r="AH359" s="82"/>
      <c r="AI359" s="82"/>
      <c r="AJ359" s="82"/>
      <c r="AK359" s="82"/>
      <c r="AL359" s="82"/>
      <c r="AM359" s="82"/>
      <c r="AN359" s="82"/>
      <c r="AO359" s="82"/>
      <c r="AP359" s="82"/>
      <c r="AQ359" s="82"/>
      <c r="AR359" s="82"/>
      <c r="AS359" s="82"/>
      <c r="AT359" s="82"/>
      <c r="AU359" s="82"/>
      <c r="AV359" s="82"/>
      <c r="AW359" s="82"/>
      <c r="AX359" s="82"/>
      <c r="AY359" s="82"/>
      <c r="AZ359" s="82"/>
      <c r="BA359" s="82"/>
      <c r="BB359" s="82"/>
      <c r="BC359" s="82"/>
      <c r="BD359" s="82"/>
      <c r="BE359" s="82"/>
      <c r="BF359" s="82"/>
      <c r="BG359" s="82"/>
      <c r="BH359" s="82"/>
      <c r="BI359" s="82"/>
      <c r="BJ359" s="82"/>
      <c r="BK359" s="82"/>
      <c r="BL359" s="82"/>
      <c r="BM359" s="82"/>
      <c r="BN359" s="82"/>
      <c r="BO359" s="82"/>
      <c r="BP359" s="82"/>
      <c r="BQ359" s="82"/>
      <c r="BR359" s="82"/>
      <c r="BS359" s="82"/>
      <c r="BT359" s="82"/>
      <c r="BU359" s="82"/>
      <c r="BV359" s="82"/>
      <c r="BW359" s="82"/>
      <c r="BX359" s="82"/>
      <c r="BY359" s="82"/>
      <c r="CA359" s="82"/>
      <c r="CB359" s="82"/>
      <c r="CC359" s="82"/>
    </row>
    <row r="360" spans="1:81" ht="15" customHeight="1" x14ac:dyDescent="0.2">
      <c r="A360" s="82"/>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c r="AA360" s="82"/>
      <c r="AB360" s="82"/>
      <c r="AC360" s="82"/>
      <c r="AD360" s="82"/>
      <c r="AE360" s="82"/>
      <c r="AF360" s="82"/>
      <c r="AG360" s="82"/>
      <c r="AH360" s="82"/>
      <c r="AI360" s="82"/>
      <c r="AJ360" s="82"/>
      <c r="AK360" s="82"/>
      <c r="AL360" s="82"/>
      <c r="AM360" s="82"/>
      <c r="AN360" s="82"/>
      <c r="AO360" s="82"/>
      <c r="AP360" s="82"/>
      <c r="AQ360" s="82"/>
      <c r="AR360" s="82"/>
      <c r="AS360" s="82"/>
      <c r="AT360" s="82"/>
      <c r="AU360" s="82"/>
      <c r="AV360" s="82"/>
      <c r="AW360" s="82"/>
      <c r="AX360" s="82"/>
      <c r="AY360" s="82"/>
      <c r="AZ360" s="82"/>
      <c r="BA360" s="82"/>
      <c r="BB360" s="82"/>
      <c r="BC360" s="82"/>
      <c r="BD360" s="82"/>
      <c r="BE360" s="82"/>
      <c r="BF360" s="82"/>
      <c r="BG360" s="82"/>
      <c r="BH360" s="82"/>
      <c r="BI360" s="82"/>
      <c r="BJ360" s="82"/>
      <c r="BK360" s="82"/>
      <c r="BL360" s="82"/>
      <c r="BM360" s="82"/>
      <c r="BN360" s="82"/>
      <c r="BO360" s="82"/>
      <c r="BP360" s="82"/>
      <c r="BQ360" s="82"/>
      <c r="BR360" s="82"/>
      <c r="BS360" s="82"/>
      <c r="BT360" s="82"/>
      <c r="BU360" s="82"/>
      <c r="BV360" s="82"/>
      <c r="BW360" s="82"/>
      <c r="BX360" s="82"/>
      <c r="BY360" s="82"/>
      <c r="CA360" s="82"/>
      <c r="CB360" s="82"/>
      <c r="CC360" s="82"/>
    </row>
    <row r="361" spans="1:81" ht="15" customHeight="1" x14ac:dyDescent="0.2">
      <c r="A361" s="82"/>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c r="AA361" s="82"/>
      <c r="AB361" s="82"/>
      <c r="AC361" s="82"/>
      <c r="AD361" s="82"/>
      <c r="AE361" s="82"/>
      <c r="AF361" s="82"/>
      <c r="AG361" s="82"/>
      <c r="AH361" s="82"/>
      <c r="AI361" s="82"/>
      <c r="AJ361" s="82"/>
      <c r="AK361" s="82"/>
      <c r="AL361" s="82"/>
      <c r="AM361" s="82"/>
      <c r="AN361" s="82"/>
      <c r="AO361" s="82"/>
      <c r="AP361" s="82"/>
      <c r="AQ361" s="82"/>
      <c r="AR361" s="82"/>
      <c r="AS361" s="82"/>
      <c r="AT361" s="82"/>
      <c r="AU361" s="82"/>
      <c r="AV361" s="82"/>
      <c r="AW361" s="82"/>
      <c r="AX361" s="82"/>
      <c r="AY361" s="82"/>
      <c r="AZ361" s="82"/>
      <c r="BA361" s="82"/>
      <c r="BB361" s="82"/>
      <c r="BC361" s="82"/>
      <c r="BD361" s="82"/>
      <c r="BE361" s="82"/>
      <c r="BF361" s="82"/>
      <c r="BG361" s="82"/>
      <c r="BH361" s="82"/>
      <c r="BI361" s="82"/>
      <c r="BJ361" s="82"/>
      <c r="BK361" s="82"/>
      <c r="BL361" s="82"/>
      <c r="BM361" s="82"/>
      <c r="BN361" s="82"/>
      <c r="BO361" s="82"/>
      <c r="BP361" s="82"/>
      <c r="BQ361" s="82"/>
      <c r="BR361" s="82"/>
      <c r="BS361" s="82"/>
      <c r="BT361" s="82"/>
      <c r="BU361" s="82"/>
      <c r="BV361" s="82"/>
      <c r="BW361" s="82"/>
      <c r="BX361" s="82"/>
      <c r="BY361" s="82"/>
      <c r="CA361" s="82"/>
      <c r="CB361" s="82"/>
      <c r="CC361" s="82"/>
    </row>
    <row r="362" spans="1:81" ht="15" customHeight="1" x14ac:dyDescent="0.2">
      <c r="A362" s="82"/>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G362" s="82"/>
      <c r="AH362" s="82"/>
      <c r="AI362" s="82"/>
      <c r="AJ362" s="82"/>
      <c r="AK362" s="82"/>
      <c r="AL362" s="82"/>
      <c r="AM362" s="82"/>
      <c r="AN362" s="82"/>
      <c r="AO362" s="82"/>
      <c r="AP362" s="82"/>
      <c r="AQ362" s="82"/>
      <c r="AR362" s="82"/>
      <c r="AS362" s="82"/>
      <c r="AT362" s="82"/>
      <c r="AU362" s="82"/>
      <c r="AV362" s="82"/>
      <c r="AW362" s="82"/>
      <c r="AX362" s="82"/>
      <c r="AY362" s="82"/>
      <c r="AZ362" s="82"/>
      <c r="BA362" s="82"/>
      <c r="BB362" s="82"/>
      <c r="BC362" s="82"/>
      <c r="BD362" s="82"/>
      <c r="BE362" s="82"/>
      <c r="BF362" s="82"/>
      <c r="BG362" s="82"/>
      <c r="BH362" s="82"/>
      <c r="BI362" s="82"/>
      <c r="BJ362" s="82"/>
      <c r="BK362" s="82"/>
      <c r="BL362" s="82"/>
      <c r="BM362" s="82"/>
      <c r="BN362" s="82"/>
      <c r="BO362" s="82"/>
      <c r="BP362" s="82"/>
      <c r="BQ362" s="82"/>
      <c r="BR362" s="82"/>
      <c r="BS362" s="82"/>
      <c r="BT362" s="82"/>
      <c r="BU362" s="82"/>
      <c r="BV362" s="82"/>
      <c r="BW362" s="82"/>
      <c r="BX362" s="82"/>
      <c r="BY362" s="82"/>
      <c r="CA362" s="82"/>
      <c r="CB362" s="82"/>
      <c r="CC362" s="82"/>
    </row>
    <row r="363" spans="1:81" ht="15" customHeight="1" x14ac:dyDescent="0.2">
      <c r="A363" s="82"/>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c r="AG363" s="82"/>
      <c r="AH363" s="82"/>
      <c r="AI363" s="82"/>
      <c r="AJ363" s="82"/>
      <c r="AK363" s="82"/>
      <c r="AL363" s="82"/>
      <c r="AM363" s="82"/>
      <c r="AN363" s="82"/>
      <c r="AO363" s="82"/>
      <c r="AP363" s="82"/>
      <c r="AQ363" s="82"/>
      <c r="AR363" s="82"/>
      <c r="AS363" s="82"/>
      <c r="AT363" s="82"/>
      <c r="AU363" s="82"/>
      <c r="AV363" s="82"/>
      <c r="AW363" s="82"/>
      <c r="AX363" s="82"/>
      <c r="AY363" s="82"/>
      <c r="AZ363" s="82"/>
      <c r="BA363" s="82"/>
      <c r="BB363" s="82"/>
      <c r="BC363" s="82"/>
      <c r="BD363" s="82"/>
      <c r="BE363" s="82"/>
      <c r="BF363" s="82"/>
      <c r="BG363" s="82"/>
      <c r="BH363" s="82"/>
      <c r="BI363" s="82"/>
      <c r="BJ363" s="82"/>
      <c r="BK363" s="82"/>
      <c r="BL363" s="82"/>
      <c r="BM363" s="82"/>
      <c r="BN363" s="82"/>
      <c r="BO363" s="82"/>
      <c r="BP363" s="82"/>
      <c r="BQ363" s="82"/>
      <c r="BR363" s="82"/>
      <c r="BS363" s="82"/>
      <c r="BT363" s="82"/>
      <c r="BU363" s="82"/>
      <c r="BV363" s="82"/>
      <c r="BW363" s="82"/>
      <c r="BX363" s="82"/>
      <c r="BY363" s="82"/>
      <c r="CA363" s="82"/>
      <c r="CB363" s="82"/>
      <c r="CC363" s="82"/>
    </row>
    <row r="364" spans="1:81" ht="15" customHeight="1" x14ac:dyDescent="0.2">
      <c r="A364" s="82"/>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c r="AA364" s="82"/>
      <c r="AB364" s="82"/>
      <c r="AC364" s="82"/>
      <c r="AD364" s="82"/>
      <c r="AE364" s="82"/>
      <c r="AF364" s="82"/>
      <c r="AG364" s="82"/>
      <c r="AH364" s="82"/>
      <c r="AI364" s="82"/>
      <c r="AJ364" s="82"/>
      <c r="AK364" s="82"/>
      <c r="AL364" s="82"/>
      <c r="AM364" s="82"/>
      <c r="AN364" s="82"/>
      <c r="AO364" s="82"/>
      <c r="AP364" s="82"/>
      <c r="AQ364" s="82"/>
      <c r="AR364" s="82"/>
      <c r="AS364" s="82"/>
      <c r="AT364" s="82"/>
      <c r="AU364" s="82"/>
      <c r="AV364" s="82"/>
      <c r="AW364" s="82"/>
      <c r="AX364" s="82"/>
      <c r="AY364" s="82"/>
      <c r="AZ364" s="82"/>
      <c r="BA364" s="82"/>
      <c r="BB364" s="82"/>
      <c r="BC364" s="82"/>
      <c r="BD364" s="82"/>
      <c r="BE364" s="82"/>
      <c r="BF364" s="82"/>
      <c r="BG364" s="82"/>
      <c r="BH364" s="82"/>
      <c r="BI364" s="82"/>
      <c r="BJ364" s="82"/>
      <c r="BK364" s="82"/>
      <c r="BL364" s="82"/>
      <c r="BM364" s="82"/>
      <c r="BN364" s="82"/>
      <c r="BO364" s="82"/>
      <c r="BP364" s="82"/>
      <c r="BQ364" s="82"/>
      <c r="BR364" s="82"/>
      <c r="BS364" s="82"/>
      <c r="BT364" s="82"/>
      <c r="BU364" s="82"/>
      <c r="BV364" s="82"/>
      <c r="BW364" s="82"/>
      <c r="BX364" s="82"/>
      <c r="BY364" s="82"/>
      <c r="CA364" s="82"/>
      <c r="CB364" s="82"/>
      <c r="CC364" s="82"/>
    </row>
    <row r="365" spans="1:81" ht="15" customHeight="1" x14ac:dyDescent="0.2">
      <c r="A365" s="82"/>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c r="AG365" s="82"/>
      <c r="AH365" s="82"/>
      <c r="AI365" s="82"/>
      <c r="AJ365" s="82"/>
      <c r="AK365" s="82"/>
      <c r="AL365" s="82"/>
      <c r="AM365" s="82"/>
      <c r="AN365" s="82"/>
      <c r="AO365" s="82"/>
      <c r="AP365" s="82"/>
      <c r="AQ365" s="82"/>
      <c r="AR365" s="82"/>
      <c r="AS365" s="82"/>
      <c r="AT365" s="82"/>
      <c r="AU365" s="82"/>
      <c r="AV365" s="82"/>
      <c r="AW365" s="82"/>
      <c r="AX365" s="82"/>
      <c r="AY365" s="82"/>
      <c r="AZ365" s="82"/>
      <c r="BA365" s="82"/>
      <c r="BB365" s="82"/>
      <c r="BC365" s="82"/>
      <c r="BD365" s="82"/>
      <c r="BE365" s="82"/>
      <c r="BF365" s="82"/>
      <c r="BG365" s="82"/>
      <c r="BH365" s="82"/>
      <c r="BI365" s="82"/>
      <c r="BJ365" s="82"/>
      <c r="BK365" s="82"/>
      <c r="BL365" s="82"/>
      <c r="BM365" s="82"/>
      <c r="BN365" s="82"/>
      <c r="BO365" s="82"/>
      <c r="BP365" s="82"/>
      <c r="BQ365" s="82"/>
      <c r="BR365" s="82"/>
      <c r="BS365" s="82"/>
      <c r="BT365" s="82"/>
      <c r="BU365" s="82"/>
      <c r="BV365" s="82"/>
      <c r="BW365" s="82"/>
      <c r="BX365" s="82"/>
      <c r="BY365" s="82"/>
      <c r="CA365" s="82"/>
      <c r="CB365" s="82"/>
      <c r="CC365" s="82"/>
    </row>
    <row r="366" spans="1:81" ht="15" customHeight="1" x14ac:dyDescent="0.2">
      <c r="A366" s="82"/>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c r="AA366" s="82"/>
      <c r="AB366" s="82"/>
      <c r="AC366" s="82"/>
      <c r="AD366" s="82"/>
      <c r="AE366" s="82"/>
      <c r="AF366" s="82"/>
      <c r="AG366" s="82"/>
      <c r="AH366" s="82"/>
      <c r="AI366" s="82"/>
      <c r="AJ366" s="82"/>
      <c r="AK366" s="82"/>
      <c r="AL366" s="82"/>
      <c r="AM366" s="82"/>
      <c r="AN366" s="82"/>
      <c r="AO366" s="82"/>
      <c r="AP366" s="82"/>
      <c r="AQ366" s="82"/>
      <c r="AR366" s="82"/>
      <c r="AS366" s="82"/>
      <c r="AT366" s="82"/>
      <c r="AU366" s="82"/>
      <c r="AV366" s="82"/>
      <c r="AW366" s="82"/>
      <c r="AX366" s="82"/>
      <c r="AY366" s="82"/>
      <c r="AZ366" s="82"/>
      <c r="BA366" s="82"/>
      <c r="BB366" s="82"/>
      <c r="BC366" s="82"/>
      <c r="BD366" s="82"/>
      <c r="BE366" s="82"/>
      <c r="BF366" s="82"/>
      <c r="BG366" s="82"/>
      <c r="BH366" s="82"/>
      <c r="BI366" s="82"/>
      <c r="BJ366" s="82"/>
      <c r="BK366" s="82"/>
      <c r="BL366" s="82"/>
      <c r="BM366" s="82"/>
      <c r="BN366" s="82"/>
      <c r="BO366" s="82"/>
      <c r="BP366" s="82"/>
      <c r="BQ366" s="82"/>
      <c r="BR366" s="82"/>
      <c r="BS366" s="82"/>
      <c r="BT366" s="82"/>
      <c r="BU366" s="82"/>
      <c r="BV366" s="82"/>
      <c r="BW366" s="82"/>
      <c r="BX366" s="82"/>
      <c r="BY366" s="82"/>
      <c r="CA366" s="82"/>
      <c r="CB366" s="82"/>
      <c r="CC366" s="82"/>
    </row>
    <row r="367" spans="1:81" ht="15" customHeight="1" x14ac:dyDescent="0.2">
      <c r="A367" s="82"/>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c r="AA367" s="82"/>
      <c r="AB367" s="82"/>
      <c r="AC367" s="82"/>
      <c r="AD367" s="82"/>
      <c r="AE367" s="82"/>
      <c r="AF367" s="82"/>
      <c r="AG367" s="82"/>
      <c r="AH367" s="82"/>
      <c r="AI367" s="82"/>
      <c r="AJ367" s="82"/>
      <c r="AK367" s="82"/>
      <c r="AL367" s="82"/>
      <c r="AM367" s="82"/>
      <c r="AN367" s="82"/>
      <c r="AO367" s="82"/>
      <c r="AP367" s="82"/>
      <c r="AQ367" s="82"/>
      <c r="AR367" s="82"/>
      <c r="AS367" s="82"/>
      <c r="AT367" s="82"/>
      <c r="AU367" s="82"/>
      <c r="AV367" s="82"/>
      <c r="AW367" s="82"/>
      <c r="AX367" s="82"/>
      <c r="AY367" s="82"/>
      <c r="AZ367" s="82"/>
      <c r="BA367" s="82"/>
      <c r="BB367" s="82"/>
      <c r="BC367" s="82"/>
      <c r="BD367" s="82"/>
      <c r="BE367" s="82"/>
      <c r="BF367" s="82"/>
      <c r="BG367" s="82"/>
      <c r="BH367" s="82"/>
      <c r="BI367" s="82"/>
      <c r="BJ367" s="82"/>
      <c r="BK367" s="82"/>
      <c r="BL367" s="82"/>
      <c r="BM367" s="82"/>
      <c r="BN367" s="82"/>
      <c r="BO367" s="82"/>
      <c r="BP367" s="82"/>
      <c r="BQ367" s="82"/>
      <c r="BR367" s="82"/>
      <c r="BS367" s="82"/>
      <c r="BT367" s="82"/>
      <c r="BU367" s="82"/>
      <c r="BV367" s="82"/>
      <c r="BW367" s="82"/>
      <c r="BX367" s="82"/>
      <c r="BY367" s="82"/>
      <c r="CA367" s="82"/>
      <c r="CB367" s="82"/>
      <c r="CC367" s="82"/>
    </row>
    <row r="368" spans="1:81" ht="15" customHeight="1" x14ac:dyDescent="0.2">
      <c r="A368" s="82"/>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G368" s="82"/>
      <c r="AH368" s="82"/>
      <c r="AI368" s="82"/>
      <c r="AJ368" s="82"/>
      <c r="AK368" s="82"/>
      <c r="AL368" s="82"/>
      <c r="AM368" s="82"/>
      <c r="AN368" s="82"/>
      <c r="AO368" s="82"/>
      <c r="AP368" s="82"/>
      <c r="AQ368" s="82"/>
      <c r="AR368" s="82"/>
      <c r="AS368" s="82"/>
      <c r="AT368" s="82"/>
      <c r="AU368" s="82"/>
      <c r="AV368" s="82"/>
      <c r="AW368" s="82"/>
      <c r="AX368" s="82"/>
      <c r="AY368" s="82"/>
      <c r="AZ368" s="82"/>
      <c r="BA368" s="82"/>
      <c r="BB368" s="82"/>
      <c r="BC368" s="82"/>
      <c r="BD368" s="82"/>
      <c r="BE368" s="82"/>
      <c r="BF368" s="82"/>
      <c r="BG368" s="82"/>
      <c r="BH368" s="82"/>
      <c r="BI368" s="82"/>
      <c r="BJ368" s="82"/>
      <c r="BK368" s="82"/>
      <c r="BL368" s="82"/>
      <c r="BM368" s="82"/>
      <c r="BN368" s="82"/>
      <c r="BO368" s="82"/>
      <c r="BP368" s="82"/>
      <c r="BQ368" s="82"/>
      <c r="BR368" s="82"/>
      <c r="BS368" s="82"/>
      <c r="BT368" s="82"/>
      <c r="BU368" s="82"/>
      <c r="BV368" s="82"/>
      <c r="BW368" s="82"/>
      <c r="BX368" s="82"/>
      <c r="BY368" s="82"/>
      <c r="CA368" s="82"/>
      <c r="CB368" s="82"/>
      <c r="CC368" s="82"/>
    </row>
    <row r="369" spans="1:81" ht="15" customHeight="1" x14ac:dyDescent="0.2">
      <c r="A369" s="82"/>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c r="AA369" s="82"/>
      <c r="AB369" s="82"/>
      <c r="AC369" s="82"/>
      <c r="AD369" s="82"/>
      <c r="AE369" s="82"/>
      <c r="AF369" s="82"/>
      <c r="AG369" s="82"/>
      <c r="AH369" s="82"/>
      <c r="AI369" s="82"/>
      <c r="AJ369" s="82"/>
      <c r="AK369" s="82"/>
      <c r="AL369" s="82"/>
      <c r="AM369" s="82"/>
      <c r="AN369" s="82"/>
      <c r="AO369" s="82"/>
      <c r="AP369" s="82"/>
      <c r="AQ369" s="82"/>
      <c r="AR369" s="82"/>
      <c r="AS369" s="82"/>
      <c r="AT369" s="82"/>
      <c r="AU369" s="82"/>
      <c r="AV369" s="82"/>
      <c r="AW369" s="82"/>
      <c r="AX369" s="82"/>
      <c r="AY369" s="82"/>
      <c r="AZ369" s="82"/>
      <c r="BA369" s="82"/>
      <c r="BB369" s="82"/>
      <c r="BC369" s="82"/>
      <c r="BD369" s="82"/>
      <c r="BE369" s="82"/>
      <c r="BF369" s="82"/>
      <c r="BG369" s="82"/>
      <c r="BH369" s="82"/>
      <c r="BI369" s="82"/>
      <c r="BJ369" s="82"/>
      <c r="BK369" s="82"/>
      <c r="BL369" s="82"/>
      <c r="BM369" s="82"/>
      <c r="BN369" s="82"/>
      <c r="BO369" s="82"/>
      <c r="BP369" s="82"/>
      <c r="BQ369" s="82"/>
      <c r="BR369" s="82"/>
      <c r="BS369" s="82"/>
      <c r="BT369" s="82"/>
      <c r="BU369" s="82"/>
      <c r="BV369" s="82"/>
      <c r="BW369" s="82"/>
      <c r="BX369" s="82"/>
      <c r="BY369" s="82"/>
      <c r="CA369" s="82"/>
      <c r="CB369" s="82"/>
      <c r="CC369" s="82"/>
    </row>
    <row r="370" spans="1:81" ht="15" customHeight="1" x14ac:dyDescent="0.2">
      <c r="A370" s="82"/>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c r="AA370" s="82"/>
      <c r="AB370" s="82"/>
      <c r="AC370" s="82"/>
      <c r="AD370" s="82"/>
      <c r="AE370" s="82"/>
      <c r="AF370" s="82"/>
      <c r="AG370" s="82"/>
      <c r="AH370" s="82"/>
      <c r="AI370" s="82"/>
      <c r="AJ370" s="82"/>
      <c r="AK370" s="82"/>
      <c r="AL370" s="82"/>
      <c r="AM370" s="82"/>
      <c r="AN370" s="82"/>
      <c r="AO370" s="82"/>
      <c r="AP370" s="82"/>
      <c r="AQ370" s="82"/>
      <c r="AR370" s="82"/>
      <c r="AS370" s="82"/>
      <c r="AT370" s="82"/>
      <c r="AU370" s="82"/>
      <c r="AV370" s="82"/>
      <c r="AW370" s="82"/>
      <c r="AX370" s="82"/>
      <c r="AY370" s="82"/>
      <c r="AZ370" s="82"/>
      <c r="BA370" s="82"/>
      <c r="BB370" s="82"/>
      <c r="BC370" s="82"/>
      <c r="BD370" s="82"/>
      <c r="BE370" s="82"/>
      <c r="BF370" s="82"/>
      <c r="BG370" s="82"/>
      <c r="BH370" s="82"/>
      <c r="BI370" s="82"/>
      <c r="BJ370" s="82"/>
      <c r="BK370" s="82"/>
      <c r="BL370" s="82"/>
      <c r="BM370" s="82"/>
      <c r="BN370" s="82"/>
      <c r="BO370" s="82"/>
      <c r="BP370" s="82"/>
      <c r="BQ370" s="82"/>
      <c r="BR370" s="82"/>
      <c r="BS370" s="82"/>
      <c r="BT370" s="82"/>
      <c r="BU370" s="82"/>
      <c r="BV370" s="82"/>
      <c r="BW370" s="82"/>
      <c r="BX370" s="82"/>
      <c r="BY370" s="82"/>
      <c r="CA370" s="82"/>
      <c r="CB370" s="82"/>
      <c r="CC370" s="82"/>
    </row>
    <row r="371" spans="1:81" ht="15" customHeight="1" x14ac:dyDescent="0.2">
      <c r="A371" s="82"/>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c r="AA371" s="82"/>
      <c r="AB371" s="82"/>
      <c r="AC371" s="82"/>
      <c r="AD371" s="82"/>
      <c r="AE371" s="82"/>
      <c r="AF371" s="82"/>
      <c r="AG371" s="82"/>
      <c r="AH371" s="82"/>
      <c r="AI371" s="82"/>
      <c r="AJ371" s="82"/>
      <c r="AK371" s="82"/>
      <c r="AL371" s="82"/>
      <c r="AM371" s="82"/>
      <c r="AN371" s="82"/>
      <c r="AO371" s="82"/>
      <c r="AP371" s="82"/>
      <c r="AQ371" s="82"/>
      <c r="AR371" s="82"/>
      <c r="AS371" s="82"/>
      <c r="AT371" s="82"/>
      <c r="AU371" s="82"/>
      <c r="AV371" s="82"/>
      <c r="AW371" s="82"/>
      <c r="AX371" s="82"/>
      <c r="AY371" s="82"/>
      <c r="AZ371" s="82"/>
      <c r="BA371" s="82"/>
      <c r="BB371" s="82"/>
      <c r="BC371" s="82"/>
      <c r="BD371" s="82"/>
      <c r="BE371" s="82"/>
      <c r="BF371" s="82"/>
      <c r="BG371" s="82"/>
      <c r="BH371" s="82"/>
      <c r="BI371" s="82"/>
      <c r="BJ371" s="82"/>
      <c r="BK371" s="82"/>
      <c r="BL371" s="82"/>
      <c r="BM371" s="82"/>
      <c r="BN371" s="82"/>
      <c r="BO371" s="82"/>
      <c r="BP371" s="82"/>
      <c r="BQ371" s="82"/>
      <c r="BR371" s="82"/>
      <c r="BS371" s="82"/>
      <c r="BT371" s="82"/>
      <c r="BU371" s="82"/>
      <c r="BV371" s="82"/>
      <c r="BW371" s="82"/>
      <c r="BX371" s="82"/>
      <c r="BY371" s="82"/>
      <c r="CA371" s="82"/>
      <c r="CB371" s="82"/>
      <c r="CC371" s="82"/>
    </row>
    <row r="372" spans="1:81" ht="15" customHeight="1" x14ac:dyDescent="0.2">
      <c r="A372" s="82"/>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c r="AA372" s="82"/>
      <c r="AB372" s="82"/>
      <c r="AC372" s="82"/>
      <c r="AD372" s="82"/>
      <c r="AE372" s="82"/>
      <c r="AF372" s="82"/>
      <c r="AG372" s="82"/>
      <c r="AH372" s="82"/>
      <c r="AI372" s="82"/>
      <c r="AJ372" s="82"/>
      <c r="AK372" s="82"/>
      <c r="AL372" s="82"/>
      <c r="AM372" s="82"/>
      <c r="AN372" s="82"/>
      <c r="AO372" s="82"/>
      <c r="AP372" s="82"/>
      <c r="AQ372" s="82"/>
      <c r="AR372" s="82"/>
      <c r="AS372" s="82"/>
      <c r="AT372" s="82"/>
      <c r="AU372" s="82"/>
      <c r="AV372" s="82"/>
      <c r="AW372" s="82"/>
      <c r="AX372" s="82"/>
      <c r="AY372" s="82"/>
      <c r="AZ372" s="82"/>
      <c r="BA372" s="82"/>
      <c r="BB372" s="82"/>
      <c r="BC372" s="82"/>
      <c r="BD372" s="82"/>
      <c r="BE372" s="82"/>
      <c r="BF372" s="82"/>
      <c r="BG372" s="82"/>
      <c r="BH372" s="82"/>
      <c r="BI372" s="82"/>
      <c r="BJ372" s="82"/>
      <c r="BK372" s="82"/>
      <c r="BL372" s="82"/>
      <c r="BM372" s="82"/>
      <c r="BN372" s="82"/>
      <c r="BO372" s="82"/>
      <c r="BP372" s="82"/>
      <c r="BQ372" s="82"/>
      <c r="BR372" s="82"/>
      <c r="BS372" s="82"/>
      <c r="BT372" s="82"/>
      <c r="BU372" s="82"/>
      <c r="BV372" s="82"/>
      <c r="BW372" s="82"/>
      <c r="BX372" s="82"/>
      <c r="BY372" s="82"/>
      <c r="CA372" s="82"/>
      <c r="CB372" s="82"/>
      <c r="CC372" s="82"/>
    </row>
    <row r="373" spans="1:81" ht="15" customHeight="1" x14ac:dyDescent="0.2">
      <c r="A373" s="82"/>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c r="AA373" s="82"/>
      <c r="AB373" s="82"/>
      <c r="AC373" s="82"/>
      <c r="AD373" s="82"/>
      <c r="AE373" s="82"/>
      <c r="AF373" s="82"/>
      <c r="AG373" s="82"/>
      <c r="AH373" s="82"/>
      <c r="AI373" s="82"/>
      <c r="AJ373" s="82"/>
      <c r="AK373" s="82"/>
      <c r="AL373" s="82"/>
      <c r="AM373" s="82"/>
      <c r="AN373" s="82"/>
      <c r="AO373" s="82"/>
      <c r="AP373" s="82"/>
      <c r="AQ373" s="82"/>
      <c r="AR373" s="82"/>
      <c r="AS373" s="82"/>
      <c r="AT373" s="82"/>
      <c r="AU373" s="82"/>
      <c r="AV373" s="82"/>
      <c r="AW373" s="82"/>
      <c r="AX373" s="82"/>
      <c r="AY373" s="82"/>
      <c r="AZ373" s="82"/>
      <c r="BA373" s="82"/>
      <c r="BB373" s="82"/>
      <c r="BC373" s="82"/>
      <c r="BD373" s="82"/>
      <c r="BE373" s="82"/>
      <c r="BF373" s="82"/>
      <c r="BG373" s="82"/>
      <c r="BH373" s="82"/>
      <c r="BI373" s="82"/>
      <c r="BJ373" s="82"/>
      <c r="BK373" s="82"/>
      <c r="BL373" s="82"/>
      <c r="BM373" s="82"/>
      <c r="BN373" s="82"/>
      <c r="BO373" s="82"/>
      <c r="BP373" s="82"/>
      <c r="BQ373" s="82"/>
      <c r="BR373" s="82"/>
      <c r="BS373" s="82"/>
      <c r="BT373" s="82"/>
      <c r="BU373" s="82"/>
      <c r="BV373" s="82"/>
      <c r="BW373" s="82"/>
      <c r="BX373" s="82"/>
      <c r="BY373" s="82"/>
      <c r="CA373" s="82"/>
      <c r="CB373" s="82"/>
      <c r="CC373" s="82"/>
    </row>
    <row r="374" spans="1:81" ht="15" customHeight="1" x14ac:dyDescent="0.2">
      <c r="A374" s="82"/>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G374" s="82"/>
      <c r="AH374" s="82"/>
      <c r="AI374" s="82"/>
      <c r="AJ374" s="82"/>
      <c r="AK374" s="82"/>
      <c r="AL374" s="82"/>
      <c r="AM374" s="82"/>
      <c r="AN374" s="82"/>
      <c r="AO374" s="82"/>
      <c r="AP374" s="82"/>
      <c r="AQ374" s="82"/>
      <c r="AR374" s="82"/>
      <c r="AS374" s="82"/>
      <c r="AT374" s="82"/>
      <c r="AU374" s="82"/>
      <c r="AV374" s="82"/>
      <c r="AW374" s="82"/>
      <c r="AX374" s="82"/>
      <c r="AY374" s="82"/>
      <c r="AZ374" s="82"/>
      <c r="BA374" s="82"/>
      <c r="BB374" s="82"/>
      <c r="BC374" s="82"/>
      <c r="BD374" s="82"/>
      <c r="BE374" s="82"/>
      <c r="BF374" s="82"/>
      <c r="BG374" s="82"/>
      <c r="BH374" s="82"/>
      <c r="BI374" s="82"/>
      <c r="BJ374" s="82"/>
      <c r="BK374" s="82"/>
      <c r="BL374" s="82"/>
      <c r="BM374" s="82"/>
      <c r="BN374" s="82"/>
      <c r="BO374" s="82"/>
      <c r="BP374" s="82"/>
      <c r="BQ374" s="82"/>
      <c r="BR374" s="82"/>
      <c r="BS374" s="82"/>
      <c r="BT374" s="82"/>
      <c r="BU374" s="82"/>
      <c r="BV374" s="82"/>
      <c r="BW374" s="82"/>
      <c r="BX374" s="82"/>
      <c r="BY374" s="82"/>
      <c r="CA374" s="82"/>
      <c r="CB374" s="82"/>
      <c r="CC374" s="82"/>
    </row>
    <row r="375" spans="1:81" ht="15" customHeight="1" x14ac:dyDescent="0.2">
      <c r="A375" s="82"/>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c r="AA375" s="82"/>
      <c r="AB375" s="82"/>
      <c r="AC375" s="82"/>
      <c r="AD375" s="82"/>
      <c r="AE375" s="82"/>
      <c r="AF375" s="82"/>
      <c r="AG375" s="82"/>
      <c r="AH375" s="82"/>
      <c r="AI375" s="82"/>
      <c r="AJ375" s="82"/>
      <c r="AK375" s="82"/>
      <c r="AL375" s="82"/>
      <c r="AM375" s="82"/>
      <c r="AN375" s="82"/>
      <c r="AO375" s="82"/>
      <c r="AP375" s="82"/>
      <c r="AQ375" s="82"/>
      <c r="AR375" s="82"/>
      <c r="AS375" s="82"/>
      <c r="AT375" s="82"/>
      <c r="AU375" s="82"/>
      <c r="AV375" s="82"/>
      <c r="AW375" s="82"/>
      <c r="AX375" s="82"/>
      <c r="AY375" s="82"/>
      <c r="AZ375" s="82"/>
      <c r="BA375" s="82"/>
      <c r="BB375" s="82"/>
      <c r="BC375" s="82"/>
      <c r="BD375" s="82"/>
      <c r="BE375" s="82"/>
      <c r="BF375" s="82"/>
      <c r="BG375" s="82"/>
      <c r="BH375" s="82"/>
      <c r="BI375" s="82"/>
      <c r="BJ375" s="82"/>
      <c r="BK375" s="82"/>
      <c r="BL375" s="82"/>
      <c r="BM375" s="82"/>
      <c r="BN375" s="82"/>
      <c r="BO375" s="82"/>
      <c r="BP375" s="82"/>
      <c r="BQ375" s="82"/>
      <c r="BR375" s="82"/>
      <c r="BS375" s="82"/>
      <c r="BT375" s="82"/>
      <c r="BU375" s="82"/>
      <c r="BV375" s="82"/>
      <c r="BW375" s="82"/>
      <c r="BX375" s="82"/>
      <c r="BY375" s="82"/>
      <c r="CA375" s="82"/>
      <c r="CB375" s="82"/>
      <c r="CC375" s="82"/>
    </row>
    <row r="376" spans="1:81" ht="15" customHeight="1" x14ac:dyDescent="0.2">
      <c r="A376" s="82"/>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c r="AA376" s="82"/>
      <c r="AB376" s="82"/>
      <c r="AC376" s="82"/>
      <c r="AD376" s="82"/>
      <c r="AE376" s="82"/>
      <c r="AF376" s="82"/>
      <c r="AG376" s="82"/>
      <c r="AH376" s="82"/>
      <c r="AI376" s="82"/>
      <c r="AJ376" s="82"/>
      <c r="AK376" s="82"/>
      <c r="AL376" s="82"/>
      <c r="AM376" s="82"/>
      <c r="AN376" s="82"/>
      <c r="AO376" s="82"/>
      <c r="AP376" s="82"/>
      <c r="AQ376" s="82"/>
      <c r="AR376" s="82"/>
      <c r="AS376" s="82"/>
      <c r="AT376" s="82"/>
      <c r="AU376" s="82"/>
      <c r="AV376" s="82"/>
      <c r="AW376" s="82"/>
      <c r="AX376" s="82"/>
      <c r="AY376" s="82"/>
      <c r="AZ376" s="82"/>
      <c r="BA376" s="82"/>
      <c r="BB376" s="82"/>
      <c r="BC376" s="82"/>
      <c r="BD376" s="82"/>
      <c r="BE376" s="82"/>
      <c r="BF376" s="82"/>
      <c r="BG376" s="82"/>
      <c r="BH376" s="82"/>
      <c r="BI376" s="82"/>
      <c r="BJ376" s="82"/>
      <c r="BK376" s="82"/>
      <c r="BL376" s="82"/>
      <c r="BM376" s="82"/>
      <c r="BN376" s="82"/>
      <c r="BO376" s="82"/>
      <c r="BP376" s="82"/>
      <c r="BQ376" s="82"/>
      <c r="BR376" s="82"/>
      <c r="BS376" s="82"/>
      <c r="BT376" s="82"/>
      <c r="BU376" s="82"/>
      <c r="BV376" s="82"/>
      <c r="BW376" s="82"/>
      <c r="BX376" s="82"/>
      <c r="BY376" s="82"/>
      <c r="CA376" s="82"/>
      <c r="CB376" s="82"/>
      <c r="CC376" s="82"/>
    </row>
    <row r="377" spans="1:81" ht="15" customHeight="1" x14ac:dyDescent="0.2">
      <c r="A377" s="82"/>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c r="AJ377" s="82"/>
      <c r="AK377" s="82"/>
      <c r="AL377" s="82"/>
      <c r="AM377" s="82"/>
      <c r="AN377" s="82"/>
      <c r="AO377" s="82"/>
      <c r="AP377" s="82"/>
      <c r="AQ377" s="82"/>
      <c r="AR377" s="82"/>
      <c r="AS377" s="82"/>
      <c r="AT377" s="82"/>
      <c r="AU377" s="82"/>
      <c r="AV377" s="82"/>
      <c r="AW377" s="82"/>
      <c r="AX377" s="82"/>
      <c r="AY377" s="82"/>
      <c r="AZ377" s="82"/>
      <c r="BA377" s="82"/>
      <c r="BB377" s="82"/>
      <c r="BC377" s="82"/>
      <c r="BD377" s="82"/>
      <c r="BE377" s="82"/>
      <c r="BF377" s="82"/>
      <c r="BG377" s="82"/>
      <c r="BH377" s="82"/>
      <c r="BI377" s="82"/>
      <c r="BJ377" s="82"/>
      <c r="BK377" s="82"/>
      <c r="BL377" s="82"/>
      <c r="BM377" s="82"/>
      <c r="BN377" s="82"/>
      <c r="BO377" s="82"/>
      <c r="BP377" s="82"/>
      <c r="BQ377" s="82"/>
      <c r="BR377" s="82"/>
      <c r="BS377" s="82"/>
      <c r="BT377" s="82"/>
      <c r="BU377" s="82"/>
      <c r="BV377" s="82"/>
      <c r="BW377" s="82"/>
      <c r="BX377" s="82"/>
      <c r="BY377" s="82"/>
      <c r="CA377" s="82"/>
      <c r="CB377" s="82"/>
      <c r="CC377" s="82"/>
    </row>
    <row r="378" spans="1:81" ht="15" customHeight="1" x14ac:dyDescent="0.2">
      <c r="A378" s="82"/>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c r="AJ378" s="82"/>
      <c r="AK378" s="82"/>
      <c r="AL378" s="82"/>
      <c r="AM378" s="82"/>
      <c r="AN378" s="82"/>
      <c r="AO378" s="82"/>
      <c r="AP378" s="82"/>
      <c r="AQ378" s="82"/>
      <c r="AR378" s="82"/>
      <c r="AS378" s="82"/>
      <c r="AT378" s="82"/>
      <c r="AU378" s="82"/>
      <c r="AV378" s="82"/>
      <c r="AW378" s="82"/>
      <c r="AX378" s="82"/>
      <c r="AY378" s="82"/>
      <c r="AZ378" s="82"/>
      <c r="BA378" s="82"/>
      <c r="BB378" s="82"/>
      <c r="BC378" s="82"/>
      <c r="BD378" s="82"/>
      <c r="BE378" s="82"/>
      <c r="BF378" s="82"/>
      <c r="BG378" s="82"/>
      <c r="BH378" s="82"/>
      <c r="BI378" s="82"/>
      <c r="BJ378" s="82"/>
      <c r="BK378" s="82"/>
      <c r="BL378" s="82"/>
      <c r="BM378" s="82"/>
      <c r="BN378" s="82"/>
      <c r="BO378" s="82"/>
      <c r="BP378" s="82"/>
      <c r="BQ378" s="82"/>
      <c r="BR378" s="82"/>
      <c r="BS378" s="82"/>
      <c r="BT378" s="82"/>
      <c r="BU378" s="82"/>
      <c r="BV378" s="82"/>
      <c r="BW378" s="82"/>
      <c r="BX378" s="82"/>
      <c r="BY378" s="82"/>
      <c r="CA378" s="82"/>
      <c r="CB378" s="82"/>
      <c r="CC378" s="82"/>
    </row>
    <row r="379" spans="1:81" ht="15" customHeight="1" x14ac:dyDescent="0.2">
      <c r="A379" s="82"/>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c r="AJ379" s="82"/>
      <c r="AK379" s="82"/>
      <c r="AL379" s="82"/>
      <c r="AM379" s="82"/>
      <c r="AN379" s="82"/>
      <c r="AO379" s="82"/>
      <c r="AP379" s="82"/>
      <c r="AQ379" s="82"/>
      <c r="AR379" s="82"/>
      <c r="AS379" s="82"/>
      <c r="AT379" s="82"/>
      <c r="AU379" s="82"/>
      <c r="AV379" s="82"/>
      <c r="AW379" s="82"/>
      <c r="AX379" s="82"/>
      <c r="AY379" s="82"/>
      <c r="AZ379" s="82"/>
      <c r="BA379" s="82"/>
      <c r="BB379" s="82"/>
      <c r="BC379" s="82"/>
      <c r="BD379" s="82"/>
      <c r="BE379" s="82"/>
      <c r="BF379" s="82"/>
      <c r="BG379" s="82"/>
      <c r="BH379" s="82"/>
      <c r="BI379" s="82"/>
      <c r="BJ379" s="82"/>
      <c r="BK379" s="82"/>
      <c r="BL379" s="82"/>
      <c r="BM379" s="82"/>
      <c r="BN379" s="82"/>
      <c r="BO379" s="82"/>
      <c r="BP379" s="82"/>
      <c r="BQ379" s="82"/>
      <c r="BR379" s="82"/>
      <c r="BS379" s="82"/>
      <c r="BT379" s="82"/>
      <c r="BU379" s="82"/>
      <c r="BV379" s="82"/>
      <c r="BW379" s="82"/>
      <c r="BX379" s="82"/>
      <c r="BY379" s="82"/>
      <c r="CA379" s="82"/>
      <c r="CB379" s="82"/>
      <c r="CC379" s="82"/>
    </row>
    <row r="380" spans="1:81" ht="15" customHeight="1" x14ac:dyDescent="0.2">
      <c r="A380" s="82"/>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c r="AJ380" s="82"/>
      <c r="AK380" s="82"/>
      <c r="AL380" s="82"/>
      <c r="AM380" s="82"/>
      <c r="AN380" s="82"/>
      <c r="AO380" s="82"/>
      <c r="AP380" s="82"/>
      <c r="AQ380" s="82"/>
      <c r="AR380" s="82"/>
      <c r="AS380" s="82"/>
      <c r="AT380" s="82"/>
      <c r="AU380" s="82"/>
      <c r="AV380" s="82"/>
      <c r="AW380" s="82"/>
      <c r="AX380" s="82"/>
      <c r="AY380" s="82"/>
      <c r="AZ380" s="82"/>
      <c r="BA380" s="82"/>
      <c r="BB380" s="82"/>
      <c r="BC380" s="82"/>
      <c r="BD380" s="82"/>
      <c r="BE380" s="82"/>
      <c r="BF380" s="82"/>
      <c r="BG380" s="82"/>
      <c r="BH380" s="82"/>
      <c r="BI380" s="82"/>
      <c r="BJ380" s="82"/>
      <c r="BK380" s="82"/>
      <c r="BL380" s="82"/>
      <c r="BM380" s="82"/>
      <c r="BN380" s="82"/>
      <c r="BO380" s="82"/>
      <c r="BP380" s="82"/>
      <c r="BQ380" s="82"/>
      <c r="BR380" s="82"/>
      <c r="BS380" s="82"/>
      <c r="BT380" s="82"/>
      <c r="BU380" s="82"/>
      <c r="BV380" s="82"/>
      <c r="BW380" s="82"/>
      <c r="BX380" s="82"/>
      <c r="BY380" s="82"/>
      <c r="CA380" s="82"/>
      <c r="CB380" s="82"/>
      <c r="CC380" s="82"/>
    </row>
    <row r="381" spans="1:81" ht="15" customHeight="1" x14ac:dyDescent="0.2">
      <c r="A381" s="82"/>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c r="AJ381" s="82"/>
      <c r="AK381" s="82"/>
      <c r="AL381" s="82"/>
      <c r="AM381" s="82"/>
      <c r="AN381" s="82"/>
      <c r="AO381" s="82"/>
      <c r="AP381" s="82"/>
      <c r="AQ381" s="82"/>
      <c r="AR381" s="82"/>
      <c r="AS381" s="82"/>
      <c r="AT381" s="82"/>
      <c r="AU381" s="82"/>
      <c r="AV381" s="82"/>
      <c r="AW381" s="82"/>
      <c r="AX381" s="82"/>
      <c r="AY381" s="82"/>
      <c r="AZ381" s="82"/>
      <c r="BA381" s="82"/>
      <c r="BB381" s="82"/>
      <c r="BC381" s="82"/>
      <c r="BD381" s="82"/>
      <c r="BE381" s="82"/>
      <c r="BF381" s="82"/>
      <c r="BG381" s="82"/>
      <c r="BH381" s="82"/>
      <c r="BI381" s="82"/>
      <c r="BJ381" s="82"/>
      <c r="BK381" s="82"/>
      <c r="BL381" s="82"/>
      <c r="BM381" s="82"/>
      <c r="BN381" s="82"/>
      <c r="BO381" s="82"/>
      <c r="BP381" s="82"/>
      <c r="BQ381" s="82"/>
      <c r="BR381" s="82"/>
      <c r="BS381" s="82"/>
      <c r="BT381" s="82"/>
      <c r="BU381" s="82"/>
      <c r="BV381" s="82"/>
      <c r="BW381" s="82"/>
      <c r="BX381" s="82"/>
      <c r="BY381" s="82"/>
      <c r="CA381" s="82"/>
      <c r="CB381" s="82"/>
      <c r="CC381" s="82"/>
    </row>
    <row r="382" spans="1:81" ht="15" customHeight="1" x14ac:dyDescent="0.2">
      <c r="A382" s="82"/>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c r="AJ382" s="82"/>
      <c r="AK382" s="82"/>
      <c r="AL382" s="82"/>
      <c r="AM382" s="82"/>
      <c r="AN382" s="82"/>
      <c r="AO382" s="82"/>
      <c r="AP382" s="82"/>
      <c r="AQ382" s="82"/>
      <c r="AR382" s="82"/>
      <c r="AS382" s="82"/>
      <c r="AT382" s="82"/>
      <c r="AU382" s="82"/>
      <c r="AV382" s="82"/>
      <c r="AW382" s="82"/>
      <c r="AX382" s="82"/>
      <c r="AY382" s="82"/>
      <c r="AZ382" s="82"/>
      <c r="BA382" s="82"/>
      <c r="BB382" s="82"/>
      <c r="BC382" s="82"/>
      <c r="BD382" s="82"/>
      <c r="BE382" s="82"/>
      <c r="BF382" s="82"/>
      <c r="BG382" s="82"/>
      <c r="BH382" s="82"/>
      <c r="BI382" s="82"/>
      <c r="BJ382" s="82"/>
      <c r="BK382" s="82"/>
      <c r="BL382" s="82"/>
      <c r="BM382" s="82"/>
      <c r="BN382" s="82"/>
      <c r="BO382" s="82"/>
      <c r="BP382" s="82"/>
      <c r="BQ382" s="82"/>
      <c r="BR382" s="82"/>
      <c r="BS382" s="82"/>
      <c r="BT382" s="82"/>
      <c r="BU382" s="82"/>
      <c r="BV382" s="82"/>
      <c r="BW382" s="82"/>
      <c r="BX382" s="82"/>
      <c r="BY382" s="82"/>
      <c r="CA382" s="82"/>
      <c r="CB382" s="82"/>
      <c r="CC382" s="82"/>
    </row>
    <row r="383" spans="1:81" ht="15" customHeight="1" x14ac:dyDescent="0.2">
      <c r="A383" s="82"/>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c r="AJ383" s="82"/>
      <c r="AK383" s="82"/>
      <c r="AL383" s="82"/>
      <c r="AM383" s="82"/>
      <c r="AN383" s="82"/>
      <c r="AO383" s="82"/>
      <c r="AP383" s="82"/>
      <c r="AQ383" s="82"/>
      <c r="AR383" s="82"/>
      <c r="AS383" s="82"/>
      <c r="AT383" s="82"/>
      <c r="AU383" s="82"/>
      <c r="AV383" s="82"/>
      <c r="AW383" s="82"/>
      <c r="AX383" s="82"/>
      <c r="AY383" s="82"/>
      <c r="AZ383" s="82"/>
      <c r="BA383" s="82"/>
      <c r="BB383" s="82"/>
      <c r="BC383" s="82"/>
      <c r="BD383" s="82"/>
      <c r="BE383" s="82"/>
      <c r="BF383" s="82"/>
      <c r="BG383" s="82"/>
      <c r="BH383" s="82"/>
      <c r="BI383" s="82"/>
      <c r="BJ383" s="82"/>
      <c r="BK383" s="82"/>
      <c r="BL383" s="82"/>
      <c r="BM383" s="82"/>
      <c r="BN383" s="82"/>
      <c r="BO383" s="82"/>
      <c r="BP383" s="82"/>
      <c r="BQ383" s="82"/>
      <c r="BR383" s="82"/>
      <c r="BS383" s="82"/>
      <c r="BT383" s="82"/>
      <c r="BU383" s="82"/>
      <c r="BV383" s="82"/>
      <c r="BW383" s="82"/>
      <c r="BX383" s="82"/>
      <c r="BY383" s="82"/>
      <c r="CA383" s="82"/>
      <c r="CB383" s="82"/>
      <c r="CC383" s="82"/>
    </row>
    <row r="384" spans="1:81" ht="15" customHeight="1" x14ac:dyDescent="0.2">
      <c r="A384" s="82"/>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c r="AJ384" s="82"/>
      <c r="AK384" s="82"/>
      <c r="AL384" s="82"/>
      <c r="AM384" s="82"/>
      <c r="AN384" s="82"/>
      <c r="AO384" s="82"/>
      <c r="AP384" s="82"/>
      <c r="AQ384" s="82"/>
      <c r="AR384" s="82"/>
      <c r="AS384" s="82"/>
      <c r="AT384" s="82"/>
      <c r="AU384" s="82"/>
      <c r="AV384" s="82"/>
      <c r="AW384" s="82"/>
      <c r="AX384" s="82"/>
      <c r="AY384" s="82"/>
      <c r="AZ384" s="82"/>
      <c r="BA384" s="82"/>
      <c r="BB384" s="82"/>
      <c r="BC384" s="82"/>
      <c r="BD384" s="82"/>
      <c r="BE384" s="82"/>
      <c r="BF384" s="82"/>
      <c r="BG384" s="82"/>
      <c r="BH384" s="82"/>
      <c r="BI384" s="82"/>
      <c r="BJ384" s="82"/>
      <c r="BK384" s="82"/>
      <c r="BL384" s="82"/>
      <c r="BM384" s="82"/>
      <c r="BN384" s="82"/>
      <c r="BO384" s="82"/>
      <c r="BP384" s="82"/>
      <c r="BQ384" s="82"/>
      <c r="BR384" s="82"/>
      <c r="BS384" s="82"/>
      <c r="BT384" s="82"/>
      <c r="BU384" s="82"/>
      <c r="BV384" s="82"/>
      <c r="BW384" s="82"/>
      <c r="BX384" s="82"/>
      <c r="BY384" s="82"/>
      <c r="CA384" s="82"/>
      <c r="CB384" s="82"/>
      <c r="CC384" s="82"/>
    </row>
    <row r="385" spans="1:81" ht="15" customHeight="1" x14ac:dyDescent="0.2">
      <c r="A385" s="82"/>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c r="AJ385" s="82"/>
      <c r="AK385" s="82"/>
      <c r="AL385" s="82"/>
      <c r="AM385" s="82"/>
      <c r="AN385" s="82"/>
      <c r="AO385" s="82"/>
      <c r="AP385" s="82"/>
      <c r="AQ385" s="82"/>
      <c r="AR385" s="82"/>
      <c r="AS385" s="82"/>
      <c r="AT385" s="82"/>
      <c r="AU385" s="82"/>
      <c r="AV385" s="82"/>
      <c r="AW385" s="82"/>
      <c r="AX385" s="82"/>
      <c r="AY385" s="82"/>
      <c r="AZ385" s="82"/>
      <c r="BA385" s="82"/>
      <c r="BB385" s="82"/>
      <c r="BC385" s="82"/>
      <c r="BD385" s="82"/>
      <c r="BE385" s="82"/>
      <c r="BF385" s="82"/>
      <c r="BG385" s="82"/>
      <c r="BH385" s="82"/>
      <c r="BI385" s="82"/>
      <c r="BJ385" s="82"/>
      <c r="BK385" s="82"/>
      <c r="BL385" s="82"/>
      <c r="BM385" s="82"/>
      <c r="BN385" s="82"/>
      <c r="BO385" s="82"/>
      <c r="BP385" s="82"/>
      <c r="BQ385" s="82"/>
      <c r="BR385" s="82"/>
      <c r="BS385" s="82"/>
      <c r="BT385" s="82"/>
      <c r="BU385" s="82"/>
      <c r="BV385" s="82"/>
      <c r="BW385" s="82"/>
      <c r="BX385" s="82"/>
      <c r="BY385" s="82"/>
      <c r="CA385" s="82"/>
      <c r="CB385" s="82"/>
      <c r="CC385" s="82"/>
    </row>
    <row r="386" spans="1:81" ht="15" customHeight="1" x14ac:dyDescent="0.2">
      <c r="A386" s="82"/>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c r="AJ386" s="82"/>
      <c r="AK386" s="82"/>
      <c r="AL386" s="82"/>
      <c r="AM386" s="82"/>
      <c r="AN386" s="82"/>
      <c r="AO386" s="82"/>
      <c r="AP386" s="82"/>
      <c r="AQ386" s="82"/>
      <c r="AR386" s="82"/>
      <c r="AS386" s="82"/>
      <c r="AT386" s="82"/>
      <c r="AU386" s="82"/>
      <c r="AV386" s="82"/>
      <c r="AW386" s="82"/>
      <c r="AX386" s="82"/>
      <c r="AY386" s="82"/>
      <c r="AZ386" s="82"/>
      <c r="BA386" s="82"/>
      <c r="BB386" s="82"/>
      <c r="BC386" s="82"/>
      <c r="BD386" s="82"/>
      <c r="BE386" s="82"/>
      <c r="BF386" s="82"/>
      <c r="BG386" s="82"/>
      <c r="BH386" s="82"/>
      <c r="BI386" s="82"/>
      <c r="BJ386" s="82"/>
      <c r="BK386" s="82"/>
      <c r="BL386" s="82"/>
      <c r="BM386" s="82"/>
      <c r="BN386" s="82"/>
      <c r="BO386" s="82"/>
      <c r="BP386" s="82"/>
      <c r="BQ386" s="82"/>
      <c r="BR386" s="82"/>
      <c r="BS386" s="82"/>
      <c r="BT386" s="82"/>
      <c r="BU386" s="82"/>
      <c r="BV386" s="82"/>
      <c r="BW386" s="82"/>
      <c r="BX386" s="82"/>
      <c r="BY386" s="82"/>
      <c r="CA386" s="82"/>
      <c r="CB386" s="82"/>
      <c r="CC386" s="82"/>
    </row>
    <row r="387" spans="1:81" ht="15" customHeight="1" x14ac:dyDescent="0.2">
      <c r="A387" s="82"/>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c r="AJ387" s="82"/>
      <c r="AK387" s="82"/>
      <c r="AL387" s="82"/>
      <c r="AM387" s="82"/>
      <c r="AN387" s="82"/>
      <c r="AO387" s="82"/>
      <c r="AP387" s="82"/>
      <c r="AQ387" s="82"/>
      <c r="AR387" s="82"/>
      <c r="AS387" s="82"/>
      <c r="AT387" s="82"/>
      <c r="AU387" s="82"/>
      <c r="AV387" s="82"/>
      <c r="AW387" s="82"/>
      <c r="AX387" s="82"/>
      <c r="AY387" s="82"/>
      <c r="AZ387" s="82"/>
      <c r="BA387" s="82"/>
      <c r="BB387" s="82"/>
      <c r="BC387" s="82"/>
      <c r="BD387" s="82"/>
      <c r="BE387" s="82"/>
      <c r="BF387" s="82"/>
      <c r="BG387" s="82"/>
      <c r="BH387" s="82"/>
      <c r="BI387" s="82"/>
      <c r="BJ387" s="82"/>
      <c r="BK387" s="82"/>
      <c r="BL387" s="82"/>
      <c r="BM387" s="82"/>
      <c r="BN387" s="82"/>
      <c r="BO387" s="82"/>
      <c r="BP387" s="82"/>
      <c r="BQ387" s="82"/>
      <c r="BR387" s="82"/>
      <c r="BS387" s="82"/>
      <c r="BT387" s="82"/>
      <c r="BU387" s="82"/>
      <c r="BV387" s="82"/>
      <c r="BW387" s="82"/>
      <c r="BX387" s="82"/>
      <c r="BY387" s="82"/>
      <c r="CA387" s="82"/>
      <c r="CB387" s="82"/>
      <c r="CC387" s="82"/>
    </row>
    <row r="388" spans="1:81" ht="15" customHeight="1" x14ac:dyDescent="0.2">
      <c r="A388" s="82"/>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82"/>
      <c r="AO388" s="82"/>
      <c r="AP388" s="82"/>
      <c r="AQ388" s="82"/>
      <c r="AR388" s="82"/>
      <c r="AS388" s="82"/>
      <c r="AT388" s="82"/>
      <c r="AU388" s="82"/>
      <c r="AV388" s="82"/>
      <c r="AW388" s="82"/>
      <c r="AX388" s="82"/>
      <c r="AY388" s="82"/>
      <c r="AZ388" s="82"/>
      <c r="BA388" s="82"/>
      <c r="BB388" s="82"/>
      <c r="BC388" s="82"/>
      <c r="BD388" s="82"/>
      <c r="BE388" s="82"/>
      <c r="BF388" s="82"/>
      <c r="BG388" s="82"/>
      <c r="BH388" s="82"/>
      <c r="BI388" s="82"/>
      <c r="BJ388" s="82"/>
      <c r="BK388" s="82"/>
      <c r="BL388" s="82"/>
      <c r="BM388" s="82"/>
      <c r="BN388" s="82"/>
      <c r="BO388" s="82"/>
      <c r="BP388" s="82"/>
      <c r="BQ388" s="82"/>
      <c r="BR388" s="82"/>
      <c r="BS388" s="82"/>
      <c r="BT388" s="82"/>
      <c r="BU388" s="82"/>
      <c r="BV388" s="82"/>
      <c r="BW388" s="82"/>
      <c r="BX388" s="82"/>
      <c r="BY388" s="82"/>
      <c r="CA388" s="82"/>
      <c r="CB388" s="82"/>
      <c r="CC388" s="82"/>
    </row>
    <row r="389" spans="1:81" ht="15" customHeight="1" x14ac:dyDescent="0.2">
      <c r="A389" s="82"/>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c r="AJ389" s="82"/>
      <c r="AK389" s="82"/>
      <c r="AL389" s="82"/>
      <c r="AM389" s="82"/>
      <c r="AN389" s="82"/>
      <c r="AO389" s="82"/>
      <c r="AP389" s="82"/>
      <c r="AQ389" s="82"/>
      <c r="AR389" s="82"/>
      <c r="AS389" s="82"/>
      <c r="AT389" s="82"/>
      <c r="AU389" s="82"/>
      <c r="AV389" s="82"/>
      <c r="AW389" s="82"/>
      <c r="AX389" s="82"/>
      <c r="AY389" s="82"/>
      <c r="AZ389" s="82"/>
      <c r="BA389" s="82"/>
      <c r="BB389" s="82"/>
      <c r="BC389" s="82"/>
      <c r="BD389" s="82"/>
      <c r="BE389" s="82"/>
      <c r="BF389" s="82"/>
      <c r="BG389" s="82"/>
      <c r="BH389" s="82"/>
      <c r="BI389" s="82"/>
      <c r="BJ389" s="82"/>
      <c r="BK389" s="82"/>
      <c r="BL389" s="82"/>
      <c r="BM389" s="82"/>
      <c r="BN389" s="82"/>
      <c r="BO389" s="82"/>
      <c r="BP389" s="82"/>
      <c r="BQ389" s="82"/>
      <c r="BR389" s="82"/>
      <c r="BS389" s="82"/>
      <c r="BT389" s="82"/>
      <c r="BU389" s="82"/>
      <c r="BV389" s="82"/>
      <c r="BW389" s="82"/>
      <c r="BX389" s="82"/>
      <c r="BY389" s="82"/>
      <c r="CA389" s="82"/>
      <c r="CB389" s="82"/>
      <c r="CC389" s="82"/>
    </row>
    <row r="390" spans="1:81" ht="15" customHeight="1" x14ac:dyDescent="0.2">
      <c r="A390" s="82"/>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c r="AJ390" s="82"/>
      <c r="AK390" s="82"/>
      <c r="AL390" s="82"/>
      <c r="AM390" s="82"/>
      <c r="AN390" s="82"/>
      <c r="AO390" s="82"/>
      <c r="AP390" s="82"/>
      <c r="AQ390" s="82"/>
      <c r="AR390" s="82"/>
      <c r="AS390" s="82"/>
      <c r="AT390" s="82"/>
      <c r="AU390" s="82"/>
      <c r="AV390" s="82"/>
      <c r="AW390" s="82"/>
      <c r="AX390" s="82"/>
      <c r="AY390" s="82"/>
      <c r="AZ390" s="82"/>
      <c r="BA390" s="82"/>
      <c r="BB390" s="82"/>
      <c r="BC390" s="82"/>
      <c r="BD390" s="82"/>
      <c r="BE390" s="82"/>
      <c r="BF390" s="82"/>
      <c r="BG390" s="82"/>
      <c r="BH390" s="82"/>
      <c r="BI390" s="82"/>
      <c r="BJ390" s="82"/>
      <c r="BK390" s="82"/>
      <c r="BL390" s="82"/>
      <c r="BM390" s="82"/>
      <c r="BN390" s="82"/>
      <c r="BO390" s="82"/>
      <c r="BP390" s="82"/>
      <c r="BQ390" s="82"/>
      <c r="BR390" s="82"/>
      <c r="BS390" s="82"/>
      <c r="BT390" s="82"/>
      <c r="BU390" s="82"/>
      <c r="BV390" s="82"/>
      <c r="BW390" s="82"/>
      <c r="BX390" s="82"/>
      <c r="BY390" s="82"/>
      <c r="CA390" s="82"/>
      <c r="CB390" s="82"/>
      <c r="CC390" s="82"/>
    </row>
    <row r="391" spans="1:81" ht="15" customHeight="1" x14ac:dyDescent="0.2">
      <c r="A391" s="82"/>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c r="AJ391" s="82"/>
      <c r="AK391" s="82"/>
      <c r="AL391" s="82"/>
      <c r="AM391" s="82"/>
      <c r="AN391" s="82"/>
      <c r="AO391" s="82"/>
      <c r="AP391" s="82"/>
      <c r="AQ391" s="82"/>
      <c r="AR391" s="82"/>
      <c r="AS391" s="82"/>
      <c r="AT391" s="82"/>
      <c r="AU391" s="82"/>
      <c r="AV391" s="82"/>
      <c r="AW391" s="82"/>
      <c r="AX391" s="82"/>
      <c r="AY391" s="82"/>
      <c r="AZ391" s="82"/>
      <c r="BA391" s="82"/>
      <c r="BB391" s="82"/>
      <c r="BC391" s="82"/>
      <c r="BD391" s="82"/>
      <c r="BE391" s="82"/>
      <c r="BF391" s="82"/>
      <c r="BG391" s="82"/>
      <c r="BH391" s="82"/>
      <c r="BI391" s="82"/>
      <c r="BJ391" s="82"/>
      <c r="BK391" s="82"/>
      <c r="BL391" s="82"/>
      <c r="BM391" s="82"/>
      <c r="BN391" s="82"/>
      <c r="BO391" s="82"/>
      <c r="BP391" s="82"/>
      <c r="BQ391" s="82"/>
      <c r="BR391" s="82"/>
      <c r="BS391" s="82"/>
      <c r="BT391" s="82"/>
      <c r="BU391" s="82"/>
      <c r="BV391" s="82"/>
      <c r="BW391" s="82"/>
      <c r="BX391" s="82"/>
      <c r="BY391" s="82"/>
      <c r="CA391" s="82"/>
      <c r="CB391" s="82"/>
      <c r="CC391" s="82"/>
    </row>
    <row r="392" spans="1:81" ht="15" customHeight="1" x14ac:dyDescent="0.2">
      <c r="A392" s="82"/>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c r="AJ392" s="82"/>
      <c r="AK392" s="82"/>
      <c r="AL392" s="82"/>
      <c r="AM392" s="82"/>
      <c r="AN392" s="82"/>
      <c r="AO392" s="82"/>
      <c r="AP392" s="82"/>
      <c r="AQ392" s="82"/>
      <c r="AR392" s="82"/>
      <c r="AS392" s="82"/>
      <c r="AT392" s="82"/>
      <c r="AU392" s="82"/>
      <c r="AV392" s="82"/>
      <c r="AW392" s="82"/>
      <c r="AX392" s="82"/>
      <c r="AY392" s="82"/>
      <c r="AZ392" s="82"/>
      <c r="BA392" s="82"/>
      <c r="BB392" s="82"/>
      <c r="BC392" s="82"/>
      <c r="BD392" s="82"/>
      <c r="BE392" s="82"/>
      <c r="BF392" s="82"/>
      <c r="BG392" s="82"/>
      <c r="BH392" s="82"/>
      <c r="BI392" s="82"/>
      <c r="BJ392" s="82"/>
      <c r="BK392" s="82"/>
      <c r="BL392" s="82"/>
      <c r="BM392" s="82"/>
      <c r="BN392" s="82"/>
      <c r="BO392" s="82"/>
      <c r="BP392" s="82"/>
      <c r="BQ392" s="82"/>
      <c r="BR392" s="82"/>
      <c r="BS392" s="82"/>
      <c r="BT392" s="82"/>
      <c r="BU392" s="82"/>
      <c r="BV392" s="82"/>
      <c r="BW392" s="82"/>
      <c r="BX392" s="82"/>
      <c r="BY392" s="82"/>
      <c r="CA392" s="82"/>
      <c r="CB392" s="82"/>
      <c r="CC392" s="82"/>
    </row>
    <row r="393" spans="1:81" ht="15" customHeight="1" x14ac:dyDescent="0.2">
      <c r="A393" s="82"/>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c r="AJ393" s="82"/>
      <c r="AK393" s="82"/>
      <c r="AL393" s="82"/>
      <c r="AM393" s="82"/>
      <c r="AN393" s="82"/>
      <c r="AO393" s="82"/>
      <c r="AP393" s="82"/>
      <c r="AQ393" s="82"/>
      <c r="AR393" s="82"/>
      <c r="AS393" s="82"/>
      <c r="AT393" s="82"/>
      <c r="AU393" s="82"/>
      <c r="AV393" s="82"/>
      <c r="AW393" s="82"/>
      <c r="AX393" s="82"/>
      <c r="AY393" s="82"/>
      <c r="AZ393" s="82"/>
      <c r="BA393" s="82"/>
      <c r="BB393" s="82"/>
      <c r="BC393" s="82"/>
      <c r="BD393" s="82"/>
      <c r="BE393" s="82"/>
      <c r="BF393" s="82"/>
      <c r="BG393" s="82"/>
      <c r="BH393" s="82"/>
      <c r="BI393" s="82"/>
      <c r="BJ393" s="82"/>
      <c r="BK393" s="82"/>
      <c r="BL393" s="82"/>
      <c r="BM393" s="82"/>
      <c r="BN393" s="82"/>
      <c r="BO393" s="82"/>
      <c r="BP393" s="82"/>
      <c r="BQ393" s="82"/>
      <c r="BR393" s="82"/>
      <c r="BS393" s="82"/>
      <c r="BT393" s="82"/>
      <c r="BU393" s="82"/>
      <c r="BV393" s="82"/>
      <c r="BW393" s="82"/>
      <c r="BX393" s="82"/>
      <c r="BY393" s="82"/>
      <c r="CA393" s="82"/>
      <c r="CB393" s="82"/>
      <c r="CC393" s="82"/>
    </row>
    <row r="394" spans="1:81" ht="15" customHeight="1" x14ac:dyDescent="0.2">
      <c r="A394" s="82"/>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82"/>
      <c r="AO394" s="82"/>
      <c r="AP394" s="82"/>
      <c r="AQ394" s="82"/>
      <c r="AR394" s="82"/>
      <c r="AS394" s="82"/>
      <c r="AT394" s="82"/>
      <c r="AU394" s="82"/>
      <c r="AV394" s="82"/>
      <c r="AW394" s="82"/>
      <c r="AX394" s="82"/>
      <c r="AY394" s="82"/>
      <c r="AZ394" s="82"/>
      <c r="BA394" s="82"/>
      <c r="BB394" s="82"/>
      <c r="BC394" s="82"/>
      <c r="BD394" s="82"/>
      <c r="BE394" s="82"/>
      <c r="BF394" s="82"/>
      <c r="BG394" s="82"/>
      <c r="BH394" s="82"/>
      <c r="BI394" s="82"/>
      <c r="BJ394" s="82"/>
      <c r="BK394" s="82"/>
      <c r="BL394" s="82"/>
      <c r="BM394" s="82"/>
      <c r="BN394" s="82"/>
      <c r="BO394" s="82"/>
      <c r="BP394" s="82"/>
      <c r="BQ394" s="82"/>
      <c r="BR394" s="82"/>
      <c r="BS394" s="82"/>
      <c r="BT394" s="82"/>
      <c r="BU394" s="82"/>
      <c r="BV394" s="82"/>
      <c r="BW394" s="82"/>
      <c r="BX394" s="82"/>
      <c r="BY394" s="82"/>
      <c r="CA394" s="82"/>
      <c r="CB394" s="82"/>
      <c r="CC394" s="82"/>
    </row>
    <row r="395" spans="1:81" ht="15" customHeight="1" x14ac:dyDescent="0.2">
      <c r="A395" s="82"/>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82"/>
      <c r="AO395" s="82"/>
      <c r="AP395" s="82"/>
      <c r="AQ395" s="82"/>
      <c r="AR395" s="82"/>
      <c r="AS395" s="82"/>
      <c r="AT395" s="82"/>
      <c r="AU395" s="82"/>
      <c r="AV395" s="82"/>
      <c r="AW395" s="82"/>
      <c r="AX395" s="82"/>
      <c r="AY395" s="82"/>
      <c r="AZ395" s="82"/>
      <c r="BA395" s="82"/>
      <c r="BB395" s="82"/>
      <c r="BC395" s="82"/>
      <c r="BD395" s="82"/>
      <c r="BE395" s="82"/>
      <c r="BF395" s="82"/>
      <c r="BG395" s="82"/>
      <c r="BH395" s="82"/>
      <c r="BI395" s="82"/>
      <c r="BJ395" s="82"/>
      <c r="BK395" s="82"/>
      <c r="BL395" s="82"/>
      <c r="BM395" s="82"/>
      <c r="BN395" s="82"/>
      <c r="BO395" s="82"/>
      <c r="BP395" s="82"/>
      <c r="BQ395" s="82"/>
      <c r="BR395" s="82"/>
      <c r="BS395" s="82"/>
      <c r="BT395" s="82"/>
      <c r="BU395" s="82"/>
      <c r="BV395" s="82"/>
      <c r="BW395" s="82"/>
      <c r="BX395" s="82"/>
      <c r="BY395" s="82"/>
      <c r="CA395" s="82"/>
      <c r="CB395" s="82"/>
      <c r="CC395" s="82"/>
    </row>
    <row r="396" spans="1:81" ht="15" customHeight="1" x14ac:dyDescent="0.2">
      <c r="A396" s="82"/>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82"/>
      <c r="AO396" s="82"/>
      <c r="AP396" s="82"/>
      <c r="AQ396" s="82"/>
      <c r="AR396" s="82"/>
      <c r="AS396" s="82"/>
      <c r="AT396" s="82"/>
      <c r="AU396" s="82"/>
      <c r="AV396" s="82"/>
      <c r="AW396" s="82"/>
      <c r="AX396" s="82"/>
      <c r="AY396" s="82"/>
      <c r="AZ396" s="82"/>
      <c r="BA396" s="82"/>
      <c r="BB396" s="82"/>
      <c r="BC396" s="82"/>
      <c r="BD396" s="82"/>
      <c r="BE396" s="82"/>
      <c r="BF396" s="82"/>
      <c r="BG396" s="82"/>
      <c r="BH396" s="82"/>
      <c r="BI396" s="82"/>
      <c r="BJ396" s="82"/>
      <c r="BK396" s="82"/>
      <c r="BL396" s="82"/>
      <c r="BM396" s="82"/>
      <c r="BN396" s="82"/>
      <c r="BO396" s="82"/>
      <c r="BP396" s="82"/>
      <c r="BQ396" s="82"/>
      <c r="BR396" s="82"/>
      <c r="BS396" s="82"/>
      <c r="BT396" s="82"/>
      <c r="BU396" s="82"/>
      <c r="BV396" s="82"/>
      <c r="BW396" s="82"/>
      <c r="BX396" s="82"/>
      <c r="BY396" s="82"/>
      <c r="CA396" s="82"/>
      <c r="CB396" s="82"/>
      <c r="CC396" s="82"/>
    </row>
    <row r="397" spans="1:81" ht="15" customHeight="1" x14ac:dyDescent="0.2">
      <c r="A397" s="82"/>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82"/>
      <c r="AO397" s="82"/>
      <c r="AP397" s="82"/>
      <c r="AQ397" s="82"/>
      <c r="AR397" s="82"/>
      <c r="AS397" s="82"/>
      <c r="AT397" s="82"/>
      <c r="AU397" s="82"/>
      <c r="AV397" s="82"/>
      <c r="AW397" s="82"/>
      <c r="AX397" s="82"/>
      <c r="AY397" s="82"/>
      <c r="AZ397" s="82"/>
      <c r="BA397" s="82"/>
      <c r="BB397" s="82"/>
      <c r="BC397" s="82"/>
      <c r="BD397" s="82"/>
      <c r="BE397" s="82"/>
      <c r="BF397" s="82"/>
      <c r="BG397" s="82"/>
      <c r="BH397" s="82"/>
      <c r="BI397" s="82"/>
      <c r="BJ397" s="82"/>
      <c r="BK397" s="82"/>
      <c r="BL397" s="82"/>
      <c r="BM397" s="82"/>
      <c r="BN397" s="82"/>
      <c r="BO397" s="82"/>
      <c r="BP397" s="82"/>
      <c r="BQ397" s="82"/>
      <c r="BR397" s="82"/>
      <c r="BS397" s="82"/>
      <c r="BT397" s="82"/>
      <c r="BU397" s="82"/>
      <c r="BV397" s="82"/>
      <c r="BW397" s="82"/>
      <c r="BX397" s="82"/>
      <c r="BY397" s="82"/>
      <c r="CA397" s="82"/>
      <c r="CB397" s="82"/>
      <c r="CC397" s="82"/>
    </row>
    <row r="398" spans="1:81" ht="15" customHeight="1" x14ac:dyDescent="0.2">
      <c r="A398" s="82"/>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c r="AJ398" s="82"/>
      <c r="AK398" s="82"/>
      <c r="AL398" s="82"/>
      <c r="AM398" s="82"/>
      <c r="AN398" s="82"/>
      <c r="AO398" s="82"/>
      <c r="AP398" s="82"/>
      <c r="AQ398" s="82"/>
      <c r="AR398" s="82"/>
      <c r="AS398" s="82"/>
      <c r="AT398" s="82"/>
      <c r="AU398" s="82"/>
      <c r="AV398" s="82"/>
      <c r="AW398" s="82"/>
      <c r="AX398" s="82"/>
      <c r="AY398" s="82"/>
      <c r="AZ398" s="82"/>
      <c r="BA398" s="82"/>
      <c r="BB398" s="82"/>
      <c r="BC398" s="82"/>
      <c r="BD398" s="82"/>
      <c r="BE398" s="82"/>
      <c r="BF398" s="82"/>
      <c r="BG398" s="82"/>
      <c r="BH398" s="82"/>
      <c r="BI398" s="82"/>
      <c r="BJ398" s="82"/>
      <c r="BK398" s="82"/>
      <c r="BL398" s="82"/>
      <c r="BM398" s="82"/>
      <c r="BN398" s="82"/>
      <c r="BO398" s="82"/>
      <c r="BP398" s="82"/>
      <c r="BQ398" s="82"/>
      <c r="BR398" s="82"/>
      <c r="BS398" s="82"/>
      <c r="BT398" s="82"/>
      <c r="BU398" s="82"/>
      <c r="BV398" s="82"/>
      <c r="BW398" s="82"/>
      <c r="BX398" s="82"/>
      <c r="BY398" s="82"/>
      <c r="CA398" s="82"/>
      <c r="CB398" s="82"/>
      <c r="CC398" s="82"/>
    </row>
    <row r="399" spans="1:81" ht="15" customHeight="1" x14ac:dyDescent="0.2">
      <c r="A399" s="82"/>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c r="AJ399" s="82"/>
      <c r="AK399" s="82"/>
      <c r="AL399" s="82"/>
      <c r="AM399" s="82"/>
      <c r="AN399" s="82"/>
      <c r="AO399" s="82"/>
      <c r="AP399" s="82"/>
      <c r="AQ399" s="82"/>
      <c r="AR399" s="82"/>
      <c r="AS399" s="82"/>
      <c r="AT399" s="82"/>
      <c r="AU399" s="82"/>
      <c r="AV399" s="82"/>
      <c r="AW399" s="82"/>
      <c r="AX399" s="82"/>
      <c r="AY399" s="82"/>
      <c r="AZ399" s="82"/>
      <c r="BA399" s="82"/>
      <c r="BB399" s="82"/>
      <c r="BC399" s="82"/>
      <c r="BD399" s="82"/>
      <c r="BE399" s="82"/>
      <c r="BF399" s="82"/>
      <c r="BG399" s="82"/>
      <c r="BH399" s="82"/>
      <c r="BI399" s="82"/>
      <c r="BJ399" s="82"/>
      <c r="BK399" s="82"/>
      <c r="BL399" s="82"/>
      <c r="BM399" s="82"/>
      <c r="BN399" s="82"/>
      <c r="BO399" s="82"/>
      <c r="BP399" s="82"/>
      <c r="BQ399" s="82"/>
      <c r="BR399" s="82"/>
      <c r="BS399" s="82"/>
      <c r="BT399" s="82"/>
      <c r="BU399" s="82"/>
      <c r="BV399" s="82"/>
      <c r="BW399" s="82"/>
      <c r="BX399" s="82"/>
      <c r="BY399" s="82"/>
      <c r="CA399" s="82"/>
      <c r="CB399" s="82"/>
      <c r="CC399" s="82"/>
    </row>
    <row r="400" spans="1:81" ht="15" customHeight="1" x14ac:dyDescent="0.2">
      <c r="A400" s="82"/>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82"/>
      <c r="AO400" s="82"/>
      <c r="AP400" s="82"/>
      <c r="AQ400" s="82"/>
      <c r="AR400" s="82"/>
      <c r="AS400" s="82"/>
      <c r="AT400" s="82"/>
      <c r="AU400" s="82"/>
      <c r="AV400" s="82"/>
      <c r="AW400" s="82"/>
      <c r="AX400" s="82"/>
      <c r="AY400" s="82"/>
      <c r="AZ400" s="82"/>
      <c r="BA400" s="82"/>
      <c r="BB400" s="82"/>
      <c r="BC400" s="82"/>
      <c r="BD400" s="82"/>
      <c r="BE400" s="82"/>
      <c r="BF400" s="82"/>
      <c r="BG400" s="82"/>
      <c r="BH400" s="82"/>
      <c r="BI400" s="82"/>
      <c r="BJ400" s="82"/>
      <c r="BK400" s="82"/>
      <c r="BL400" s="82"/>
      <c r="BM400" s="82"/>
      <c r="BN400" s="82"/>
      <c r="BO400" s="82"/>
      <c r="BP400" s="82"/>
      <c r="BQ400" s="82"/>
      <c r="BR400" s="82"/>
      <c r="BS400" s="82"/>
      <c r="BT400" s="82"/>
      <c r="BU400" s="82"/>
      <c r="BV400" s="82"/>
      <c r="BW400" s="82"/>
      <c r="BX400" s="82"/>
      <c r="BY400" s="82"/>
      <c r="CA400" s="82"/>
      <c r="CB400" s="82"/>
      <c r="CC400" s="82"/>
    </row>
    <row r="401" spans="1:81" ht="15" customHeight="1" x14ac:dyDescent="0.2">
      <c r="A401" s="82"/>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c r="BF401" s="82"/>
      <c r="BG401" s="82"/>
      <c r="BH401" s="82"/>
      <c r="BI401" s="82"/>
      <c r="BJ401" s="82"/>
      <c r="BK401" s="82"/>
      <c r="BL401" s="82"/>
      <c r="BM401" s="82"/>
      <c r="BN401" s="82"/>
      <c r="BO401" s="82"/>
      <c r="BP401" s="82"/>
      <c r="BQ401" s="82"/>
      <c r="BR401" s="82"/>
      <c r="BS401" s="82"/>
      <c r="BT401" s="82"/>
      <c r="BU401" s="82"/>
      <c r="BV401" s="82"/>
      <c r="BW401" s="82"/>
      <c r="BX401" s="82"/>
      <c r="BY401" s="82"/>
      <c r="CA401" s="82"/>
      <c r="CB401" s="82"/>
      <c r="CC401" s="82"/>
    </row>
    <row r="402" spans="1:81" ht="15" customHeight="1" x14ac:dyDescent="0.2">
      <c r="A402" s="82"/>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2"/>
      <c r="AL402" s="82"/>
      <c r="AM402" s="82"/>
      <c r="AN402" s="82"/>
      <c r="AO402" s="82"/>
      <c r="AP402" s="82"/>
      <c r="AQ402" s="82"/>
      <c r="AR402" s="82"/>
      <c r="AS402" s="82"/>
      <c r="AT402" s="82"/>
      <c r="AU402" s="82"/>
      <c r="AV402" s="82"/>
      <c r="AW402" s="82"/>
      <c r="AX402" s="82"/>
      <c r="AY402" s="82"/>
      <c r="AZ402" s="82"/>
      <c r="BA402" s="82"/>
      <c r="BB402" s="82"/>
      <c r="BC402" s="82"/>
      <c r="BD402" s="82"/>
      <c r="BE402" s="82"/>
      <c r="BF402" s="82"/>
      <c r="BG402" s="82"/>
      <c r="BH402" s="82"/>
      <c r="BI402" s="82"/>
      <c r="BJ402" s="82"/>
      <c r="BK402" s="82"/>
      <c r="BL402" s="82"/>
      <c r="BM402" s="82"/>
      <c r="BN402" s="82"/>
      <c r="BO402" s="82"/>
      <c r="BP402" s="82"/>
      <c r="BQ402" s="82"/>
      <c r="BR402" s="82"/>
      <c r="BS402" s="82"/>
      <c r="BT402" s="82"/>
      <c r="BU402" s="82"/>
      <c r="BV402" s="82"/>
      <c r="BW402" s="82"/>
      <c r="BX402" s="82"/>
      <c r="BY402" s="82"/>
      <c r="CA402" s="82"/>
      <c r="CB402" s="82"/>
      <c r="CC402" s="82"/>
    </row>
    <row r="403" spans="1:81" ht="15" customHeight="1" x14ac:dyDescent="0.2">
      <c r="A403" s="82"/>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c r="AJ403" s="82"/>
      <c r="AK403" s="82"/>
      <c r="AL403" s="82"/>
      <c r="AM403" s="82"/>
      <c r="AN403" s="82"/>
      <c r="AO403" s="82"/>
      <c r="AP403" s="82"/>
      <c r="AQ403" s="82"/>
      <c r="AR403" s="82"/>
      <c r="AS403" s="82"/>
      <c r="AT403" s="82"/>
      <c r="AU403" s="82"/>
      <c r="AV403" s="82"/>
      <c r="AW403" s="82"/>
      <c r="AX403" s="82"/>
      <c r="AY403" s="82"/>
      <c r="AZ403" s="82"/>
      <c r="BA403" s="82"/>
      <c r="BB403" s="82"/>
      <c r="BC403" s="82"/>
      <c r="BD403" s="82"/>
      <c r="BE403" s="82"/>
      <c r="BF403" s="82"/>
      <c r="BG403" s="82"/>
      <c r="BH403" s="82"/>
      <c r="BI403" s="82"/>
      <c r="BJ403" s="82"/>
      <c r="BK403" s="82"/>
      <c r="BL403" s="82"/>
      <c r="BM403" s="82"/>
      <c r="BN403" s="82"/>
      <c r="BO403" s="82"/>
      <c r="BP403" s="82"/>
      <c r="BQ403" s="82"/>
      <c r="BR403" s="82"/>
      <c r="BS403" s="82"/>
      <c r="BT403" s="82"/>
      <c r="BU403" s="82"/>
      <c r="BV403" s="82"/>
      <c r="BW403" s="82"/>
      <c r="BX403" s="82"/>
      <c r="BY403" s="82"/>
      <c r="CA403" s="82"/>
      <c r="CB403" s="82"/>
      <c r="CC403" s="82"/>
    </row>
    <row r="404" spans="1:81" ht="15" customHeight="1" x14ac:dyDescent="0.2">
      <c r="A404" s="82"/>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c r="AJ404" s="82"/>
      <c r="AK404" s="82"/>
      <c r="AL404" s="82"/>
      <c r="AM404" s="82"/>
      <c r="AN404" s="82"/>
      <c r="AO404" s="82"/>
      <c r="AP404" s="82"/>
      <c r="AQ404" s="82"/>
      <c r="AR404" s="82"/>
      <c r="AS404" s="82"/>
      <c r="AT404" s="82"/>
      <c r="AU404" s="82"/>
      <c r="AV404" s="82"/>
      <c r="AW404" s="82"/>
      <c r="AX404" s="82"/>
      <c r="AY404" s="82"/>
      <c r="AZ404" s="82"/>
      <c r="BA404" s="82"/>
      <c r="BB404" s="82"/>
      <c r="BC404" s="82"/>
      <c r="BD404" s="82"/>
      <c r="BE404" s="82"/>
      <c r="BF404" s="82"/>
      <c r="BG404" s="82"/>
      <c r="BH404" s="82"/>
      <c r="BI404" s="82"/>
      <c r="BJ404" s="82"/>
      <c r="BK404" s="82"/>
      <c r="BL404" s="82"/>
      <c r="BM404" s="82"/>
      <c r="BN404" s="82"/>
      <c r="BO404" s="82"/>
      <c r="BP404" s="82"/>
      <c r="BQ404" s="82"/>
      <c r="BR404" s="82"/>
      <c r="BS404" s="82"/>
      <c r="BT404" s="82"/>
      <c r="BU404" s="82"/>
      <c r="BV404" s="82"/>
      <c r="BW404" s="82"/>
      <c r="BX404" s="82"/>
      <c r="BY404" s="82"/>
      <c r="CA404" s="82"/>
      <c r="CB404" s="82"/>
      <c r="CC404" s="82"/>
    </row>
    <row r="405" spans="1:81" ht="15" customHeight="1" x14ac:dyDescent="0.2">
      <c r="A405" s="82"/>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82"/>
      <c r="AL405" s="82"/>
      <c r="AM405" s="82"/>
      <c r="AN405" s="82"/>
      <c r="AO405" s="82"/>
      <c r="AP405" s="82"/>
      <c r="AQ405" s="82"/>
      <c r="AR405" s="82"/>
      <c r="AS405" s="82"/>
      <c r="AT405" s="82"/>
      <c r="AU405" s="82"/>
      <c r="AV405" s="82"/>
      <c r="AW405" s="82"/>
      <c r="AX405" s="82"/>
      <c r="AY405" s="82"/>
      <c r="AZ405" s="82"/>
      <c r="BA405" s="82"/>
      <c r="BB405" s="82"/>
      <c r="BC405" s="82"/>
      <c r="BD405" s="82"/>
      <c r="BE405" s="82"/>
      <c r="BF405" s="82"/>
      <c r="BG405" s="82"/>
      <c r="BH405" s="82"/>
      <c r="BI405" s="82"/>
      <c r="BJ405" s="82"/>
      <c r="BK405" s="82"/>
      <c r="BL405" s="82"/>
      <c r="BM405" s="82"/>
      <c r="BN405" s="82"/>
      <c r="BO405" s="82"/>
      <c r="BP405" s="82"/>
      <c r="BQ405" s="82"/>
      <c r="BR405" s="82"/>
      <c r="BS405" s="82"/>
      <c r="BT405" s="82"/>
      <c r="BU405" s="82"/>
      <c r="BV405" s="82"/>
      <c r="BW405" s="82"/>
      <c r="BX405" s="82"/>
      <c r="BY405" s="82"/>
      <c r="CA405" s="82"/>
      <c r="CB405" s="82"/>
      <c r="CC405" s="82"/>
    </row>
    <row r="406" spans="1:81" ht="15" customHeight="1" x14ac:dyDescent="0.2">
      <c r="A406" s="82"/>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82"/>
      <c r="AO406" s="82"/>
      <c r="AP406" s="82"/>
      <c r="AQ406" s="82"/>
      <c r="AR406" s="82"/>
      <c r="AS406" s="82"/>
      <c r="AT406" s="82"/>
      <c r="AU406" s="82"/>
      <c r="AV406" s="82"/>
      <c r="AW406" s="82"/>
      <c r="AX406" s="82"/>
      <c r="AY406" s="82"/>
      <c r="AZ406" s="82"/>
      <c r="BA406" s="82"/>
      <c r="BB406" s="82"/>
      <c r="BC406" s="82"/>
      <c r="BD406" s="82"/>
      <c r="BE406" s="82"/>
      <c r="BF406" s="82"/>
      <c r="BG406" s="82"/>
      <c r="BH406" s="82"/>
      <c r="BI406" s="82"/>
      <c r="BJ406" s="82"/>
      <c r="BK406" s="82"/>
      <c r="BL406" s="82"/>
      <c r="BM406" s="82"/>
      <c r="BN406" s="82"/>
      <c r="BO406" s="82"/>
      <c r="BP406" s="82"/>
      <c r="BQ406" s="82"/>
      <c r="BR406" s="82"/>
      <c r="BS406" s="82"/>
      <c r="BT406" s="82"/>
      <c r="BU406" s="82"/>
      <c r="BV406" s="82"/>
      <c r="BW406" s="82"/>
      <c r="BX406" s="82"/>
      <c r="BY406" s="82"/>
      <c r="CA406" s="82"/>
      <c r="CB406" s="82"/>
      <c r="CC406" s="82"/>
    </row>
    <row r="407" spans="1:81" ht="15" customHeight="1" x14ac:dyDescent="0.2">
      <c r="A407" s="82"/>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c r="AJ407" s="82"/>
      <c r="AK407" s="82"/>
      <c r="AL407" s="82"/>
      <c r="AM407" s="82"/>
      <c r="AN407" s="82"/>
      <c r="AO407" s="82"/>
      <c r="AP407" s="82"/>
      <c r="AQ407" s="82"/>
      <c r="AR407" s="82"/>
      <c r="AS407" s="82"/>
      <c r="AT407" s="82"/>
      <c r="AU407" s="82"/>
      <c r="AV407" s="82"/>
      <c r="AW407" s="82"/>
      <c r="AX407" s="82"/>
      <c r="AY407" s="82"/>
      <c r="AZ407" s="82"/>
      <c r="BA407" s="82"/>
      <c r="BB407" s="82"/>
      <c r="BC407" s="82"/>
      <c r="BD407" s="82"/>
      <c r="BE407" s="82"/>
      <c r="BF407" s="82"/>
      <c r="BG407" s="82"/>
      <c r="BH407" s="82"/>
      <c r="BI407" s="82"/>
      <c r="BJ407" s="82"/>
      <c r="BK407" s="82"/>
      <c r="BL407" s="82"/>
      <c r="BM407" s="82"/>
      <c r="BN407" s="82"/>
      <c r="BO407" s="82"/>
      <c r="BP407" s="82"/>
      <c r="BQ407" s="82"/>
      <c r="BR407" s="82"/>
      <c r="BS407" s="82"/>
      <c r="BT407" s="82"/>
      <c r="BU407" s="82"/>
      <c r="BV407" s="82"/>
      <c r="BW407" s="82"/>
      <c r="BX407" s="82"/>
      <c r="BY407" s="82"/>
      <c r="CA407" s="82"/>
      <c r="CB407" s="82"/>
      <c r="CC407" s="82"/>
    </row>
    <row r="408" spans="1:81" ht="15" customHeight="1" x14ac:dyDescent="0.2">
      <c r="A408" s="82"/>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c r="AJ408" s="82"/>
      <c r="AK408" s="82"/>
      <c r="AL408" s="82"/>
      <c r="AM408" s="82"/>
      <c r="AN408" s="82"/>
      <c r="AO408" s="82"/>
      <c r="AP408" s="82"/>
      <c r="AQ408" s="82"/>
      <c r="AR408" s="82"/>
      <c r="AS408" s="82"/>
      <c r="AT408" s="82"/>
      <c r="AU408" s="82"/>
      <c r="AV408" s="82"/>
      <c r="AW408" s="82"/>
      <c r="AX408" s="82"/>
      <c r="AY408" s="82"/>
      <c r="AZ408" s="82"/>
      <c r="BA408" s="82"/>
      <c r="BB408" s="82"/>
      <c r="BC408" s="82"/>
      <c r="BD408" s="82"/>
      <c r="BE408" s="82"/>
      <c r="BF408" s="82"/>
      <c r="BG408" s="82"/>
      <c r="BH408" s="82"/>
      <c r="BI408" s="82"/>
      <c r="BJ408" s="82"/>
      <c r="BK408" s="82"/>
      <c r="BL408" s="82"/>
      <c r="BM408" s="82"/>
      <c r="BN408" s="82"/>
      <c r="BO408" s="82"/>
      <c r="BP408" s="82"/>
      <c r="BQ408" s="82"/>
      <c r="BR408" s="82"/>
      <c r="BS408" s="82"/>
      <c r="BT408" s="82"/>
      <c r="BU408" s="82"/>
      <c r="BV408" s="82"/>
      <c r="BW408" s="82"/>
      <c r="BX408" s="82"/>
      <c r="BY408" s="82"/>
      <c r="CA408" s="82"/>
      <c r="CB408" s="82"/>
      <c r="CC408" s="82"/>
    </row>
    <row r="409" spans="1:81" ht="15" customHeight="1" x14ac:dyDescent="0.2">
      <c r="A409" s="82"/>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82"/>
      <c r="AO409" s="82"/>
      <c r="AP409" s="82"/>
      <c r="AQ409" s="82"/>
      <c r="AR409" s="82"/>
      <c r="AS409" s="82"/>
      <c r="AT409" s="82"/>
      <c r="AU409" s="82"/>
      <c r="AV409" s="82"/>
      <c r="AW409" s="82"/>
      <c r="AX409" s="82"/>
      <c r="AY409" s="82"/>
      <c r="AZ409" s="82"/>
      <c r="BA409" s="82"/>
      <c r="BB409" s="82"/>
      <c r="BC409" s="82"/>
      <c r="BD409" s="82"/>
      <c r="BE409" s="82"/>
      <c r="BF409" s="82"/>
      <c r="BG409" s="82"/>
      <c r="BH409" s="82"/>
      <c r="BI409" s="82"/>
      <c r="BJ409" s="82"/>
      <c r="BK409" s="82"/>
      <c r="BL409" s="82"/>
      <c r="BM409" s="82"/>
      <c r="BN409" s="82"/>
      <c r="BO409" s="82"/>
      <c r="BP409" s="82"/>
      <c r="BQ409" s="82"/>
      <c r="BR409" s="82"/>
      <c r="BS409" s="82"/>
      <c r="BT409" s="82"/>
      <c r="BU409" s="82"/>
      <c r="BV409" s="82"/>
      <c r="BW409" s="82"/>
      <c r="BX409" s="82"/>
      <c r="BY409" s="82"/>
      <c r="CA409" s="82"/>
      <c r="CB409" s="82"/>
      <c r="CC409" s="82"/>
    </row>
    <row r="410" spans="1:81" ht="15" customHeight="1" x14ac:dyDescent="0.2">
      <c r="A410" s="82"/>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c r="AJ410" s="82"/>
      <c r="AK410" s="82"/>
      <c r="AL410" s="82"/>
      <c r="AM410" s="82"/>
      <c r="AN410" s="82"/>
      <c r="AO410" s="82"/>
      <c r="AP410" s="82"/>
      <c r="AQ410" s="82"/>
      <c r="AR410" s="82"/>
      <c r="AS410" s="82"/>
      <c r="AT410" s="82"/>
      <c r="AU410" s="82"/>
      <c r="AV410" s="82"/>
      <c r="AW410" s="82"/>
      <c r="AX410" s="82"/>
      <c r="AY410" s="82"/>
      <c r="AZ410" s="82"/>
      <c r="BA410" s="82"/>
      <c r="BB410" s="82"/>
      <c r="BC410" s="82"/>
      <c r="BD410" s="82"/>
      <c r="BE410" s="82"/>
      <c r="BF410" s="82"/>
      <c r="BG410" s="82"/>
      <c r="BH410" s="82"/>
      <c r="BI410" s="82"/>
      <c r="BJ410" s="82"/>
      <c r="BK410" s="82"/>
      <c r="BL410" s="82"/>
      <c r="BM410" s="82"/>
      <c r="BN410" s="82"/>
      <c r="BO410" s="82"/>
      <c r="BP410" s="82"/>
      <c r="BQ410" s="82"/>
      <c r="BR410" s="82"/>
      <c r="BS410" s="82"/>
      <c r="BT410" s="82"/>
      <c r="BU410" s="82"/>
      <c r="BV410" s="82"/>
      <c r="BW410" s="82"/>
      <c r="BX410" s="82"/>
      <c r="BY410" s="82"/>
      <c r="CA410" s="82"/>
      <c r="CB410" s="82"/>
      <c r="CC410" s="82"/>
    </row>
    <row r="411" spans="1:81" ht="15" customHeight="1" x14ac:dyDescent="0.2">
      <c r="A411" s="82"/>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c r="AJ411" s="82"/>
      <c r="AK411" s="82"/>
      <c r="AL411" s="82"/>
      <c r="AM411" s="82"/>
      <c r="AN411" s="82"/>
      <c r="AO411" s="82"/>
      <c r="AP411" s="82"/>
      <c r="AQ411" s="82"/>
      <c r="AR411" s="82"/>
      <c r="AS411" s="82"/>
      <c r="AT411" s="82"/>
      <c r="AU411" s="82"/>
      <c r="AV411" s="82"/>
      <c r="AW411" s="82"/>
      <c r="AX411" s="82"/>
      <c r="AY411" s="82"/>
      <c r="AZ411" s="82"/>
      <c r="BA411" s="82"/>
      <c r="BB411" s="82"/>
      <c r="BC411" s="82"/>
      <c r="BD411" s="82"/>
      <c r="BE411" s="82"/>
      <c r="BF411" s="82"/>
      <c r="BG411" s="82"/>
      <c r="BH411" s="82"/>
      <c r="BI411" s="82"/>
      <c r="BJ411" s="82"/>
      <c r="BK411" s="82"/>
      <c r="BL411" s="82"/>
      <c r="BM411" s="82"/>
      <c r="BN411" s="82"/>
      <c r="BO411" s="82"/>
      <c r="BP411" s="82"/>
      <c r="BQ411" s="82"/>
      <c r="BR411" s="82"/>
      <c r="BS411" s="82"/>
      <c r="BT411" s="82"/>
      <c r="BU411" s="82"/>
      <c r="BV411" s="82"/>
      <c r="BW411" s="82"/>
      <c r="BX411" s="82"/>
      <c r="BY411" s="82"/>
      <c r="CA411" s="82"/>
      <c r="CB411" s="82"/>
      <c r="CC411" s="82"/>
    </row>
    <row r="412" spans="1:81" ht="15" customHeight="1" x14ac:dyDescent="0.2">
      <c r="A412" s="82"/>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c r="AJ412" s="82"/>
      <c r="AK412" s="82"/>
      <c r="AL412" s="82"/>
      <c r="AM412" s="82"/>
      <c r="AN412" s="82"/>
      <c r="AO412" s="82"/>
      <c r="AP412" s="82"/>
      <c r="AQ412" s="82"/>
      <c r="AR412" s="82"/>
      <c r="AS412" s="82"/>
      <c r="AT412" s="82"/>
      <c r="AU412" s="82"/>
      <c r="AV412" s="82"/>
      <c r="AW412" s="82"/>
      <c r="AX412" s="82"/>
      <c r="AY412" s="82"/>
      <c r="AZ412" s="82"/>
      <c r="BA412" s="82"/>
      <c r="BB412" s="82"/>
      <c r="BC412" s="82"/>
      <c r="BD412" s="82"/>
      <c r="BE412" s="82"/>
      <c r="BF412" s="82"/>
      <c r="BG412" s="82"/>
      <c r="BH412" s="82"/>
      <c r="BI412" s="82"/>
      <c r="BJ412" s="82"/>
      <c r="BK412" s="82"/>
      <c r="BL412" s="82"/>
      <c r="BM412" s="82"/>
      <c r="BN412" s="82"/>
      <c r="BO412" s="82"/>
      <c r="BP412" s="82"/>
      <c r="BQ412" s="82"/>
      <c r="BR412" s="82"/>
      <c r="BS412" s="82"/>
      <c r="BT412" s="82"/>
      <c r="BU412" s="82"/>
      <c r="BV412" s="82"/>
      <c r="BW412" s="82"/>
      <c r="BX412" s="82"/>
      <c r="BY412" s="82"/>
      <c r="CA412" s="82"/>
      <c r="CB412" s="82"/>
      <c r="CC412" s="82"/>
    </row>
    <row r="413" spans="1:81" ht="15" customHeight="1" x14ac:dyDescent="0.2">
      <c r="A413" s="82"/>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82"/>
      <c r="AO413" s="82"/>
      <c r="AP413" s="82"/>
      <c r="AQ413" s="82"/>
      <c r="AR413" s="82"/>
      <c r="AS413" s="82"/>
      <c r="AT413" s="82"/>
      <c r="AU413" s="82"/>
      <c r="AV413" s="82"/>
      <c r="AW413" s="82"/>
      <c r="AX413" s="82"/>
      <c r="AY413" s="82"/>
      <c r="AZ413" s="82"/>
      <c r="BA413" s="82"/>
      <c r="BB413" s="82"/>
      <c r="BC413" s="82"/>
      <c r="BD413" s="82"/>
      <c r="BE413" s="82"/>
      <c r="BF413" s="82"/>
      <c r="BG413" s="82"/>
      <c r="BH413" s="82"/>
      <c r="BI413" s="82"/>
      <c r="BJ413" s="82"/>
      <c r="BK413" s="82"/>
      <c r="BL413" s="82"/>
      <c r="BM413" s="82"/>
      <c r="BN413" s="82"/>
      <c r="BO413" s="82"/>
      <c r="BP413" s="82"/>
      <c r="BQ413" s="82"/>
      <c r="BR413" s="82"/>
      <c r="BS413" s="82"/>
      <c r="BT413" s="82"/>
      <c r="BU413" s="82"/>
      <c r="BV413" s="82"/>
      <c r="BW413" s="82"/>
      <c r="BX413" s="82"/>
      <c r="BY413" s="82"/>
      <c r="CA413" s="82"/>
      <c r="CB413" s="82"/>
      <c r="CC413" s="82"/>
    </row>
    <row r="414" spans="1:81" ht="15" customHeight="1" x14ac:dyDescent="0.2">
      <c r="A414" s="82"/>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c r="AJ414" s="82"/>
      <c r="AK414" s="82"/>
      <c r="AL414" s="82"/>
      <c r="AM414" s="82"/>
      <c r="AN414" s="82"/>
      <c r="AO414" s="82"/>
      <c r="AP414" s="82"/>
      <c r="AQ414" s="82"/>
      <c r="AR414" s="82"/>
      <c r="AS414" s="82"/>
      <c r="AT414" s="82"/>
      <c r="AU414" s="82"/>
      <c r="AV414" s="82"/>
      <c r="AW414" s="82"/>
      <c r="AX414" s="82"/>
      <c r="AY414" s="82"/>
      <c r="AZ414" s="82"/>
      <c r="BA414" s="82"/>
      <c r="BB414" s="82"/>
      <c r="BC414" s="82"/>
      <c r="BD414" s="82"/>
      <c r="BE414" s="82"/>
      <c r="BF414" s="82"/>
      <c r="BG414" s="82"/>
      <c r="BH414" s="82"/>
      <c r="BI414" s="82"/>
      <c r="BJ414" s="82"/>
      <c r="BK414" s="82"/>
      <c r="BL414" s="82"/>
      <c r="BM414" s="82"/>
      <c r="BN414" s="82"/>
      <c r="BO414" s="82"/>
      <c r="BP414" s="82"/>
      <c r="BQ414" s="82"/>
      <c r="BR414" s="82"/>
      <c r="BS414" s="82"/>
      <c r="BT414" s="82"/>
      <c r="BU414" s="82"/>
      <c r="BV414" s="82"/>
      <c r="BW414" s="82"/>
      <c r="BX414" s="82"/>
      <c r="BY414" s="82"/>
      <c r="CA414" s="82"/>
      <c r="CB414" s="82"/>
      <c r="CC414" s="82"/>
    </row>
    <row r="415" spans="1:81" ht="15" customHeight="1" x14ac:dyDescent="0.2">
      <c r="A415" s="82"/>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c r="AJ415" s="82"/>
      <c r="AK415" s="82"/>
      <c r="AL415" s="82"/>
      <c r="AM415" s="82"/>
      <c r="AN415" s="82"/>
      <c r="AO415" s="82"/>
      <c r="AP415" s="82"/>
      <c r="AQ415" s="82"/>
      <c r="AR415" s="82"/>
      <c r="AS415" s="82"/>
      <c r="AT415" s="82"/>
      <c r="AU415" s="82"/>
      <c r="AV415" s="82"/>
      <c r="AW415" s="82"/>
      <c r="AX415" s="82"/>
      <c r="AY415" s="82"/>
      <c r="AZ415" s="82"/>
      <c r="BA415" s="82"/>
      <c r="BB415" s="82"/>
      <c r="BC415" s="82"/>
      <c r="BD415" s="82"/>
      <c r="BE415" s="82"/>
      <c r="BF415" s="82"/>
      <c r="BG415" s="82"/>
      <c r="BH415" s="82"/>
      <c r="BI415" s="82"/>
      <c r="BJ415" s="82"/>
      <c r="BK415" s="82"/>
      <c r="BL415" s="82"/>
      <c r="BM415" s="82"/>
      <c r="BN415" s="82"/>
      <c r="BO415" s="82"/>
      <c r="BP415" s="82"/>
      <c r="BQ415" s="82"/>
      <c r="BR415" s="82"/>
      <c r="BS415" s="82"/>
      <c r="BT415" s="82"/>
      <c r="BU415" s="82"/>
      <c r="BV415" s="82"/>
      <c r="BW415" s="82"/>
      <c r="BX415" s="82"/>
      <c r="BY415" s="82"/>
      <c r="CA415" s="82"/>
      <c r="CB415" s="82"/>
      <c r="CC415" s="82"/>
    </row>
    <row r="416" spans="1:81" ht="15" customHeight="1" x14ac:dyDescent="0.2">
      <c r="A416" s="82"/>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c r="AJ416" s="82"/>
      <c r="AK416" s="82"/>
      <c r="AL416" s="82"/>
      <c r="AM416" s="82"/>
      <c r="AN416" s="82"/>
      <c r="AO416" s="82"/>
      <c r="AP416" s="82"/>
      <c r="AQ416" s="82"/>
      <c r="AR416" s="82"/>
      <c r="AS416" s="82"/>
      <c r="AT416" s="82"/>
      <c r="AU416" s="82"/>
      <c r="AV416" s="82"/>
      <c r="AW416" s="82"/>
      <c r="AX416" s="82"/>
      <c r="AY416" s="82"/>
      <c r="AZ416" s="82"/>
      <c r="BA416" s="82"/>
      <c r="BB416" s="82"/>
      <c r="BC416" s="82"/>
      <c r="BD416" s="82"/>
      <c r="BE416" s="82"/>
      <c r="BF416" s="82"/>
      <c r="BG416" s="82"/>
      <c r="BH416" s="82"/>
      <c r="BI416" s="82"/>
      <c r="BJ416" s="82"/>
      <c r="BK416" s="82"/>
      <c r="BL416" s="82"/>
      <c r="BM416" s="82"/>
      <c r="BN416" s="82"/>
      <c r="BO416" s="82"/>
      <c r="BP416" s="82"/>
      <c r="BQ416" s="82"/>
      <c r="BR416" s="82"/>
      <c r="BS416" s="82"/>
      <c r="BT416" s="82"/>
      <c r="BU416" s="82"/>
      <c r="BV416" s="82"/>
      <c r="BW416" s="82"/>
      <c r="BX416" s="82"/>
      <c r="BY416" s="82"/>
      <c r="CA416" s="82"/>
      <c r="CB416" s="82"/>
      <c r="CC416" s="82"/>
    </row>
    <row r="417" spans="1:81" ht="15" customHeight="1" x14ac:dyDescent="0.2">
      <c r="A417" s="82"/>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c r="AJ417" s="82"/>
      <c r="AK417" s="82"/>
      <c r="AL417" s="82"/>
      <c r="AM417" s="82"/>
      <c r="AN417" s="82"/>
      <c r="AO417" s="82"/>
      <c r="AP417" s="82"/>
      <c r="AQ417" s="82"/>
      <c r="AR417" s="82"/>
      <c r="AS417" s="82"/>
      <c r="AT417" s="82"/>
      <c r="AU417" s="82"/>
      <c r="AV417" s="82"/>
      <c r="AW417" s="82"/>
      <c r="AX417" s="82"/>
      <c r="AY417" s="82"/>
      <c r="AZ417" s="82"/>
      <c r="BA417" s="82"/>
      <c r="BB417" s="82"/>
      <c r="BC417" s="82"/>
      <c r="BD417" s="82"/>
      <c r="BE417" s="82"/>
      <c r="BF417" s="82"/>
      <c r="BG417" s="82"/>
      <c r="BH417" s="82"/>
      <c r="BI417" s="82"/>
      <c r="BJ417" s="82"/>
      <c r="BK417" s="82"/>
      <c r="BL417" s="82"/>
      <c r="BM417" s="82"/>
      <c r="BN417" s="82"/>
      <c r="BO417" s="82"/>
      <c r="BP417" s="82"/>
      <c r="BQ417" s="82"/>
      <c r="BR417" s="82"/>
      <c r="BS417" s="82"/>
      <c r="BT417" s="82"/>
      <c r="BU417" s="82"/>
      <c r="BV417" s="82"/>
      <c r="BW417" s="82"/>
      <c r="BX417" s="82"/>
      <c r="BY417" s="82"/>
      <c r="CA417" s="82"/>
      <c r="CB417" s="82"/>
      <c r="CC417" s="82"/>
    </row>
    <row r="418" spans="1:81" ht="15" customHeight="1" x14ac:dyDescent="0.2">
      <c r="A418" s="82"/>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c r="AJ418" s="82"/>
      <c r="AK418" s="82"/>
      <c r="AL418" s="82"/>
      <c r="AM418" s="82"/>
      <c r="AN418" s="82"/>
      <c r="AO418" s="82"/>
      <c r="AP418" s="82"/>
      <c r="AQ418" s="82"/>
      <c r="AR418" s="82"/>
      <c r="AS418" s="82"/>
      <c r="AT418" s="82"/>
      <c r="AU418" s="82"/>
      <c r="AV418" s="82"/>
      <c r="AW418" s="82"/>
      <c r="AX418" s="82"/>
      <c r="AY418" s="82"/>
      <c r="AZ418" s="82"/>
      <c r="BA418" s="82"/>
      <c r="BB418" s="82"/>
      <c r="BC418" s="82"/>
      <c r="BD418" s="82"/>
      <c r="BE418" s="82"/>
      <c r="BF418" s="82"/>
      <c r="BG418" s="82"/>
      <c r="BH418" s="82"/>
      <c r="BI418" s="82"/>
      <c r="BJ418" s="82"/>
      <c r="BK418" s="82"/>
      <c r="BL418" s="82"/>
      <c r="BM418" s="82"/>
      <c r="BN418" s="82"/>
      <c r="BO418" s="82"/>
      <c r="BP418" s="82"/>
      <c r="BQ418" s="82"/>
      <c r="BR418" s="82"/>
      <c r="BS418" s="82"/>
      <c r="BT418" s="82"/>
      <c r="BU418" s="82"/>
      <c r="BV418" s="82"/>
      <c r="BW418" s="82"/>
      <c r="BX418" s="82"/>
      <c r="BY418" s="82"/>
      <c r="CA418" s="82"/>
      <c r="CB418" s="82"/>
      <c r="CC418" s="82"/>
    </row>
    <row r="419" spans="1:81" ht="15" customHeight="1" x14ac:dyDescent="0.2">
      <c r="A419" s="82"/>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82"/>
      <c r="AO419" s="82"/>
      <c r="AP419" s="82"/>
      <c r="AQ419" s="82"/>
      <c r="AR419" s="82"/>
      <c r="AS419" s="82"/>
      <c r="AT419" s="82"/>
      <c r="AU419" s="82"/>
      <c r="AV419" s="82"/>
      <c r="AW419" s="82"/>
      <c r="AX419" s="82"/>
      <c r="AY419" s="82"/>
      <c r="AZ419" s="82"/>
      <c r="BA419" s="82"/>
      <c r="BB419" s="82"/>
      <c r="BC419" s="82"/>
      <c r="BD419" s="82"/>
      <c r="BE419" s="82"/>
      <c r="BF419" s="82"/>
      <c r="BG419" s="82"/>
      <c r="BH419" s="82"/>
      <c r="BI419" s="82"/>
      <c r="BJ419" s="82"/>
      <c r="BK419" s="82"/>
      <c r="BL419" s="82"/>
      <c r="BM419" s="82"/>
      <c r="BN419" s="82"/>
      <c r="BO419" s="82"/>
      <c r="BP419" s="82"/>
      <c r="BQ419" s="82"/>
      <c r="BR419" s="82"/>
      <c r="BS419" s="82"/>
      <c r="BT419" s="82"/>
      <c r="BU419" s="82"/>
      <c r="BV419" s="82"/>
      <c r="BW419" s="82"/>
      <c r="BX419" s="82"/>
      <c r="BY419" s="82"/>
      <c r="CA419" s="82"/>
      <c r="CB419" s="82"/>
      <c r="CC419" s="82"/>
    </row>
    <row r="420" spans="1:81" ht="15" customHeight="1" x14ac:dyDescent="0.2">
      <c r="A420" s="82"/>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c r="AJ420" s="82"/>
      <c r="AK420" s="82"/>
      <c r="AL420" s="82"/>
      <c r="AM420" s="82"/>
      <c r="AN420" s="82"/>
      <c r="AO420" s="82"/>
      <c r="AP420" s="82"/>
      <c r="AQ420" s="82"/>
      <c r="AR420" s="82"/>
      <c r="AS420" s="82"/>
      <c r="AT420" s="82"/>
      <c r="AU420" s="82"/>
      <c r="AV420" s="82"/>
      <c r="AW420" s="82"/>
      <c r="AX420" s="82"/>
      <c r="AY420" s="82"/>
      <c r="AZ420" s="82"/>
      <c r="BA420" s="82"/>
      <c r="BB420" s="82"/>
      <c r="BC420" s="82"/>
      <c r="BD420" s="82"/>
      <c r="BE420" s="82"/>
      <c r="BF420" s="82"/>
      <c r="BG420" s="82"/>
      <c r="BH420" s="82"/>
      <c r="BI420" s="82"/>
      <c r="BJ420" s="82"/>
      <c r="BK420" s="82"/>
      <c r="BL420" s="82"/>
      <c r="BM420" s="82"/>
      <c r="BN420" s="82"/>
      <c r="BO420" s="82"/>
      <c r="BP420" s="82"/>
      <c r="BQ420" s="82"/>
      <c r="BR420" s="82"/>
      <c r="BS420" s="82"/>
      <c r="BT420" s="82"/>
      <c r="BU420" s="82"/>
      <c r="BV420" s="82"/>
      <c r="BW420" s="82"/>
      <c r="BX420" s="82"/>
      <c r="BY420" s="82"/>
      <c r="CA420" s="82"/>
      <c r="CB420" s="82"/>
      <c r="CC420" s="82"/>
    </row>
    <row r="421" spans="1:81" ht="15" customHeight="1" x14ac:dyDescent="0.2">
      <c r="A421" s="82"/>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c r="AJ421" s="82"/>
      <c r="AK421" s="82"/>
      <c r="AL421" s="82"/>
      <c r="AM421" s="82"/>
      <c r="AN421" s="82"/>
      <c r="AO421" s="82"/>
      <c r="AP421" s="82"/>
      <c r="AQ421" s="82"/>
      <c r="AR421" s="82"/>
      <c r="AS421" s="82"/>
      <c r="AT421" s="82"/>
      <c r="AU421" s="82"/>
      <c r="AV421" s="82"/>
      <c r="AW421" s="82"/>
      <c r="AX421" s="82"/>
      <c r="AY421" s="82"/>
      <c r="AZ421" s="82"/>
      <c r="BA421" s="82"/>
      <c r="BB421" s="82"/>
      <c r="BC421" s="82"/>
      <c r="BD421" s="82"/>
      <c r="BE421" s="82"/>
      <c r="BF421" s="82"/>
      <c r="BG421" s="82"/>
      <c r="BH421" s="82"/>
      <c r="BI421" s="82"/>
      <c r="BJ421" s="82"/>
      <c r="BK421" s="82"/>
      <c r="BL421" s="82"/>
      <c r="BM421" s="82"/>
      <c r="BN421" s="82"/>
      <c r="BO421" s="82"/>
      <c r="BP421" s="82"/>
      <c r="BQ421" s="82"/>
      <c r="BR421" s="82"/>
      <c r="BS421" s="82"/>
      <c r="BT421" s="82"/>
      <c r="BU421" s="82"/>
      <c r="BV421" s="82"/>
      <c r="BW421" s="82"/>
      <c r="BX421" s="82"/>
      <c r="BY421" s="82"/>
      <c r="CA421" s="82"/>
      <c r="CB421" s="82"/>
      <c r="CC421" s="82"/>
    </row>
    <row r="422" spans="1:81" ht="15" customHeight="1" x14ac:dyDescent="0.2">
      <c r="A422" s="82"/>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c r="AJ422" s="82"/>
      <c r="AK422" s="82"/>
      <c r="AL422" s="82"/>
      <c r="AM422" s="82"/>
      <c r="AN422" s="82"/>
      <c r="AO422" s="82"/>
      <c r="AP422" s="82"/>
      <c r="AQ422" s="82"/>
      <c r="AR422" s="82"/>
      <c r="AS422" s="82"/>
      <c r="AT422" s="82"/>
      <c r="AU422" s="82"/>
      <c r="AV422" s="82"/>
      <c r="AW422" s="82"/>
      <c r="AX422" s="82"/>
      <c r="AY422" s="82"/>
      <c r="AZ422" s="82"/>
      <c r="BA422" s="82"/>
      <c r="BB422" s="82"/>
      <c r="BC422" s="82"/>
      <c r="BD422" s="82"/>
      <c r="BE422" s="82"/>
      <c r="BF422" s="82"/>
      <c r="BG422" s="82"/>
      <c r="BH422" s="82"/>
      <c r="BI422" s="82"/>
      <c r="BJ422" s="82"/>
      <c r="BK422" s="82"/>
      <c r="BL422" s="82"/>
      <c r="BM422" s="82"/>
      <c r="BN422" s="82"/>
      <c r="BO422" s="82"/>
      <c r="BP422" s="82"/>
      <c r="BQ422" s="82"/>
      <c r="BR422" s="82"/>
      <c r="BS422" s="82"/>
      <c r="BT422" s="82"/>
      <c r="BU422" s="82"/>
      <c r="BV422" s="82"/>
      <c r="BW422" s="82"/>
      <c r="BX422" s="82"/>
      <c r="BY422" s="82"/>
      <c r="CA422" s="82"/>
      <c r="CB422" s="82"/>
      <c r="CC422" s="82"/>
    </row>
    <row r="423" spans="1:81" ht="15" customHeight="1" x14ac:dyDescent="0.2">
      <c r="A423" s="82"/>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c r="AJ423" s="82"/>
      <c r="AK423" s="82"/>
      <c r="AL423" s="82"/>
      <c r="AM423" s="82"/>
      <c r="AN423" s="82"/>
      <c r="AO423" s="82"/>
      <c r="AP423" s="82"/>
      <c r="AQ423" s="82"/>
      <c r="AR423" s="82"/>
      <c r="AS423" s="82"/>
      <c r="AT423" s="82"/>
      <c r="AU423" s="82"/>
      <c r="AV423" s="82"/>
      <c r="AW423" s="82"/>
      <c r="AX423" s="82"/>
      <c r="AY423" s="82"/>
      <c r="AZ423" s="82"/>
      <c r="BA423" s="82"/>
      <c r="BB423" s="82"/>
      <c r="BC423" s="82"/>
      <c r="BD423" s="82"/>
      <c r="BE423" s="82"/>
      <c r="BF423" s="82"/>
      <c r="BG423" s="82"/>
      <c r="BH423" s="82"/>
      <c r="BI423" s="82"/>
      <c r="BJ423" s="82"/>
      <c r="BK423" s="82"/>
      <c r="BL423" s="82"/>
      <c r="BM423" s="82"/>
      <c r="BN423" s="82"/>
      <c r="BO423" s="82"/>
      <c r="BP423" s="82"/>
      <c r="BQ423" s="82"/>
      <c r="BR423" s="82"/>
      <c r="BS423" s="82"/>
      <c r="BT423" s="82"/>
      <c r="BU423" s="82"/>
      <c r="BV423" s="82"/>
      <c r="BW423" s="82"/>
      <c r="BX423" s="82"/>
      <c r="BY423" s="82"/>
      <c r="CA423" s="82"/>
      <c r="CB423" s="82"/>
      <c r="CC423" s="82"/>
    </row>
    <row r="424" spans="1:81" ht="15" customHeight="1" x14ac:dyDescent="0.2">
      <c r="A424" s="82"/>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c r="AJ424" s="82"/>
      <c r="AK424" s="82"/>
      <c r="AL424" s="82"/>
      <c r="AM424" s="82"/>
      <c r="AN424" s="82"/>
      <c r="AO424" s="82"/>
      <c r="AP424" s="82"/>
      <c r="AQ424" s="82"/>
      <c r="AR424" s="82"/>
      <c r="AS424" s="82"/>
      <c r="AT424" s="82"/>
      <c r="AU424" s="82"/>
      <c r="AV424" s="82"/>
      <c r="AW424" s="82"/>
      <c r="AX424" s="82"/>
      <c r="AY424" s="82"/>
      <c r="AZ424" s="82"/>
      <c r="BA424" s="82"/>
      <c r="BB424" s="82"/>
      <c r="BC424" s="82"/>
      <c r="BD424" s="82"/>
      <c r="BE424" s="82"/>
      <c r="BF424" s="82"/>
      <c r="BG424" s="82"/>
      <c r="BH424" s="82"/>
      <c r="BI424" s="82"/>
      <c r="BJ424" s="82"/>
      <c r="BK424" s="82"/>
      <c r="BL424" s="82"/>
      <c r="BM424" s="82"/>
      <c r="BN424" s="82"/>
      <c r="BO424" s="82"/>
      <c r="BP424" s="82"/>
      <c r="BQ424" s="82"/>
      <c r="BR424" s="82"/>
      <c r="BS424" s="82"/>
      <c r="BT424" s="82"/>
      <c r="BU424" s="82"/>
      <c r="BV424" s="82"/>
      <c r="BW424" s="82"/>
      <c r="BX424" s="82"/>
      <c r="BY424" s="82"/>
      <c r="CA424" s="82"/>
      <c r="CB424" s="82"/>
      <c r="CC424" s="82"/>
    </row>
    <row r="425" spans="1:81" ht="15" customHeight="1" x14ac:dyDescent="0.2">
      <c r="A425" s="82"/>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c r="AJ425" s="82"/>
      <c r="AK425" s="82"/>
      <c r="AL425" s="82"/>
      <c r="AM425" s="82"/>
      <c r="AN425" s="82"/>
      <c r="AO425" s="82"/>
      <c r="AP425" s="82"/>
      <c r="AQ425" s="82"/>
      <c r="AR425" s="82"/>
      <c r="AS425" s="82"/>
      <c r="AT425" s="82"/>
      <c r="AU425" s="82"/>
      <c r="AV425" s="82"/>
      <c r="AW425" s="82"/>
      <c r="AX425" s="82"/>
      <c r="AY425" s="82"/>
      <c r="AZ425" s="82"/>
      <c r="BA425" s="82"/>
      <c r="BB425" s="82"/>
      <c r="BC425" s="82"/>
      <c r="BD425" s="82"/>
      <c r="BE425" s="82"/>
      <c r="BF425" s="82"/>
      <c r="BG425" s="82"/>
      <c r="BH425" s="82"/>
      <c r="BI425" s="82"/>
      <c r="BJ425" s="82"/>
      <c r="BK425" s="82"/>
      <c r="BL425" s="82"/>
      <c r="BM425" s="82"/>
      <c r="BN425" s="82"/>
      <c r="BO425" s="82"/>
      <c r="BP425" s="82"/>
      <c r="BQ425" s="82"/>
      <c r="BR425" s="82"/>
      <c r="BS425" s="82"/>
      <c r="BT425" s="82"/>
      <c r="BU425" s="82"/>
      <c r="BV425" s="82"/>
      <c r="BW425" s="82"/>
      <c r="BX425" s="82"/>
      <c r="BY425" s="82"/>
      <c r="CA425" s="82"/>
      <c r="CB425" s="82"/>
      <c r="CC425" s="82"/>
    </row>
    <row r="426" spans="1:81" ht="15" customHeight="1" x14ac:dyDescent="0.2">
      <c r="A426" s="82"/>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82"/>
      <c r="AO426" s="82"/>
      <c r="AP426" s="82"/>
      <c r="AQ426" s="82"/>
      <c r="AR426" s="82"/>
      <c r="AS426" s="82"/>
      <c r="AT426" s="82"/>
      <c r="AU426" s="82"/>
      <c r="AV426" s="82"/>
      <c r="AW426" s="82"/>
      <c r="AX426" s="82"/>
      <c r="AY426" s="82"/>
      <c r="AZ426" s="82"/>
      <c r="BA426" s="82"/>
      <c r="BB426" s="82"/>
      <c r="BC426" s="82"/>
      <c r="BD426" s="82"/>
      <c r="BE426" s="82"/>
      <c r="BF426" s="82"/>
      <c r="BG426" s="82"/>
      <c r="BH426" s="82"/>
      <c r="BI426" s="82"/>
      <c r="BJ426" s="82"/>
      <c r="BK426" s="82"/>
      <c r="BL426" s="82"/>
      <c r="BM426" s="82"/>
      <c r="BN426" s="82"/>
      <c r="BO426" s="82"/>
      <c r="BP426" s="82"/>
      <c r="BQ426" s="82"/>
      <c r="BR426" s="82"/>
      <c r="BS426" s="82"/>
      <c r="BT426" s="82"/>
      <c r="BU426" s="82"/>
      <c r="BV426" s="82"/>
      <c r="BW426" s="82"/>
      <c r="BX426" s="82"/>
      <c r="BY426" s="82"/>
      <c r="CA426" s="82"/>
      <c r="CB426" s="82"/>
      <c r="CC426" s="82"/>
    </row>
    <row r="427" spans="1:81" ht="15" customHeight="1" x14ac:dyDescent="0.2">
      <c r="A427" s="82"/>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c r="AJ427" s="82"/>
      <c r="AK427" s="82"/>
      <c r="AL427" s="82"/>
      <c r="AM427" s="82"/>
      <c r="AN427" s="82"/>
      <c r="AO427" s="82"/>
      <c r="AP427" s="82"/>
      <c r="AQ427" s="82"/>
      <c r="AR427" s="82"/>
      <c r="AS427" s="82"/>
      <c r="AT427" s="82"/>
      <c r="AU427" s="82"/>
      <c r="AV427" s="82"/>
      <c r="AW427" s="82"/>
      <c r="AX427" s="82"/>
      <c r="AY427" s="82"/>
      <c r="AZ427" s="82"/>
      <c r="BA427" s="82"/>
      <c r="BB427" s="82"/>
      <c r="BC427" s="82"/>
      <c r="BD427" s="82"/>
      <c r="BE427" s="82"/>
      <c r="BF427" s="82"/>
      <c r="BG427" s="82"/>
      <c r="BH427" s="82"/>
      <c r="BI427" s="82"/>
      <c r="BJ427" s="82"/>
      <c r="BK427" s="82"/>
      <c r="BL427" s="82"/>
      <c r="BM427" s="82"/>
      <c r="BN427" s="82"/>
      <c r="BO427" s="82"/>
      <c r="BP427" s="82"/>
      <c r="BQ427" s="82"/>
      <c r="BR427" s="82"/>
      <c r="BS427" s="82"/>
      <c r="BT427" s="82"/>
      <c r="BU427" s="82"/>
      <c r="BV427" s="82"/>
      <c r="BW427" s="82"/>
      <c r="BX427" s="82"/>
      <c r="BY427" s="82"/>
      <c r="CA427" s="82"/>
      <c r="CB427" s="82"/>
      <c r="CC427" s="82"/>
    </row>
    <row r="428" spans="1:81" ht="15" customHeight="1" x14ac:dyDescent="0.2">
      <c r="A428" s="82"/>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c r="AJ428" s="82"/>
      <c r="AK428" s="82"/>
      <c r="AL428" s="82"/>
      <c r="AM428" s="82"/>
      <c r="AN428" s="82"/>
      <c r="AO428" s="82"/>
      <c r="AP428" s="82"/>
      <c r="AQ428" s="82"/>
      <c r="AR428" s="82"/>
      <c r="AS428" s="82"/>
      <c r="AT428" s="82"/>
      <c r="AU428" s="82"/>
      <c r="AV428" s="82"/>
      <c r="AW428" s="82"/>
      <c r="AX428" s="82"/>
      <c r="AY428" s="82"/>
      <c r="AZ428" s="82"/>
      <c r="BA428" s="82"/>
      <c r="BB428" s="82"/>
      <c r="BC428" s="82"/>
      <c r="BD428" s="82"/>
      <c r="BE428" s="82"/>
      <c r="BF428" s="82"/>
      <c r="BG428" s="82"/>
      <c r="BH428" s="82"/>
      <c r="BI428" s="82"/>
      <c r="BJ428" s="82"/>
      <c r="BK428" s="82"/>
      <c r="BL428" s="82"/>
      <c r="BM428" s="82"/>
      <c r="BN428" s="82"/>
      <c r="BO428" s="82"/>
      <c r="BP428" s="82"/>
      <c r="BQ428" s="82"/>
      <c r="BR428" s="82"/>
      <c r="BS428" s="82"/>
      <c r="BT428" s="82"/>
      <c r="BU428" s="82"/>
      <c r="BV428" s="82"/>
      <c r="BW428" s="82"/>
      <c r="BX428" s="82"/>
      <c r="BY428" s="82"/>
      <c r="CA428" s="82"/>
      <c r="CB428" s="82"/>
      <c r="CC428" s="82"/>
    </row>
    <row r="429" spans="1:81" ht="15" customHeight="1" x14ac:dyDescent="0.2">
      <c r="A429" s="82"/>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c r="AJ429" s="82"/>
      <c r="AK429" s="82"/>
      <c r="AL429" s="82"/>
      <c r="AM429" s="82"/>
      <c r="AN429" s="82"/>
      <c r="AO429" s="82"/>
      <c r="AP429" s="82"/>
      <c r="AQ429" s="82"/>
      <c r="AR429" s="82"/>
      <c r="AS429" s="82"/>
      <c r="AT429" s="82"/>
      <c r="AU429" s="82"/>
      <c r="AV429" s="82"/>
      <c r="AW429" s="82"/>
      <c r="AX429" s="82"/>
      <c r="AY429" s="82"/>
      <c r="AZ429" s="82"/>
      <c r="BA429" s="82"/>
      <c r="BB429" s="82"/>
      <c r="BC429" s="82"/>
      <c r="BD429" s="82"/>
      <c r="BE429" s="82"/>
      <c r="BF429" s="82"/>
      <c r="BG429" s="82"/>
      <c r="BH429" s="82"/>
      <c r="BI429" s="82"/>
      <c r="BJ429" s="82"/>
      <c r="BK429" s="82"/>
      <c r="BL429" s="82"/>
      <c r="BM429" s="82"/>
      <c r="BN429" s="82"/>
      <c r="BO429" s="82"/>
      <c r="BP429" s="82"/>
      <c r="BQ429" s="82"/>
      <c r="BR429" s="82"/>
      <c r="BS429" s="82"/>
      <c r="BT429" s="82"/>
      <c r="BU429" s="82"/>
      <c r="BV429" s="82"/>
      <c r="BW429" s="82"/>
      <c r="BX429" s="82"/>
      <c r="BY429" s="82"/>
      <c r="CA429" s="82"/>
      <c r="CB429" s="82"/>
      <c r="CC429" s="82"/>
    </row>
    <row r="430" spans="1:81" ht="15" customHeight="1" x14ac:dyDescent="0.2">
      <c r="A430" s="82"/>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c r="AJ430" s="82"/>
      <c r="AK430" s="82"/>
      <c r="AL430" s="82"/>
      <c r="AM430" s="82"/>
      <c r="AN430" s="82"/>
      <c r="AO430" s="82"/>
      <c r="AP430" s="82"/>
      <c r="AQ430" s="82"/>
      <c r="AR430" s="82"/>
      <c r="AS430" s="82"/>
      <c r="AT430" s="82"/>
      <c r="AU430" s="82"/>
      <c r="AV430" s="82"/>
      <c r="AW430" s="82"/>
      <c r="AX430" s="82"/>
      <c r="AY430" s="82"/>
      <c r="AZ430" s="82"/>
      <c r="BA430" s="82"/>
      <c r="BB430" s="82"/>
      <c r="BC430" s="82"/>
      <c r="BD430" s="82"/>
      <c r="BE430" s="82"/>
      <c r="BF430" s="82"/>
      <c r="BG430" s="82"/>
      <c r="BH430" s="82"/>
      <c r="BI430" s="82"/>
      <c r="BJ430" s="82"/>
      <c r="BK430" s="82"/>
      <c r="BL430" s="82"/>
      <c r="BM430" s="82"/>
      <c r="BN430" s="82"/>
      <c r="BO430" s="82"/>
      <c r="BP430" s="82"/>
      <c r="BQ430" s="82"/>
      <c r="BR430" s="82"/>
      <c r="BS430" s="82"/>
      <c r="BT430" s="82"/>
      <c r="BU430" s="82"/>
      <c r="BV430" s="82"/>
      <c r="BW430" s="82"/>
      <c r="BX430" s="82"/>
      <c r="BY430" s="82"/>
      <c r="CA430" s="82"/>
      <c r="CB430" s="82"/>
      <c r="CC430" s="82"/>
    </row>
    <row r="431" spans="1:81" ht="15" customHeight="1" x14ac:dyDescent="0.2">
      <c r="A431" s="82"/>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82"/>
      <c r="AO431" s="82"/>
      <c r="AP431" s="82"/>
      <c r="AQ431" s="82"/>
      <c r="AR431" s="82"/>
      <c r="AS431" s="82"/>
      <c r="AT431" s="82"/>
      <c r="AU431" s="82"/>
      <c r="AV431" s="82"/>
      <c r="AW431" s="82"/>
      <c r="AX431" s="82"/>
      <c r="AY431" s="82"/>
      <c r="AZ431" s="82"/>
      <c r="BA431" s="82"/>
      <c r="BB431" s="82"/>
      <c r="BC431" s="82"/>
      <c r="BD431" s="82"/>
      <c r="BE431" s="82"/>
      <c r="BF431" s="82"/>
      <c r="BG431" s="82"/>
      <c r="BH431" s="82"/>
      <c r="BI431" s="82"/>
      <c r="BJ431" s="82"/>
      <c r="BK431" s="82"/>
      <c r="BL431" s="82"/>
      <c r="BM431" s="82"/>
      <c r="BN431" s="82"/>
      <c r="BO431" s="82"/>
      <c r="BP431" s="82"/>
      <c r="BQ431" s="82"/>
      <c r="BR431" s="82"/>
      <c r="BS431" s="82"/>
      <c r="BT431" s="82"/>
      <c r="BU431" s="82"/>
      <c r="BV431" s="82"/>
      <c r="BW431" s="82"/>
      <c r="BX431" s="82"/>
      <c r="BY431" s="82"/>
      <c r="CA431" s="82"/>
      <c r="CB431" s="82"/>
      <c r="CC431" s="82"/>
    </row>
    <row r="432" spans="1:81" ht="15" customHeight="1" x14ac:dyDescent="0.2">
      <c r="A432" s="82"/>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c r="AJ432" s="82"/>
      <c r="AK432" s="82"/>
      <c r="AL432" s="82"/>
      <c r="AM432" s="82"/>
      <c r="AN432" s="82"/>
      <c r="AO432" s="82"/>
      <c r="AP432" s="82"/>
      <c r="AQ432" s="82"/>
      <c r="AR432" s="82"/>
      <c r="AS432" s="82"/>
      <c r="AT432" s="82"/>
      <c r="AU432" s="82"/>
      <c r="AV432" s="82"/>
      <c r="AW432" s="82"/>
      <c r="AX432" s="82"/>
      <c r="AY432" s="82"/>
      <c r="AZ432" s="82"/>
      <c r="BA432" s="82"/>
      <c r="BB432" s="82"/>
      <c r="BC432" s="82"/>
      <c r="BD432" s="82"/>
      <c r="BE432" s="82"/>
      <c r="BF432" s="82"/>
      <c r="BG432" s="82"/>
      <c r="BH432" s="82"/>
      <c r="BI432" s="82"/>
      <c r="BJ432" s="82"/>
      <c r="BK432" s="82"/>
      <c r="BL432" s="82"/>
      <c r="BM432" s="82"/>
      <c r="BN432" s="82"/>
      <c r="BO432" s="82"/>
      <c r="BP432" s="82"/>
      <c r="BQ432" s="82"/>
      <c r="BR432" s="82"/>
      <c r="BS432" s="82"/>
      <c r="BT432" s="82"/>
      <c r="BU432" s="82"/>
      <c r="BV432" s="82"/>
      <c r="BW432" s="82"/>
      <c r="BX432" s="82"/>
      <c r="BY432" s="82"/>
      <c r="CA432" s="82"/>
      <c r="CB432" s="82"/>
      <c r="CC432" s="82"/>
    </row>
    <row r="433" spans="1:81" ht="15" customHeight="1" x14ac:dyDescent="0.2">
      <c r="A433" s="82"/>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82"/>
      <c r="AO433" s="82"/>
      <c r="AP433" s="82"/>
      <c r="AQ433" s="82"/>
      <c r="AR433" s="82"/>
      <c r="AS433" s="82"/>
      <c r="AT433" s="82"/>
      <c r="AU433" s="82"/>
      <c r="AV433" s="82"/>
      <c r="AW433" s="82"/>
      <c r="AX433" s="82"/>
      <c r="AY433" s="82"/>
      <c r="AZ433" s="82"/>
      <c r="BA433" s="82"/>
      <c r="BB433" s="82"/>
      <c r="BC433" s="82"/>
      <c r="BD433" s="82"/>
      <c r="BE433" s="82"/>
      <c r="BF433" s="82"/>
      <c r="BG433" s="82"/>
      <c r="BH433" s="82"/>
      <c r="BI433" s="82"/>
      <c r="BJ433" s="82"/>
      <c r="BK433" s="82"/>
      <c r="BL433" s="82"/>
      <c r="BM433" s="82"/>
      <c r="BN433" s="82"/>
      <c r="BO433" s="82"/>
      <c r="BP433" s="82"/>
      <c r="BQ433" s="82"/>
      <c r="BR433" s="82"/>
      <c r="BS433" s="82"/>
      <c r="BT433" s="82"/>
      <c r="BU433" s="82"/>
      <c r="BV433" s="82"/>
      <c r="BW433" s="82"/>
      <c r="BX433" s="82"/>
      <c r="BY433" s="82"/>
      <c r="CA433" s="82"/>
      <c r="CB433" s="82"/>
      <c r="CC433" s="82"/>
    </row>
    <row r="434" spans="1:81" ht="15" customHeight="1" x14ac:dyDescent="0.2">
      <c r="A434" s="82"/>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c r="AJ434" s="82"/>
      <c r="AK434" s="82"/>
      <c r="AL434" s="82"/>
      <c r="AM434" s="82"/>
      <c r="AN434" s="82"/>
      <c r="AO434" s="82"/>
      <c r="AP434" s="82"/>
      <c r="AQ434" s="82"/>
      <c r="AR434" s="82"/>
      <c r="AS434" s="82"/>
      <c r="AT434" s="82"/>
      <c r="AU434" s="82"/>
      <c r="AV434" s="82"/>
      <c r="AW434" s="82"/>
      <c r="AX434" s="82"/>
      <c r="AY434" s="82"/>
      <c r="AZ434" s="82"/>
      <c r="BA434" s="82"/>
      <c r="BB434" s="82"/>
      <c r="BC434" s="82"/>
      <c r="BD434" s="82"/>
      <c r="BE434" s="82"/>
      <c r="BF434" s="82"/>
      <c r="BG434" s="82"/>
      <c r="BH434" s="82"/>
      <c r="BI434" s="82"/>
      <c r="BJ434" s="82"/>
      <c r="BK434" s="82"/>
      <c r="BL434" s="82"/>
      <c r="BM434" s="82"/>
      <c r="BN434" s="82"/>
      <c r="BO434" s="82"/>
      <c r="BP434" s="82"/>
      <c r="BQ434" s="82"/>
      <c r="BR434" s="82"/>
      <c r="BS434" s="82"/>
      <c r="BT434" s="82"/>
      <c r="BU434" s="82"/>
      <c r="BV434" s="82"/>
      <c r="BW434" s="82"/>
      <c r="BX434" s="82"/>
      <c r="BY434" s="82"/>
      <c r="CA434" s="82"/>
      <c r="CB434" s="82"/>
      <c r="CC434" s="82"/>
    </row>
    <row r="435" spans="1:81" ht="15" customHeight="1" x14ac:dyDescent="0.2">
      <c r="A435" s="82"/>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2"/>
      <c r="AL435" s="82"/>
      <c r="AM435" s="82"/>
      <c r="AN435" s="82"/>
      <c r="AO435" s="82"/>
      <c r="AP435" s="82"/>
      <c r="AQ435" s="82"/>
      <c r="AR435" s="82"/>
      <c r="AS435" s="82"/>
      <c r="AT435" s="82"/>
      <c r="AU435" s="82"/>
      <c r="AV435" s="82"/>
      <c r="AW435" s="82"/>
      <c r="AX435" s="82"/>
      <c r="AY435" s="82"/>
      <c r="AZ435" s="82"/>
      <c r="BA435" s="82"/>
      <c r="BB435" s="82"/>
      <c r="BC435" s="82"/>
      <c r="BD435" s="82"/>
      <c r="BE435" s="82"/>
      <c r="BF435" s="82"/>
      <c r="BG435" s="82"/>
      <c r="BH435" s="82"/>
      <c r="BI435" s="82"/>
      <c r="BJ435" s="82"/>
      <c r="BK435" s="82"/>
      <c r="BL435" s="82"/>
      <c r="BM435" s="82"/>
      <c r="BN435" s="82"/>
      <c r="BO435" s="82"/>
      <c r="BP435" s="82"/>
      <c r="BQ435" s="82"/>
      <c r="BR435" s="82"/>
      <c r="BS435" s="82"/>
      <c r="BT435" s="82"/>
      <c r="BU435" s="82"/>
      <c r="BV435" s="82"/>
      <c r="BW435" s="82"/>
      <c r="BX435" s="82"/>
      <c r="BY435" s="82"/>
      <c r="CA435" s="82"/>
      <c r="CB435" s="82"/>
      <c r="CC435" s="82"/>
    </row>
    <row r="436" spans="1:81" ht="15" customHeight="1" x14ac:dyDescent="0.2">
      <c r="A436" s="82"/>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c r="AJ436" s="82"/>
      <c r="AK436" s="82"/>
      <c r="AL436" s="82"/>
      <c r="AM436" s="82"/>
      <c r="AN436" s="82"/>
      <c r="AO436" s="82"/>
      <c r="AP436" s="82"/>
      <c r="AQ436" s="82"/>
      <c r="AR436" s="82"/>
      <c r="AS436" s="82"/>
      <c r="AT436" s="82"/>
      <c r="AU436" s="82"/>
      <c r="AV436" s="82"/>
      <c r="AW436" s="82"/>
      <c r="AX436" s="82"/>
      <c r="AY436" s="82"/>
      <c r="AZ436" s="82"/>
      <c r="BA436" s="82"/>
      <c r="BB436" s="82"/>
      <c r="BC436" s="82"/>
      <c r="BD436" s="82"/>
      <c r="BE436" s="82"/>
      <c r="BF436" s="82"/>
      <c r="BG436" s="82"/>
      <c r="BH436" s="82"/>
      <c r="BI436" s="82"/>
      <c r="BJ436" s="82"/>
      <c r="BK436" s="82"/>
      <c r="BL436" s="82"/>
      <c r="BM436" s="82"/>
      <c r="BN436" s="82"/>
      <c r="BO436" s="82"/>
      <c r="BP436" s="82"/>
      <c r="BQ436" s="82"/>
      <c r="BR436" s="82"/>
      <c r="BS436" s="82"/>
      <c r="BT436" s="82"/>
      <c r="BU436" s="82"/>
      <c r="BV436" s="82"/>
      <c r="BW436" s="82"/>
      <c r="BX436" s="82"/>
      <c r="BY436" s="82"/>
      <c r="CA436" s="82"/>
      <c r="CB436" s="82"/>
      <c r="CC436" s="82"/>
    </row>
    <row r="437" spans="1:81" ht="15" customHeight="1" x14ac:dyDescent="0.2">
      <c r="A437" s="82"/>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c r="AJ437" s="82"/>
      <c r="AK437" s="82"/>
      <c r="AL437" s="82"/>
      <c r="AM437" s="82"/>
      <c r="AN437" s="82"/>
      <c r="AO437" s="82"/>
      <c r="AP437" s="82"/>
      <c r="AQ437" s="82"/>
      <c r="AR437" s="82"/>
      <c r="AS437" s="82"/>
      <c r="AT437" s="82"/>
      <c r="AU437" s="82"/>
      <c r="AV437" s="82"/>
      <c r="AW437" s="82"/>
      <c r="AX437" s="82"/>
      <c r="AY437" s="82"/>
      <c r="AZ437" s="82"/>
      <c r="BA437" s="82"/>
      <c r="BB437" s="82"/>
      <c r="BC437" s="82"/>
      <c r="BD437" s="82"/>
      <c r="BE437" s="82"/>
      <c r="BF437" s="82"/>
      <c r="BG437" s="82"/>
      <c r="BH437" s="82"/>
      <c r="BI437" s="82"/>
      <c r="BJ437" s="82"/>
      <c r="BK437" s="82"/>
      <c r="BL437" s="82"/>
      <c r="BM437" s="82"/>
      <c r="BN437" s="82"/>
      <c r="BO437" s="82"/>
      <c r="BP437" s="82"/>
      <c r="BQ437" s="82"/>
      <c r="BR437" s="82"/>
      <c r="BS437" s="82"/>
      <c r="BT437" s="82"/>
      <c r="BU437" s="82"/>
      <c r="BV437" s="82"/>
      <c r="BW437" s="82"/>
      <c r="BX437" s="82"/>
      <c r="BY437" s="82"/>
      <c r="CA437" s="82"/>
      <c r="CB437" s="82"/>
      <c r="CC437" s="82"/>
    </row>
    <row r="438" spans="1:81" ht="15" customHeight="1" x14ac:dyDescent="0.2">
      <c r="A438" s="82"/>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c r="AJ438" s="82"/>
      <c r="AK438" s="82"/>
      <c r="AL438" s="82"/>
      <c r="AM438" s="82"/>
      <c r="AN438" s="82"/>
      <c r="AO438" s="82"/>
      <c r="AP438" s="82"/>
      <c r="AQ438" s="82"/>
      <c r="AR438" s="82"/>
      <c r="AS438" s="82"/>
      <c r="AT438" s="82"/>
      <c r="AU438" s="82"/>
      <c r="AV438" s="82"/>
      <c r="AW438" s="82"/>
      <c r="AX438" s="82"/>
      <c r="AY438" s="82"/>
      <c r="AZ438" s="82"/>
      <c r="BA438" s="82"/>
      <c r="BB438" s="82"/>
      <c r="BC438" s="82"/>
      <c r="BD438" s="82"/>
      <c r="BE438" s="82"/>
      <c r="BF438" s="82"/>
      <c r="BG438" s="82"/>
      <c r="BH438" s="82"/>
      <c r="BI438" s="82"/>
      <c r="BJ438" s="82"/>
      <c r="BK438" s="82"/>
      <c r="BL438" s="82"/>
      <c r="BM438" s="82"/>
      <c r="BN438" s="82"/>
      <c r="BO438" s="82"/>
      <c r="BP438" s="82"/>
      <c r="BQ438" s="82"/>
      <c r="BR438" s="82"/>
      <c r="BS438" s="82"/>
      <c r="BT438" s="82"/>
      <c r="BU438" s="82"/>
      <c r="BV438" s="82"/>
      <c r="BW438" s="82"/>
      <c r="BX438" s="82"/>
      <c r="BY438" s="82"/>
      <c r="CA438" s="82"/>
      <c r="CB438" s="82"/>
      <c r="CC438" s="82"/>
    </row>
    <row r="439" spans="1:81" ht="15" customHeight="1" x14ac:dyDescent="0.2">
      <c r="A439" s="82"/>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c r="AJ439" s="82"/>
      <c r="AK439" s="82"/>
      <c r="AL439" s="82"/>
      <c r="AM439" s="82"/>
      <c r="AN439" s="82"/>
      <c r="AO439" s="82"/>
      <c r="AP439" s="82"/>
      <c r="AQ439" s="82"/>
      <c r="AR439" s="82"/>
      <c r="AS439" s="82"/>
      <c r="AT439" s="82"/>
      <c r="AU439" s="82"/>
      <c r="AV439" s="82"/>
      <c r="AW439" s="82"/>
      <c r="AX439" s="82"/>
      <c r="AY439" s="82"/>
      <c r="AZ439" s="82"/>
      <c r="BA439" s="82"/>
      <c r="BB439" s="82"/>
      <c r="BC439" s="82"/>
      <c r="BD439" s="82"/>
      <c r="BE439" s="82"/>
      <c r="BF439" s="82"/>
      <c r="BG439" s="82"/>
      <c r="BH439" s="82"/>
      <c r="BI439" s="82"/>
      <c r="BJ439" s="82"/>
      <c r="BK439" s="82"/>
      <c r="BL439" s="82"/>
      <c r="BM439" s="82"/>
      <c r="BN439" s="82"/>
      <c r="BO439" s="82"/>
      <c r="BP439" s="82"/>
      <c r="BQ439" s="82"/>
      <c r="BR439" s="82"/>
      <c r="BS439" s="82"/>
      <c r="BT439" s="82"/>
      <c r="BU439" s="82"/>
      <c r="BV439" s="82"/>
      <c r="BW439" s="82"/>
      <c r="BX439" s="82"/>
      <c r="BY439" s="82"/>
      <c r="CA439" s="82"/>
      <c r="CB439" s="82"/>
      <c r="CC439" s="82"/>
    </row>
    <row r="440" spans="1:81" ht="15" customHeight="1" x14ac:dyDescent="0.2">
      <c r="A440" s="82"/>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82"/>
      <c r="AO440" s="82"/>
      <c r="AP440" s="82"/>
      <c r="AQ440" s="82"/>
      <c r="AR440" s="82"/>
      <c r="AS440" s="82"/>
      <c r="AT440" s="82"/>
      <c r="AU440" s="82"/>
      <c r="AV440" s="82"/>
      <c r="AW440" s="82"/>
      <c r="AX440" s="82"/>
      <c r="AY440" s="82"/>
      <c r="AZ440" s="82"/>
      <c r="BA440" s="82"/>
      <c r="BB440" s="82"/>
      <c r="BC440" s="82"/>
      <c r="BD440" s="82"/>
      <c r="BE440" s="82"/>
      <c r="BF440" s="82"/>
      <c r="BG440" s="82"/>
      <c r="BH440" s="82"/>
      <c r="BI440" s="82"/>
      <c r="BJ440" s="82"/>
      <c r="BK440" s="82"/>
      <c r="BL440" s="82"/>
      <c r="BM440" s="82"/>
      <c r="BN440" s="82"/>
      <c r="BO440" s="82"/>
      <c r="BP440" s="82"/>
      <c r="BQ440" s="82"/>
      <c r="BR440" s="82"/>
      <c r="BS440" s="82"/>
      <c r="BT440" s="82"/>
      <c r="BU440" s="82"/>
      <c r="BV440" s="82"/>
      <c r="BW440" s="82"/>
      <c r="BX440" s="82"/>
      <c r="BY440" s="82"/>
      <c r="CA440" s="82"/>
      <c r="CB440" s="82"/>
      <c r="CC440" s="82"/>
    </row>
    <row r="441" spans="1:81" ht="15" customHeight="1" x14ac:dyDescent="0.2">
      <c r="A441" s="82"/>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c r="AJ441" s="82"/>
      <c r="AK441" s="82"/>
      <c r="AL441" s="82"/>
      <c r="AM441" s="82"/>
      <c r="AN441" s="82"/>
      <c r="AO441" s="82"/>
      <c r="AP441" s="82"/>
      <c r="AQ441" s="82"/>
      <c r="AR441" s="82"/>
      <c r="AS441" s="82"/>
      <c r="AT441" s="82"/>
      <c r="AU441" s="82"/>
      <c r="AV441" s="82"/>
      <c r="AW441" s="82"/>
      <c r="AX441" s="82"/>
      <c r="AY441" s="82"/>
      <c r="AZ441" s="82"/>
      <c r="BA441" s="82"/>
      <c r="BB441" s="82"/>
      <c r="BC441" s="82"/>
      <c r="BD441" s="82"/>
      <c r="BE441" s="82"/>
      <c r="BF441" s="82"/>
      <c r="BG441" s="82"/>
      <c r="BH441" s="82"/>
      <c r="BI441" s="82"/>
      <c r="BJ441" s="82"/>
      <c r="BK441" s="82"/>
      <c r="BL441" s="82"/>
      <c r="BM441" s="82"/>
      <c r="BN441" s="82"/>
      <c r="BO441" s="82"/>
      <c r="BP441" s="82"/>
      <c r="BQ441" s="82"/>
      <c r="BR441" s="82"/>
      <c r="BS441" s="82"/>
      <c r="BT441" s="82"/>
      <c r="BU441" s="82"/>
      <c r="BV441" s="82"/>
      <c r="BW441" s="82"/>
      <c r="BX441" s="82"/>
      <c r="BY441" s="82"/>
      <c r="CA441" s="82"/>
      <c r="CB441" s="82"/>
      <c r="CC441" s="82"/>
    </row>
    <row r="442" spans="1:81" ht="15" customHeight="1" x14ac:dyDescent="0.2">
      <c r="A442" s="82"/>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c r="AJ442" s="82"/>
      <c r="AK442" s="82"/>
      <c r="AL442" s="82"/>
      <c r="AM442" s="82"/>
      <c r="AN442" s="82"/>
      <c r="AO442" s="82"/>
      <c r="AP442" s="82"/>
      <c r="AQ442" s="82"/>
      <c r="AR442" s="82"/>
      <c r="AS442" s="82"/>
      <c r="AT442" s="82"/>
      <c r="AU442" s="82"/>
      <c r="AV442" s="82"/>
      <c r="AW442" s="82"/>
      <c r="AX442" s="82"/>
      <c r="AY442" s="82"/>
      <c r="AZ442" s="82"/>
      <c r="BA442" s="82"/>
      <c r="BB442" s="82"/>
      <c r="BC442" s="82"/>
      <c r="BD442" s="82"/>
      <c r="BE442" s="82"/>
      <c r="BF442" s="82"/>
      <c r="BG442" s="82"/>
      <c r="BH442" s="82"/>
      <c r="BI442" s="82"/>
      <c r="BJ442" s="82"/>
      <c r="BK442" s="82"/>
      <c r="BL442" s="82"/>
      <c r="BM442" s="82"/>
      <c r="BN442" s="82"/>
      <c r="BO442" s="82"/>
      <c r="BP442" s="82"/>
      <c r="BQ442" s="82"/>
      <c r="BR442" s="82"/>
      <c r="BS442" s="82"/>
      <c r="BT442" s="82"/>
      <c r="BU442" s="82"/>
      <c r="BV442" s="82"/>
      <c r="BW442" s="82"/>
      <c r="BX442" s="82"/>
      <c r="BY442" s="82"/>
      <c r="CA442" s="82"/>
      <c r="CB442" s="82"/>
      <c r="CC442" s="82"/>
    </row>
    <row r="443" spans="1:81" ht="15" customHeight="1" x14ac:dyDescent="0.2">
      <c r="A443" s="82"/>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c r="AJ443" s="82"/>
      <c r="AK443" s="82"/>
      <c r="AL443" s="82"/>
      <c r="AM443" s="82"/>
      <c r="AN443" s="82"/>
      <c r="AO443" s="82"/>
      <c r="AP443" s="82"/>
      <c r="AQ443" s="82"/>
      <c r="AR443" s="82"/>
      <c r="AS443" s="82"/>
      <c r="AT443" s="82"/>
      <c r="AU443" s="82"/>
      <c r="AV443" s="82"/>
      <c r="AW443" s="82"/>
      <c r="AX443" s="82"/>
      <c r="AY443" s="82"/>
      <c r="AZ443" s="82"/>
      <c r="BA443" s="82"/>
      <c r="BB443" s="82"/>
      <c r="BC443" s="82"/>
      <c r="BD443" s="82"/>
      <c r="BE443" s="82"/>
      <c r="BF443" s="82"/>
      <c r="BG443" s="82"/>
      <c r="BH443" s="82"/>
      <c r="BI443" s="82"/>
      <c r="BJ443" s="82"/>
      <c r="BK443" s="82"/>
      <c r="BL443" s="82"/>
      <c r="BM443" s="82"/>
      <c r="BN443" s="82"/>
      <c r="BO443" s="82"/>
      <c r="BP443" s="82"/>
      <c r="BQ443" s="82"/>
      <c r="BR443" s="82"/>
      <c r="BS443" s="82"/>
      <c r="BT443" s="82"/>
      <c r="BU443" s="82"/>
      <c r="BV443" s="82"/>
      <c r="BW443" s="82"/>
      <c r="BX443" s="82"/>
      <c r="BY443" s="82"/>
      <c r="CA443" s="82"/>
      <c r="CB443" s="82"/>
      <c r="CC443" s="82"/>
    </row>
    <row r="444" spans="1:81" ht="15" customHeight="1" x14ac:dyDescent="0.2">
      <c r="A444" s="82"/>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c r="AJ444" s="82"/>
      <c r="AK444" s="82"/>
      <c r="AL444" s="82"/>
      <c r="AM444" s="82"/>
      <c r="AN444" s="82"/>
      <c r="AO444" s="82"/>
      <c r="AP444" s="82"/>
      <c r="AQ444" s="82"/>
      <c r="AR444" s="82"/>
      <c r="AS444" s="82"/>
      <c r="AT444" s="82"/>
      <c r="AU444" s="82"/>
      <c r="AV444" s="82"/>
      <c r="AW444" s="82"/>
      <c r="AX444" s="82"/>
      <c r="AY444" s="82"/>
      <c r="AZ444" s="82"/>
      <c r="BA444" s="82"/>
      <c r="BB444" s="82"/>
      <c r="BC444" s="82"/>
      <c r="BD444" s="82"/>
      <c r="BE444" s="82"/>
      <c r="BF444" s="82"/>
      <c r="BG444" s="82"/>
      <c r="BH444" s="82"/>
      <c r="BI444" s="82"/>
      <c r="BJ444" s="82"/>
      <c r="BK444" s="82"/>
      <c r="BL444" s="82"/>
      <c r="BM444" s="82"/>
      <c r="BN444" s="82"/>
      <c r="BO444" s="82"/>
      <c r="BP444" s="82"/>
      <c r="BQ444" s="82"/>
      <c r="BR444" s="82"/>
      <c r="BS444" s="82"/>
      <c r="BT444" s="82"/>
      <c r="BU444" s="82"/>
      <c r="BV444" s="82"/>
      <c r="BW444" s="82"/>
      <c r="BX444" s="82"/>
      <c r="BY444" s="82"/>
      <c r="CA444" s="82"/>
      <c r="CB444" s="82"/>
      <c r="CC444" s="82"/>
    </row>
    <row r="445" spans="1:81" ht="15" customHeight="1" x14ac:dyDescent="0.2">
      <c r="A445" s="82"/>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c r="AJ445" s="82"/>
      <c r="AK445" s="82"/>
      <c r="AL445" s="82"/>
      <c r="AM445" s="82"/>
      <c r="AN445" s="82"/>
      <c r="AO445" s="82"/>
      <c r="AP445" s="82"/>
      <c r="AQ445" s="82"/>
      <c r="AR445" s="82"/>
      <c r="AS445" s="82"/>
      <c r="AT445" s="82"/>
      <c r="AU445" s="82"/>
      <c r="AV445" s="82"/>
      <c r="AW445" s="82"/>
      <c r="AX445" s="82"/>
      <c r="AY445" s="82"/>
      <c r="AZ445" s="82"/>
      <c r="BA445" s="82"/>
      <c r="BB445" s="82"/>
      <c r="BC445" s="82"/>
      <c r="BD445" s="82"/>
      <c r="BE445" s="82"/>
      <c r="BF445" s="82"/>
      <c r="BG445" s="82"/>
      <c r="BH445" s="82"/>
      <c r="BI445" s="82"/>
      <c r="BJ445" s="82"/>
      <c r="BK445" s="82"/>
      <c r="BL445" s="82"/>
      <c r="BM445" s="82"/>
      <c r="BN445" s="82"/>
      <c r="BO445" s="82"/>
      <c r="BP445" s="82"/>
      <c r="BQ445" s="82"/>
      <c r="BR445" s="82"/>
      <c r="BS445" s="82"/>
      <c r="BT445" s="82"/>
      <c r="BU445" s="82"/>
      <c r="BV445" s="82"/>
      <c r="BW445" s="82"/>
      <c r="BX445" s="82"/>
      <c r="BY445" s="82"/>
      <c r="CA445" s="82"/>
      <c r="CB445" s="82"/>
      <c r="CC445" s="82"/>
    </row>
    <row r="446" spans="1:81" ht="15" customHeight="1" x14ac:dyDescent="0.2">
      <c r="A446" s="82"/>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c r="AJ446" s="82"/>
      <c r="AK446" s="82"/>
      <c r="AL446" s="82"/>
      <c r="AM446" s="82"/>
      <c r="AN446" s="82"/>
      <c r="AO446" s="82"/>
      <c r="AP446" s="82"/>
      <c r="AQ446" s="82"/>
      <c r="AR446" s="82"/>
      <c r="AS446" s="82"/>
      <c r="AT446" s="82"/>
      <c r="AU446" s="82"/>
      <c r="AV446" s="82"/>
      <c r="AW446" s="82"/>
      <c r="AX446" s="82"/>
      <c r="AY446" s="82"/>
      <c r="AZ446" s="82"/>
      <c r="BA446" s="82"/>
      <c r="BB446" s="82"/>
      <c r="BC446" s="82"/>
      <c r="BD446" s="82"/>
      <c r="BE446" s="82"/>
      <c r="BF446" s="82"/>
      <c r="BG446" s="82"/>
      <c r="BH446" s="82"/>
      <c r="BI446" s="82"/>
      <c r="BJ446" s="82"/>
      <c r="BK446" s="82"/>
      <c r="BL446" s="82"/>
      <c r="BM446" s="82"/>
      <c r="BN446" s="82"/>
      <c r="BO446" s="82"/>
      <c r="BP446" s="82"/>
      <c r="BQ446" s="82"/>
      <c r="BR446" s="82"/>
      <c r="BS446" s="82"/>
      <c r="BT446" s="82"/>
      <c r="BU446" s="82"/>
      <c r="BV446" s="82"/>
      <c r="BW446" s="82"/>
      <c r="BX446" s="82"/>
      <c r="BY446" s="82"/>
      <c r="CA446" s="82"/>
      <c r="CB446" s="82"/>
      <c r="CC446" s="82"/>
    </row>
    <row r="447" spans="1:81" ht="15" customHeight="1" x14ac:dyDescent="0.2">
      <c r="A447" s="82"/>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82"/>
      <c r="AO447" s="82"/>
      <c r="AP447" s="82"/>
      <c r="AQ447" s="82"/>
      <c r="AR447" s="82"/>
      <c r="AS447" s="82"/>
      <c r="AT447" s="82"/>
      <c r="AU447" s="82"/>
      <c r="AV447" s="82"/>
      <c r="AW447" s="82"/>
      <c r="AX447" s="82"/>
      <c r="AY447" s="82"/>
      <c r="AZ447" s="82"/>
      <c r="BA447" s="82"/>
      <c r="BB447" s="82"/>
      <c r="BC447" s="82"/>
      <c r="BD447" s="82"/>
      <c r="BE447" s="82"/>
      <c r="BF447" s="82"/>
      <c r="BG447" s="82"/>
      <c r="BH447" s="82"/>
      <c r="BI447" s="82"/>
      <c r="BJ447" s="82"/>
      <c r="BK447" s="82"/>
      <c r="BL447" s="82"/>
      <c r="BM447" s="82"/>
      <c r="BN447" s="82"/>
      <c r="BO447" s="82"/>
      <c r="BP447" s="82"/>
      <c r="BQ447" s="82"/>
      <c r="BR447" s="82"/>
      <c r="BS447" s="82"/>
      <c r="BT447" s="82"/>
      <c r="BU447" s="82"/>
      <c r="BV447" s="82"/>
      <c r="BW447" s="82"/>
      <c r="BX447" s="82"/>
      <c r="BY447" s="82"/>
      <c r="CA447" s="82"/>
      <c r="CB447" s="82"/>
      <c r="CC447" s="82"/>
    </row>
    <row r="448" spans="1:81" ht="15" customHeight="1" x14ac:dyDescent="0.2">
      <c r="A448" s="82"/>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c r="AJ448" s="82"/>
      <c r="AK448" s="82"/>
      <c r="AL448" s="82"/>
      <c r="AM448" s="82"/>
      <c r="AN448" s="82"/>
      <c r="AO448" s="82"/>
      <c r="AP448" s="82"/>
      <c r="AQ448" s="82"/>
      <c r="AR448" s="82"/>
      <c r="AS448" s="82"/>
      <c r="AT448" s="82"/>
      <c r="AU448" s="82"/>
      <c r="AV448" s="82"/>
      <c r="AW448" s="82"/>
      <c r="AX448" s="82"/>
      <c r="AY448" s="82"/>
      <c r="AZ448" s="82"/>
      <c r="BA448" s="82"/>
      <c r="BB448" s="82"/>
      <c r="BC448" s="82"/>
      <c r="BD448" s="82"/>
      <c r="BE448" s="82"/>
      <c r="BF448" s="82"/>
      <c r="BG448" s="82"/>
      <c r="BH448" s="82"/>
      <c r="BI448" s="82"/>
      <c r="BJ448" s="82"/>
      <c r="BK448" s="82"/>
      <c r="BL448" s="82"/>
      <c r="BM448" s="82"/>
      <c r="BN448" s="82"/>
      <c r="BO448" s="82"/>
      <c r="BP448" s="82"/>
      <c r="BQ448" s="82"/>
      <c r="BR448" s="82"/>
      <c r="BS448" s="82"/>
      <c r="BT448" s="82"/>
      <c r="BU448" s="82"/>
      <c r="BV448" s="82"/>
      <c r="BW448" s="82"/>
      <c r="BX448" s="82"/>
      <c r="BY448" s="82"/>
      <c r="CA448" s="82"/>
      <c r="CB448" s="82"/>
      <c r="CC448" s="82"/>
    </row>
    <row r="449" spans="1:81" ht="15" customHeight="1" x14ac:dyDescent="0.2">
      <c r="A449" s="82"/>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c r="AJ449" s="82"/>
      <c r="AK449" s="82"/>
      <c r="AL449" s="82"/>
      <c r="AM449" s="82"/>
      <c r="AN449" s="82"/>
      <c r="AO449" s="82"/>
      <c r="AP449" s="82"/>
      <c r="AQ449" s="82"/>
      <c r="AR449" s="82"/>
      <c r="AS449" s="82"/>
      <c r="AT449" s="82"/>
      <c r="AU449" s="82"/>
      <c r="AV449" s="82"/>
      <c r="AW449" s="82"/>
      <c r="AX449" s="82"/>
      <c r="AY449" s="82"/>
      <c r="AZ449" s="82"/>
      <c r="BA449" s="82"/>
      <c r="BB449" s="82"/>
      <c r="BC449" s="82"/>
      <c r="BD449" s="82"/>
      <c r="BE449" s="82"/>
      <c r="BF449" s="82"/>
      <c r="BG449" s="82"/>
      <c r="BH449" s="82"/>
      <c r="BI449" s="82"/>
      <c r="BJ449" s="82"/>
      <c r="BK449" s="82"/>
      <c r="BL449" s="82"/>
      <c r="BM449" s="82"/>
      <c r="BN449" s="82"/>
      <c r="BO449" s="82"/>
      <c r="BP449" s="82"/>
      <c r="BQ449" s="82"/>
      <c r="BR449" s="82"/>
      <c r="BS449" s="82"/>
      <c r="BT449" s="82"/>
      <c r="BU449" s="82"/>
      <c r="BV449" s="82"/>
      <c r="BW449" s="82"/>
      <c r="BX449" s="82"/>
      <c r="BY449" s="82"/>
      <c r="CA449" s="82"/>
      <c r="CB449" s="82"/>
      <c r="CC449" s="82"/>
    </row>
    <row r="450" spans="1:81" ht="15" customHeight="1" x14ac:dyDescent="0.2">
      <c r="A450" s="82"/>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c r="AJ450" s="82"/>
      <c r="AK450" s="82"/>
      <c r="AL450" s="82"/>
      <c r="AM450" s="82"/>
      <c r="AN450" s="82"/>
      <c r="AO450" s="82"/>
      <c r="AP450" s="82"/>
      <c r="AQ450" s="82"/>
      <c r="AR450" s="82"/>
      <c r="AS450" s="82"/>
      <c r="AT450" s="82"/>
      <c r="AU450" s="82"/>
      <c r="AV450" s="82"/>
      <c r="AW450" s="82"/>
      <c r="AX450" s="82"/>
      <c r="AY450" s="82"/>
      <c r="AZ450" s="82"/>
      <c r="BA450" s="82"/>
      <c r="BB450" s="82"/>
      <c r="BC450" s="82"/>
      <c r="BD450" s="82"/>
      <c r="BE450" s="82"/>
      <c r="BF450" s="82"/>
      <c r="BG450" s="82"/>
      <c r="BH450" s="82"/>
      <c r="BI450" s="82"/>
      <c r="BJ450" s="82"/>
      <c r="BK450" s="82"/>
      <c r="BL450" s="82"/>
      <c r="BM450" s="82"/>
      <c r="BN450" s="82"/>
      <c r="BO450" s="82"/>
      <c r="BP450" s="82"/>
      <c r="BQ450" s="82"/>
      <c r="BR450" s="82"/>
      <c r="BS450" s="82"/>
      <c r="BT450" s="82"/>
      <c r="BU450" s="82"/>
      <c r="BV450" s="82"/>
      <c r="BW450" s="82"/>
      <c r="BX450" s="82"/>
      <c r="BY450" s="82"/>
      <c r="CA450" s="82"/>
      <c r="CB450" s="82"/>
      <c r="CC450" s="82"/>
    </row>
    <row r="451" spans="1:81" ht="15" customHeight="1" x14ac:dyDescent="0.2">
      <c r="A451" s="82"/>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c r="AJ451" s="82"/>
      <c r="AK451" s="82"/>
      <c r="AL451" s="82"/>
      <c r="AM451" s="82"/>
      <c r="AN451" s="82"/>
      <c r="AO451" s="82"/>
      <c r="AP451" s="82"/>
      <c r="AQ451" s="82"/>
      <c r="AR451" s="82"/>
      <c r="AS451" s="82"/>
      <c r="AT451" s="82"/>
      <c r="AU451" s="82"/>
      <c r="AV451" s="82"/>
      <c r="AW451" s="82"/>
      <c r="AX451" s="82"/>
      <c r="AY451" s="82"/>
      <c r="AZ451" s="82"/>
      <c r="BA451" s="82"/>
      <c r="BB451" s="82"/>
      <c r="BC451" s="82"/>
      <c r="BD451" s="82"/>
      <c r="BE451" s="82"/>
      <c r="BF451" s="82"/>
      <c r="BG451" s="82"/>
      <c r="BH451" s="82"/>
      <c r="BI451" s="82"/>
      <c r="BJ451" s="82"/>
      <c r="BK451" s="82"/>
      <c r="BL451" s="82"/>
      <c r="BM451" s="82"/>
      <c r="BN451" s="82"/>
      <c r="BO451" s="82"/>
      <c r="BP451" s="82"/>
      <c r="BQ451" s="82"/>
      <c r="BR451" s="82"/>
      <c r="BS451" s="82"/>
      <c r="BT451" s="82"/>
      <c r="BU451" s="82"/>
      <c r="BV451" s="82"/>
      <c r="BW451" s="82"/>
      <c r="BX451" s="82"/>
      <c r="BY451" s="82"/>
      <c r="CA451" s="82"/>
      <c r="CB451" s="82"/>
      <c r="CC451" s="82"/>
    </row>
    <row r="452" spans="1:81" ht="15" customHeight="1" x14ac:dyDescent="0.2">
      <c r="A452" s="82"/>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c r="AJ452" s="82"/>
      <c r="AK452" s="82"/>
      <c r="AL452" s="82"/>
      <c r="AM452" s="82"/>
      <c r="AN452" s="82"/>
      <c r="AO452" s="82"/>
      <c r="AP452" s="82"/>
      <c r="AQ452" s="82"/>
      <c r="AR452" s="82"/>
      <c r="AS452" s="82"/>
      <c r="AT452" s="82"/>
      <c r="AU452" s="82"/>
      <c r="AV452" s="82"/>
      <c r="AW452" s="82"/>
      <c r="AX452" s="82"/>
      <c r="AY452" s="82"/>
      <c r="AZ452" s="82"/>
      <c r="BA452" s="82"/>
      <c r="BB452" s="82"/>
      <c r="BC452" s="82"/>
      <c r="BD452" s="82"/>
      <c r="BE452" s="82"/>
      <c r="BF452" s="82"/>
      <c r="BG452" s="82"/>
      <c r="BH452" s="82"/>
      <c r="BI452" s="82"/>
      <c r="BJ452" s="82"/>
      <c r="BK452" s="82"/>
      <c r="BL452" s="82"/>
      <c r="BM452" s="82"/>
      <c r="BN452" s="82"/>
      <c r="BO452" s="82"/>
      <c r="BP452" s="82"/>
      <c r="BQ452" s="82"/>
      <c r="BR452" s="82"/>
      <c r="BS452" s="82"/>
      <c r="BT452" s="82"/>
      <c r="BU452" s="82"/>
      <c r="BV452" s="82"/>
      <c r="BW452" s="82"/>
      <c r="BX452" s="82"/>
      <c r="BY452" s="82"/>
      <c r="CA452" s="82"/>
      <c r="CB452" s="82"/>
      <c r="CC452" s="82"/>
    </row>
    <row r="453" spans="1:81" ht="15" customHeight="1" x14ac:dyDescent="0.2">
      <c r="A453" s="82"/>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c r="AJ453" s="82"/>
      <c r="AK453" s="82"/>
      <c r="AL453" s="82"/>
      <c r="AM453" s="82"/>
      <c r="AN453" s="82"/>
      <c r="AO453" s="82"/>
      <c r="AP453" s="82"/>
      <c r="AQ453" s="82"/>
      <c r="AR453" s="82"/>
      <c r="AS453" s="82"/>
      <c r="AT453" s="82"/>
      <c r="AU453" s="82"/>
      <c r="AV453" s="82"/>
      <c r="AW453" s="82"/>
      <c r="AX453" s="82"/>
      <c r="AY453" s="82"/>
      <c r="AZ453" s="82"/>
      <c r="BA453" s="82"/>
      <c r="BB453" s="82"/>
      <c r="BC453" s="82"/>
      <c r="BD453" s="82"/>
      <c r="BE453" s="82"/>
      <c r="BF453" s="82"/>
      <c r="BG453" s="82"/>
      <c r="BH453" s="82"/>
      <c r="BI453" s="82"/>
      <c r="BJ453" s="82"/>
      <c r="BK453" s="82"/>
      <c r="BL453" s="82"/>
      <c r="BM453" s="82"/>
      <c r="BN453" s="82"/>
      <c r="BO453" s="82"/>
      <c r="BP453" s="82"/>
      <c r="BQ453" s="82"/>
      <c r="BR453" s="82"/>
      <c r="BS453" s="82"/>
      <c r="BT453" s="82"/>
      <c r="BU453" s="82"/>
      <c r="BV453" s="82"/>
      <c r="BW453" s="82"/>
      <c r="BX453" s="82"/>
      <c r="BY453" s="82"/>
      <c r="CA453" s="82"/>
      <c r="CB453" s="82"/>
      <c r="CC453" s="82"/>
    </row>
    <row r="454" spans="1:81" ht="15" customHeight="1" x14ac:dyDescent="0.2">
      <c r="A454" s="82"/>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82"/>
      <c r="AL454" s="82"/>
      <c r="AM454" s="82"/>
      <c r="AN454" s="82"/>
      <c r="AO454" s="82"/>
      <c r="AP454" s="82"/>
      <c r="AQ454" s="82"/>
      <c r="AR454" s="82"/>
      <c r="AS454" s="82"/>
      <c r="AT454" s="82"/>
      <c r="AU454" s="82"/>
      <c r="AV454" s="82"/>
      <c r="AW454" s="82"/>
      <c r="AX454" s="82"/>
      <c r="AY454" s="82"/>
      <c r="AZ454" s="82"/>
      <c r="BA454" s="82"/>
      <c r="BB454" s="82"/>
      <c r="BC454" s="82"/>
      <c r="BD454" s="82"/>
      <c r="BE454" s="82"/>
      <c r="BF454" s="82"/>
      <c r="BG454" s="82"/>
      <c r="BH454" s="82"/>
      <c r="BI454" s="82"/>
      <c r="BJ454" s="82"/>
      <c r="BK454" s="82"/>
      <c r="BL454" s="82"/>
      <c r="BM454" s="82"/>
      <c r="BN454" s="82"/>
      <c r="BO454" s="82"/>
      <c r="BP454" s="82"/>
      <c r="BQ454" s="82"/>
      <c r="BR454" s="82"/>
      <c r="BS454" s="82"/>
      <c r="BT454" s="82"/>
      <c r="BU454" s="82"/>
      <c r="BV454" s="82"/>
      <c r="BW454" s="82"/>
      <c r="BX454" s="82"/>
      <c r="BY454" s="82"/>
      <c r="CA454" s="82"/>
      <c r="CB454" s="82"/>
      <c r="CC454" s="82"/>
    </row>
    <row r="455" spans="1:81" ht="15" customHeight="1" x14ac:dyDescent="0.2">
      <c r="A455" s="82"/>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82"/>
      <c r="AL455" s="82"/>
      <c r="AM455" s="82"/>
      <c r="AN455" s="82"/>
      <c r="AO455" s="82"/>
      <c r="AP455" s="82"/>
      <c r="AQ455" s="82"/>
      <c r="AR455" s="82"/>
      <c r="AS455" s="82"/>
      <c r="AT455" s="82"/>
      <c r="AU455" s="82"/>
      <c r="AV455" s="82"/>
      <c r="AW455" s="82"/>
      <c r="AX455" s="82"/>
      <c r="AY455" s="82"/>
      <c r="AZ455" s="82"/>
      <c r="BA455" s="82"/>
      <c r="BB455" s="82"/>
      <c r="BC455" s="82"/>
      <c r="BD455" s="82"/>
      <c r="BE455" s="82"/>
      <c r="BF455" s="82"/>
      <c r="BG455" s="82"/>
      <c r="BH455" s="82"/>
      <c r="BI455" s="82"/>
      <c r="BJ455" s="82"/>
      <c r="BK455" s="82"/>
      <c r="BL455" s="82"/>
      <c r="BM455" s="82"/>
      <c r="BN455" s="82"/>
      <c r="BO455" s="82"/>
      <c r="BP455" s="82"/>
      <c r="BQ455" s="82"/>
      <c r="BR455" s="82"/>
      <c r="BS455" s="82"/>
      <c r="BT455" s="82"/>
      <c r="BU455" s="82"/>
      <c r="BV455" s="82"/>
      <c r="BW455" s="82"/>
      <c r="BX455" s="82"/>
      <c r="BY455" s="82"/>
      <c r="CA455" s="82"/>
      <c r="CB455" s="82"/>
      <c r="CC455" s="82"/>
    </row>
    <row r="456" spans="1:81" ht="15" customHeight="1" x14ac:dyDescent="0.2">
      <c r="A456" s="82"/>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c r="AJ456" s="82"/>
      <c r="AK456" s="82"/>
      <c r="AL456" s="82"/>
      <c r="AM456" s="82"/>
      <c r="AN456" s="82"/>
      <c r="AO456" s="82"/>
      <c r="AP456" s="82"/>
      <c r="AQ456" s="82"/>
      <c r="AR456" s="82"/>
      <c r="AS456" s="82"/>
      <c r="AT456" s="82"/>
      <c r="AU456" s="82"/>
      <c r="AV456" s="82"/>
      <c r="AW456" s="82"/>
      <c r="AX456" s="82"/>
      <c r="AY456" s="82"/>
      <c r="AZ456" s="82"/>
      <c r="BA456" s="82"/>
      <c r="BB456" s="82"/>
      <c r="BC456" s="82"/>
      <c r="BD456" s="82"/>
      <c r="BE456" s="82"/>
      <c r="BF456" s="82"/>
      <c r="BG456" s="82"/>
      <c r="BH456" s="82"/>
      <c r="BI456" s="82"/>
      <c r="BJ456" s="82"/>
      <c r="BK456" s="82"/>
      <c r="BL456" s="82"/>
      <c r="BM456" s="82"/>
      <c r="BN456" s="82"/>
      <c r="BO456" s="82"/>
      <c r="BP456" s="82"/>
      <c r="BQ456" s="82"/>
      <c r="BR456" s="82"/>
      <c r="BS456" s="82"/>
      <c r="BT456" s="82"/>
      <c r="BU456" s="82"/>
      <c r="BV456" s="82"/>
      <c r="BW456" s="82"/>
      <c r="BX456" s="82"/>
      <c r="BY456" s="82"/>
      <c r="CA456" s="82"/>
      <c r="CB456" s="82"/>
      <c r="CC456" s="82"/>
    </row>
    <row r="457" spans="1:81" ht="15" customHeight="1" x14ac:dyDescent="0.2">
      <c r="A457" s="82"/>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c r="AJ457" s="82"/>
      <c r="AK457" s="82"/>
      <c r="AL457" s="82"/>
      <c r="AM457" s="82"/>
      <c r="AN457" s="82"/>
      <c r="AO457" s="82"/>
      <c r="AP457" s="82"/>
      <c r="AQ457" s="82"/>
      <c r="AR457" s="82"/>
      <c r="AS457" s="82"/>
      <c r="AT457" s="82"/>
      <c r="AU457" s="82"/>
      <c r="AV457" s="82"/>
      <c r="AW457" s="82"/>
      <c r="AX457" s="82"/>
      <c r="AY457" s="82"/>
      <c r="AZ457" s="82"/>
      <c r="BA457" s="82"/>
      <c r="BB457" s="82"/>
      <c r="BC457" s="82"/>
      <c r="BD457" s="82"/>
      <c r="BE457" s="82"/>
      <c r="BF457" s="82"/>
      <c r="BG457" s="82"/>
      <c r="BH457" s="82"/>
      <c r="BI457" s="82"/>
      <c r="BJ457" s="82"/>
      <c r="BK457" s="82"/>
      <c r="BL457" s="82"/>
      <c r="BM457" s="82"/>
      <c r="BN457" s="82"/>
      <c r="BO457" s="82"/>
      <c r="BP457" s="82"/>
      <c r="BQ457" s="82"/>
      <c r="BR457" s="82"/>
      <c r="BS457" s="82"/>
      <c r="BT457" s="82"/>
      <c r="BU457" s="82"/>
      <c r="BV457" s="82"/>
      <c r="BW457" s="82"/>
      <c r="BX457" s="82"/>
      <c r="BY457" s="82"/>
      <c r="CA457" s="82"/>
      <c r="CB457" s="82"/>
      <c r="CC457" s="82"/>
    </row>
    <row r="458" spans="1:81" ht="15" customHeight="1" x14ac:dyDescent="0.2">
      <c r="A458" s="82"/>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c r="AJ458" s="82"/>
      <c r="AK458" s="82"/>
      <c r="AL458" s="82"/>
      <c r="AM458" s="82"/>
      <c r="AN458" s="82"/>
      <c r="AO458" s="82"/>
      <c r="AP458" s="82"/>
      <c r="AQ458" s="82"/>
      <c r="AR458" s="82"/>
      <c r="AS458" s="82"/>
      <c r="AT458" s="82"/>
      <c r="AU458" s="82"/>
      <c r="AV458" s="82"/>
      <c r="AW458" s="82"/>
      <c r="AX458" s="82"/>
      <c r="AY458" s="82"/>
      <c r="AZ458" s="82"/>
      <c r="BA458" s="82"/>
      <c r="BB458" s="82"/>
      <c r="BC458" s="82"/>
      <c r="BD458" s="82"/>
      <c r="BE458" s="82"/>
      <c r="BF458" s="82"/>
      <c r="BG458" s="82"/>
      <c r="BH458" s="82"/>
      <c r="BI458" s="82"/>
      <c r="BJ458" s="82"/>
      <c r="BK458" s="82"/>
      <c r="BL458" s="82"/>
      <c r="BM458" s="82"/>
      <c r="BN458" s="82"/>
      <c r="BO458" s="82"/>
      <c r="BP458" s="82"/>
      <c r="BQ458" s="82"/>
      <c r="BR458" s="82"/>
      <c r="BS458" s="82"/>
      <c r="BT458" s="82"/>
      <c r="BU458" s="82"/>
      <c r="BV458" s="82"/>
      <c r="BW458" s="82"/>
      <c r="BX458" s="82"/>
      <c r="BY458" s="82"/>
      <c r="CA458" s="82"/>
      <c r="CB458" s="82"/>
      <c r="CC458" s="82"/>
    </row>
    <row r="459" spans="1:81" ht="15" customHeight="1" x14ac:dyDescent="0.2">
      <c r="A459" s="82"/>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c r="AJ459" s="82"/>
      <c r="AK459" s="82"/>
      <c r="AL459" s="82"/>
      <c r="AM459" s="82"/>
      <c r="AN459" s="82"/>
      <c r="AO459" s="82"/>
      <c r="AP459" s="82"/>
      <c r="AQ459" s="82"/>
      <c r="AR459" s="82"/>
      <c r="AS459" s="82"/>
      <c r="AT459" s="82"/>
      <c r="AU459" s="82"/>
      <c r="AV459" s="82"/>
      <c r="AW459" s="82"/>
      <c r="AX459" s="82"/>
      <c r="AY459" s="82"/>
      <c r="AZ459" s="82"/>
      <c r="BA459" s="82"/>
      <c r="BB459" s="82"/>
      <c r="BC459" s="82"/>
      <c r="BD459" s="82"/>
      <c r="BE459" s="82"/>
      <c r="BF459" s="82"/>
      <c r="BG459" s="82"/>
      <c r="BH459" s="82"/>
      <c r="BI459" s="82"/>
      <c r="BJ459" s="82"/>
      <c r="BK459" s="82"/>
      <c r="BL459" s="82"/>
      <c r="BM459" s="82"/>
      <c r="BN459" s="82"/>
      <c r="BO459" s="82"/>
      <c r="BP459" s="82"/>
      <c r="BQ459" s="82"/>
      <c r="BR459" s="82"/>
      <c r="BS459" s="82"/>
      <c r="BT459" s="82"/>
      <c r="BU459" s="82"/>
      <c r="BV459" s="82"/>
      <c r="BW459" s="82"/>
      <c r="BX459" s="82"/>
      <c r="BY459" s="82"/>
      <c r="CA459" s="82"/>
      <c r="CB459" s="82"/>
      <c r="CC459" s="82"/>
    </row>
    <row r="460" spans="1:81" ht="15" customHeight="1" x14ac:dyDescent="0.2">
      <c r="A460" s="82"/>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82"/>
      <c r="AO460" s="82"/>
      <c r="AP460" s="82"/>
      <c r="AQ460" s="82"/>
      <c r="AR460" s="82"/>
      <c r="AS460" s="82"/>
      <c r="AT460" s="82"/>
      <c r="AU460" s="82"/>
      <c r="AV460" s="82"/>
      <c r="AW460" s="82"/>
      <c r="AX460" s="82"/>
      <c r="AY460" s="82"/>
      <c r="AZ460" s="82"/>
      <c r="BA460" s="82"/>
      <c r="BB460" s="82"/>
      <c r="BC460" s="82"/>
      <c r="BD460" s="82"/>
      <c r="BE460" s="82"/>
      <c r="BF460" s="82"/>
      <c r="BG460" s="82"/>
      <c r="BH460" s="82"/>
      <c r="BI460" s="82"/>
      <c r="BJ460" s="82"/>
      <c r="BK460" s="82"/>
      <c r="BL460" s="82"/>
      <c r="BM460" s="82"/>
      <c r="BN460" s="82"/>
      <c r="BO460" s="82"/>
      <c r="BP460" s="82"/>
      <c r="BQ460" s="82"/>
      <c r="BR460" s="82"/>
      <c r="BS460" s="82"/>
      <c r="BT460" s="82"/>
      <c r="BU460" s="82"/>
      <c r="BV460" s="82"/>
      <c r="BW460" s="82"/>
      <c r="BX460" s="82"/>
      <c r="BY460" s="82"/>
      <c r="CA460" s="82"/>
      <c r="CB460" s="82"/>
      <c r="CC460" s="82"/>
    </row>
    <row r="461" spans="1:81" ht="15" customHeight="1" x14ac:dyDescent="0.2">
      <c r="A461" s="82"/>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c r="AJ461" s="82"/>
      <c r="AK461" s="82"/>
      <c r="AL461" s="82"/>
      <c r="AM461" s="82"/>
      <c r="AN461" s="82"/>
      <c r="AO461" s="82"/>
      <c r="AP461" s="82"/>
      <c r="AQ461" s="82"/>
      <c r="AR461" s="82"/>
      <c r="AS461" s="82"/>
      <c r="AT461" s="82"/>
      <c r="AU461" s="82"/>
      <c r="AV461" s="82"/>
      <c r="AW461" s="82"/>
      <c r="AX461" s="82"/>
      <c r="AY461" s="82"/>
      <c r="AZ461" s="82"/>
      <c r="BA461" s="82"/>
      <c r="BB461" s="82"/>
      <c r="BC461" s="82"/>
      <c r="BD461" s="82"/>
      <c r="BE461" s="82"/>
      <c r="BF461" s="82"/>
      <c r="BG461" s="82"/>
      <c r="BH461" s="82"/>
      <c r="BI461" s="82"/>
      <c r="BJ461" s="82"/>
      <c r="BK461" s="82"/>
      <c r="BL461" s="82"/>
      <c r="BM461" s="82"/>
      <c r="BN461" s="82"/>
      <c r="BO461" s="82"/>
      <c r="BP461" s="82"/>
      <c r="BQ461" s="82"/>
      <c r="BR461" s="82"/>
      <c r="BS461" s="82"/>
      <c r="BT461" s="82"/>
      <c r="BU461" s="82"/>
      <c r="BV461" s="82"/>
      <c r="BW461" s="82"/>
      <c r="BX461" s="82"/>
      <c r="BY461" s="82"/>
      <c r="CA461" s="82"/>
      <c r="CB461" s="82"/>
      <c r="CC461" s="82"/>
    </row>
    <row r="462" spans="1:81" ht="15" customHeight="1" x14ac:dyDescent="0.2">
      <c r="A462" s="82"/>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82"/>
      <c r="AO462" s="82"/>
      <c r="AP462" s="82"/>
      <c r="AQ462" s="82"/>
      <c r="AR462" s="82"/>
      <c r="AS462" s="82"/>
      <c r="AT462" s="82"/>
      <c r="AU462" s="82"/>
      <c r="AV462" s="82"/>
      <c r="AW462" s="82"/>
      <c r="AX462" s="82"/>
      <c r="AY462" s="82"/>
      <c r="AZ462" s="82"/>
      <c r="BA462" s="82"/>
      <c r="BB462" s="82"/>
      <c r="BC462" s="82"/>
      <c r="BD462" s="82"/>
      <c r="BE462" s="82"/>
      <c r="BF462" s="82"/>
      <c r="BG462" s="82"/>
      <c r="BH462" s="82"/>
      <c r="BI462" s="82"/>
      <c r="BJ462" s="82"/>
      <c r="BK462" s="82"/>
      <c r="BL462" s="82"/>
      <c r="BM462" s="82"/>
      <c r="BN462" s="82"/>
      <c r="BO462" s="82"/>
      <c r="BP462" s="82"/>
      <c r="BQ462" s="82"/>
      <c r="BR462" s="82"/>
      <c r="BS462" s="82"/>
      <c r="BT462" s="82"/>
      <c r="BU462" s="82"/>
      <c r="BV462" s="82"/>
      <c r="BW462" s="82"/>
      <c r="BX462" s="82"/>
      <c r="BY462" s="82"/>
      <c r="CA462" s="82"/>
      <c r="CB462" s="82"/>
      <c r="CC462" s="82"/>
    </row>
    <row r="463" spans="1:81" ht="15" customHeight="1" x14ac:dyDescent="0.2">
      <c r="A463" s="82"/>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c r="AO463" s="82"/>
      <c r="AP463" s="82"/>
      <c r="AQ463" s="82"/>
      <c r="AR463" s="82"/>
      <c r="AS463" s="82"/>
      <c r="AT463" s="82"/>
      <c r="AU463" s="82"/>
      <c r="AV463" s="82"/>
      <c r="AW463" s="82"/>
      <c r="AX463" s="82"/>
      <c r="AY463" s="82"/>
      <c r="AZ463" s="82"/>
      <c r="BA463" s="82"/>
      <c r="BB463" s="82"/>
      <c r="BC463" s="82"/>
      <c r="BD463" s="82"/>
      <c r="BE463" s="82"/>
      <c r="BF463" s="82"/>
      <c r="BG463" s="82"/>
      <c r="BH463" s="82"/>
      <c r="BI463" s="82"/>
      <c r="BJ463" s="82"/>
      <c r="BK463" s="82"/>
      <c r="BL463" s="82"/>
      <c r="BM463" s="82"/>
      <c r="BN463" s="82"/>
      <c r="BO463" s="82"/>
      <c r="BP463" s="82"/>
      <c r="BQ463" s="82"/>
      <c r="BR463" s="82"/>
      <c r="BS463" s="82"/>
      <c r="BT463" s="82"/>
      <c r="BU463" s="82"/>
      <c r="BV463" s="82"/>
      <c r="BW463" s="82"/>
      <c r="BX463" s="82"/>
      <c r="BY463" s="82"/>
      <c r="CA463" s="82"/>
      <c r="CB463" s="82"/>
      <c r="CC463" s="82"/>
    </row>
    <row r="464" spans="1:81" ht="15" customHeight="1" x14ac:dyDescent="0.2">
      <c r="A464" s="82"/>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c r="AJ464" s="82"/>
      <c r="AK464" s="82"/>
      <c r="AL464" s="82"/>
      <c r="AM464" s="82"/>
      <c r="AN464" s="82"/>
      <c r="AO464" s="82"/>
      <c r="AP464" s="82"/>
      <c r="AQ464" s="82"/>
      <c r="AR464" s="82"/>
      <c r="AS464" s="82"/>
      <c r="AT464" s="82"/>
      <c r="AU464" s="82"/>
      <c r="AV464" s="82"/>
      <c r="AW464" s="82"/>
      <c r="AX464" s="82"/>
      <c r="AY464" s="82"/>
      <c r="AZ464" s="82"/>
      <c r="BA464" s="82"/>
      <c r="BB464" s="82"/>
      <c r="BC464" s="82"/>
      <c r="BD464" s="82"/>
      <c r="BE464" s="82"/>
      <c r="BF464" s="82"/>
      <c r="BG464" s="82"/>
      <c r="BH464" s="82"/>
      <c r="BI464" s="82"/>
      <c r="BJ464" s="82"/>
      <c r="BK464" s="82"/>
      <c r="BL464" s="82"/>
      <c r="BM464" s="82"/>
      <c r="BN464" s="82"/>
      <c r="BO464" s="82"/>
      <c r="BP464" s="82"/>
      <c r="BQ464" s="82"/>
      <c r="BR464" s="82"/>
      <c r="BS464" s="82"/>
      <c r="BT464" s="82"/>
      <c r="BU464" s="82"/>
      <c r="BV464" s="82"/>
      <c r="BW464" s="82"/>
      <c r="BX464" s="82"/>
      <c r="BY464" s="82"/>
      <c r="CA464" s="82"/>
      <c r="CB464" s="82"/>
      <c r="CC464" s="82"/>
    </row>
    <row r="465" spans="1:81" ht="15" customHeight="1" x14ac:dyDescent="0.2">
      <c r="A465" s="82"/>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c r="AJ465" s="82"/>
      <c r="AK465" s="82"/>
      <c r="AL465" s="82"/>
      <c r="AM465" s="82"/>
      <c r="AN465" s="82"/>
      <c r="AO465" s="82"/>
      <c r="AP465" s="82"/>
      <c r="AQ465" s="82"/>
      <c r="AR465" s="82"/>
      <c r="AS465" s="82"/>
      <c r="AT465" s="82"/>
      <c r="AU465" s="82"/>
      <c r="AV465" s="82"/>
      <c r="AW465" s="82"/>
      <c r="AX465" s="82"/>
      <c r="AY465" s="82"/>
      <c r="AZ465" s="82"/>
      <c r="BA465" s="82"/>
      <c r="BB465" s="82"/>
      <c r="BC465" s="82"/>
      <c r="BD465" s="82"/>
      <c r="BE465" s="82"/>
      <c r="BF465" s="82"/>
      <c r="BG465" s="82"/>
      <c r="BH465" s="82"/>
      <c r="BI465" s="82"/>
      <c r="BJ465" s="82"/>
      <c r="BK465" s="82"/>
      <c r="BL465" s="82"/>
      <c r="BM465" s="82"/>
      <c r="BN465" s="82"/>
      <c r="BO465" s="82"/>
      <c r="BP465" s="82"/>
      <c r="BQ465" s="82"/>
      <c r="BR465" s="82"/>
      <c r="BS465" s="82"/>
      <c r="BT465" s="82"/>
      <c r="BU465" s="82"/>
      <c r="BV465" s="82"/>
      <c r="BW465" s="82"/>
      <c r="BX465" s="82"/>
      <c r="BY465" s="82"/>
      <c r="CA465" s="82"/>
      <c r="CB465" s="82"/>
      <c r="CC465" s="82"/>
    </row>
    <row r="466" spans="1:81" ht="15" customHeight="1" x14ac:dyDescent="0.2">
      <c r="A466" s="82"/>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c r="AJ466" s="82"/>
      <c r="AK466" s="82"/>
      <c r="AL466" s="82"/>
      <c r="AM466" s="82"/>
      <c r="AN466" s="82"/>
      <c r="AO466" s="82"/>
      <c r="AP466" s="82"/>
      <c r="AQ466" s="82"/>
      <c r="AR466" s="82"/>
      <c r="AS466" s="82"/>
      <c r="AT466" s="82"/>
      <c r="AU466" s="82"/>
      <c r="AV466" s="82"/>
      <c r="AW466" s="82"/>
      <c r="AX466" s="82"/>
      <c r="AY466" s="82"/>
      <c r="AZ466" s="82"/>
      <c r="BA466" s="82"/>
      <c r="BB466" s="82"/>
      <c r="BC466" s="82"/>
      <c r="BD466" s="82"/>
      <c r="BE466" s="82"/>
      <c r="BF466" s="82"/>
      <c r="BG466" s="82"/>
      <c r="BH466" s="82"/>
      <c r="BI466" s="82"/>
      <c r="BJ466" s="82"/>
      <c r="BK466" s="82"/>
      <c r="BL466" s="82"/>
      <c r="BM466" s="82"/>
      <c r="BN466" s="82"/>
      <c r="BO466" s="82"/>
      <c r="BP466" s="82"/>
      <c r="BQ466" s="82"/>
      <c r="BR466" s="82"/>
      <c r="BS466" s="82"/>
      <c r="BT466" s="82"/>
      <c r="BU466" s="82"/>
      <c r="BV466" s="82"/>
      <c r="BW466" s="82"/>
      <c r="BX466" s="82"/>
      <c r="BY466" s="82"/>
      <c r="CA466" s="82"/>
      <c r="CB466" s="82"/>
      <c r="CC466" s="82"/>
    </row>
    <row r="467" spans="1:81" ht="15" customHeight="1" x14ac:dyDescent="0.2">
      <c r="A467" s="82"/>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c r="AJ467" s="82"/>
      <c r="AK467" s="82"/>
      <c r="AL467" s="82"/>
      <c r="AM467" s="82"/>
      <c r="AN467" s="82"/>
      <c r="AO467" s="82"/>
      <c r="AP467" s="82"/>
      <c r="AQ467" s="82"/>
      <c r="AR467" s="82"/>
      <c r="AS467" s="82"/>
      <c r="AT467" s="82"/>
      <c r="AU467" s="82"/>
      <c r="AV467" s="82"/>
      <c r="AW467" s="82"/>
      <c r="AX467" s="82"/>
      <c r="AY467" s="82"/>
      <c r="AZ467" s="82"/>
      <c r="BA467" s="82"/>
      <c r="BB467" s="82"/>
      <c r="BC467" s="82"/>
      <c r="BD467" s="82"/>
      <c r="BE467" s="82"/>
      <c r="BF467" s="82"/>
      <c r="BG467" s="82"/>
      <c r="BH467" s="82"/>
      <c r="BI467" s="82"/>
      <c r="BJ467" s="82"/>
      <c r="BK467" s="82"/>
      <c r="BL467" s="82"/>
      <c r="BM467" s="82"/>
      <c r="BN467" s="82"/>
      <c r="BO467" s="82"/>
      <c r="BP467" s="82"/>
      <c r="BQ467" s="82"/>
      <c r="BR467" s="82"/>
      <c r="BS467" s="82"/>
      <c r="BT467" s="82"/>
      <c r="BU467" s="82"/>
      <c r="BV467" s="82"/>
      <c r="BW467" s="82"/>
      <c r="BX467" s="82"/>
      <c r="BY467" s="82"/>
      <c r="CA467" s="82"/>
      <c r="CB467" s="82"/>
      <c r="CC467" s="82"/>
    </row>
    <row r="468" spans="1:81" ht="15" customHeight="1" x14ac:dyDescent="0.2">
      <c r="A468" s="82"/>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2"/>
      <c r="AL468" s="82"/>
      <c r="AM468" s="82"/>
      <c r="AN468" s="82"/>
      <c r="AO468" s="82"/>
      <c r="AP468" s="82"/>
      <c r="AQ468" s="82"/>
      <c r="AR468" s="82"/>
      <c r="AS468" s="82"/>
      <c r="AT468" s="82"/>
      <c r="AU468" s="82"/>
      <c r="AV468" s="82"/>
      <c r="AW468" s="82"/>
      <c r="AX468" s="82"/>
      <c r="AY468" s="82"/>
      <c r="AZ468" s="82"/>
      <c r="BA468" s="82"/>
      <c r="BB468" s="82"/>
      <c r="BC468" s="82"/>
      <c r="BD468" s="82"/>
      <c r="BE468" s="82"/>
      <c r="BF468" s="82"/>
      <c r="BG468" s="82"/>
      <c r="BH468" s="82"/>
      <c r="BI468" s="82"/>
      <c r="BJ468" s="82"/>
      <c r="BK468" s="82"/>
      <c r="BL468" s="82"/>
      <c r="BM468" s="82"/>
      <c r="BN468" s="82"/>
      <c r="BO468" s="82"/>
      <c r="BP468" s="82"/>
      <c r="BQ468" s="82"/>
      <c r="BR468" s="82"/>
      <c r="BS468" s="82"/>
      <c r="BT468" s="82"/>
      <c r="BU468" s="82"/>
      <c r="BV468" s="82"/>
      <c r="BW468" s="82"/>
      <c r="BX468" s="82"/>
      <c r="BY468" s="82"/>
      <c r="CA468" s="82"/>
      <c r="CB468" s="82"/>
      <c r="CC468" s="82"/>
    </row>
    <row r="469" spans="1:81" ht="15" customHeight="1" x14ac:dyDescent="0.2">
      <c r="A469" s="82"/>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c r="AJ469" s="82"/>
      <c r="AK469" s="82"/>
      <c r="AL469" s="82"/>
      <c r="AM469" s="82"/>
      <c r="AN469" s="82"/>
      <c r="AO469" s="82"/>
      <c r="AP469" s="82"/>
      <c r="AQ469" s="82"/>
      <c r="AR469" s="82"/>
      <c r="AS469" s="82"/>
      <c r="AT469" s="82"/>
      <c r="AU469" s="82"/>
      <c r="AV469" s="82"/>
      <c r="AW469" s="82"/>
      <c r="AX469" s="82"/>
      <c r="AY469" s="82"/>
      <c r="AZ469" s="82"/>
      <c r="BA469" s="82"/>
      <c r="BB469" s="82"/>
      <c r="BC469" s="82"/>
      <c r="BD469" s="82"/>
      <c r="BE469" s="82"/>
      <c r="BF469" s="82"/>
      <c r="BG469" s="82"/>
      <c r="BH469" s="82"/>
      <c r="BI469" s="82"/>
      <c r="BJ469" s="82"/>
      <c r="BK469" s="82"/>
      <c r="BL469" s="82"/>
      <c r="BM469" s="82"/>
      <c r="BN469" s="82"/>
      <c r="BO469" s="82"/>
      <c r="BP469" s="82"/>
      <c r="BQ469" s="82"/>
      <c r="BR469" s="82"/>
      <c r="BS469" s="82"/>
      <c r="BT469" s="82"/>
      <c r="BU469" s="82"/>
      <c r="BV469" s="82"/>
      <c r="BW469" s="82"/>
      <c r="BX469" s="82"/>
      <c r="BY469" s="82"/>
      <c r="CA469" s="82"/>
      <c r="CB469" s="82"/>
      <c r="CC469" s="82"/>
    </row>
    <row r="470" spans="1:81" ht="15" customHeight="1" x14ac:dyDescent="0.2">
      <c r="A470" s="82"/>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82"/>
      <c r="AO470" s="82"/>
      <c r="AP470" s="82"/>
      <c r="AQ470" s="82"/>
      <c r="AR470" s="82"/>
      <c r="AS470" s="82"/>
      <c r="AT470" s="82"/>
      <c r="AU470" s="82"/>
      <c r="AV470" s="82"/>
      <c r="AW470" s="82"/>
      <c r="AX470" s="82"/>
      <c r="AY470" s="82"/>
      <c r="AZ470" s="82"/>
      <c r="BA470" s="82"/>
      <c r="BB470" s="82"/>
      <c r="BC470" s="82"/>
      <c r="BD470" s="82"/>
      <c r="BE470" s="82"/>
      <c r="BF470" s="82"/>
      <c r="BG470" s="82"/>
      <c r="BH470" s="82"/>
      <c r="BI470" s="82"/>
      <c r="BJ470" s="82"/>
      <c r="BK470" s="82"/>
      <c r="BL470" s="82"/>
      <c r="BM470" s="82"/>
      <c r="BN470" s="82"/>
      <c r="BO470" s="82"/>
      <c r="BP470" s="82"/>
      <c r="BQ470" s="82"/>
      <c r="BR470" s="82"/>
      <c r="BS470" s="82"/>
      <c r="BT470" s="82"/>
      <c r="BU470" s="82"/>
      <c r="BV470" s="82"/>
      <c r="BW470" s="82"/>
      <c r="BX470" s="82"/>
      <c r="BY470" s="82"/>
      <c r="CA470" s="82"/>
      <c r="CB470" s="82"/>
      <c r="CC470" s="82"/>
    </row>
    <row r="471" spans="1:81" ht="15" customHeight="1" x14ac:dyDescent="0.2">
      <c r="A471" s="82"/>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82"/>
      <c r="AO471" s="82"/>
      <c r="AP471" s="82"/>
      <c r="AQ471" s="82"/>
      <c r="AR471" s="82"/>
      <c r="AS471" s="82"/>
      <c r="AT471" s="82"/>
      <c r="AU471" s="82"/>
      <c r="AV471" s="82"/>
      <c r="AW471" s="82"/>
      <c r="AX471" s="82"/>
      <c r="AY471" s="82"/>
      <c r="AZ471" s="82"/>
      <c r="BA471" s="82"/>
      <c r="BB471" s="82"/>
      <c r="BC471" s="82"/>
      <c r="BD471" s="82"/>
      <c r="BE471" s="82"/>
      <c r="BF471" s="82"/>
      <c r="BG471" s="82"/>
      <c r="BH471" s="82"/>
      <c r="BI471" s="82"/>
      <c r="BJ471" s="82"/>
      <c r="BK471" s="82"/>
      <c r="BL471" s="82"/>
      <c r="BM471" s="82"/>
      <c r="BN471" s="82"/>
      <c r="BO471" s="82"/>
      <c r="BP471" s="82"/>
      <c r="BQ471" s="82"/>
      <c r="BR471" s="82"/>
      <c r="BS471" s="82"/>
      <c r="BT471" s="82"/>
      <c r="BU471" s="82"/>
      <c r="BV471" s="82"/>
      <c r="BW471" s="82"/>
      <c r="BX471" s="82"/>
      <c r="BY471" s="82"/>
      <c r="CA471" s="82"/>
      <c r="CB471" s="82"/>
      <c r="CC471" s="82"/>
    </row>
    <row r="472" spans="1:81" ht="15" customHeight="1" x14ac:dyDescent="0.2">
      <c r="A472" s="82"/>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82"/>
      <c r="AO472" s="82"/>
      <c r="AP472" s="82"/>
      <c r="AQ472" s="82"/>
      <c r="AR472" s="82"/>
      <c r="AS472" s="82"/>
      <c r="AT472" s="82"/>
      <c r="AU472" s="82"/>
      <c r="AV472" s="82"/>
      <c r="AW472" s="82"/>
      <c r="AX472" s="82"/>
      <c r="AY472" s="82"/>
      <c r="AZ472" s="82"/>
      <c r="BA472" s="82"/>
      <c r="BB472" s="82"/>
      <c r="BC472" s="82"/>
      <c r="BD472" s="82"/>
      <c r="BE472" s="82"/>
      <c r="BF472" s="82"/>
      <c r="BG472" s="82"/>
      <c r="BH472" s="82"/>
      <c r="BI472" s="82"/>
      <c r="BJ472" s="82"/>
      <c r="BK472" s="82"/>
      <c r="BL472" s="82"/>
      <c r="BM472" s="82"/>
      <c r="BN472" s="82"/>
      <c r="BO472" s="82"/>
      <c r="BP472" s="82"/>
      <c r="BQ472" s="82"/>
      <c r="BR472" s="82"/>
      <c r="BS472" s="82"/>
      <c r="BT472" s="82"/>
      <c r="BU472" s="82"/>
      <c r="BV472" s="82"/>
      <c r="BW472" s="82"/>
      <c r="BX472" s="82"/>
      <c r="BY472" s="82"/>
      <c r="CA472" s="82"/>
      <c r="CB472" s="82"/>
      <c r="CC472" s="82"/>
    </row>
    <row r="473" spans="1:81" ht="15" customHeight="1" x14ac:dyDescent="0.2">
      <c r="A473" s="82"/>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82"/>
      <c r="AO473" s="82"/>
      <c r="AP473" s="82"/>
      <c r="AQ473" s="82"/>
      <c r="AR473" s="82"/>
      <c r="AS473" s="82"/>
      <c r="AT473" s="82"/>
      <c r="AU473" s="82"/>
      <c r="AV473" s="82"/>
      <c r="AW473" s="82"/>
      <c r="AX473" s="82"/>
      <c r="AY473" s="82"/>
      <c r="AZ473" s="82"/>
      <c r="BA473" s="82"/>
      <c r="BB473" s="82"/>
      <c r="BC473" s="82"/>
      <c r="BD473" s="82"/>
      <c r="BE473" s="82"/>
      <c r="BF473" s="82"/>
      <c r="BG473" s="82"/>
      <c r="BH473" s="82"/>
      <c r="BI473" s="82"/>
      <c r="BJ473" s="82"/>
      <c r="BK473" s="82"/>
      <c r="BL473" s="82"/>
      <c r="BM473" s="82"/>
      <c r="BN473" s="82"/>
      <c r="BO473" s="82"/>
      <c r="BP473" s="82"/>
      <c r="BQ473" s="82"/>
      <c r="BR473" s="82"/>
      <c r="BS473" s="82"/>
      <c r="BT473" s="82"/>
      <c r="BU473" s="82"/>
      <c r="BV473" s="82"/>
      <c r="BW473" s="82"/>
      <c r="BX473" s="82"/>
      <c r="BY473" s="82"/>
      <c r="CA473" s="82"/>
      <c r="CB473" s="82"/>
      <c r="CC473" s="82"/>
    </row>
    <row r="474" spans="1:81" ht="15" customHeight="1" x14ac:dyDescent="0.2">
      <c r="A474" s="82"/>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82"/>
      <c r="AO474" s="82"/>
      <c r="AP474" s="82"/>
      <c r="AQ474" s="82"/>
      <c r="AR474" s="82"/>
      <c r="AS474" s="82"/>
      <c r="AT474" s="82"/>
      <c r="AU474" s="82"/>
      <c r="AV474" s="82"/>
      <c r="AW474" s="82"/>
      <c r="AX474" s="82"/>
      <c r="AY474" s="82"/>
      <c r="AZ474" s="82"/>
      <c r="BA474" s="82"/>
      <c r="BB474" s="82"/>
      <c r="BC474" s="82"/>
      <c r="BD474" s="82"/>
      <c r="BE474" s="82"/>
      <c r="BF474" s="82"/>
      <c r="BG474" s="82"/>
      <c r="BH474" s="82"/>
      <c r="BI474" s="82"/>
      <c r="BJ474" s="82"/>
      <c r="BK474" s="82"/>
      <c r="BL474" s="82"/>
      <c r="BM474" s="82"/>
      <c r="BN474" s="82"/>
      <c r="BO474" s="82"/>
      <c r="BP474" s="82"/>
      <c r="BQ474" s="82"/>
      <c r="BR474" s="82"/>
      <c r="BS474" s="82"/>
      <c r="BT474" s="82"/>
      <c r="BU474" s="82"/>
      <c r="BV474" s="82"/>
      <c r="BW474" s="82"/>
      <c r="BX474" s="82"/>
      <c r="BY474" s="82"/>
      <c r="CA474" s="82"/>
      <c r="CB474" s="82"/>
      <c r="CC474" s="82"/>
    </row>
    <row r="475" spans="1:81" ht="15" customHeight="1" x14ac:dyDescent="0.2">
      <c r="A475" s="82"/>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c r="AJ475" s="82"/>
      <c r="AK475" s="82"/>
      <c r="AL475" s="82"/>
      <c r="AM475" s="82"/>
      <c r="AN475" s="82"/>
      <c r="AO475" s="82"/>
      <c r="AP475" s="82"/>
      <c r="AQ475" s="82"/>
      <c r="AR475" s="82"/>
      <c r="AS475" s="82"/>
      <c r="AT475" s="82"/>
      <c r="AU475" s="82"/>
      <c r="AV475" s="82"/>
      <c r="AW475" s="82"/>
      <c r="AX475" s="82"/>
      <c r="AY475" s="82"/>
      <c r="AZ475" s="82"/>
      <c r="BA475" s="82"/>
      <c r="BB475" s="82"/>
      <c r="BC475" s="82"/>
      <c r="BD475" s="82"/>
      <c r="BE475" s="82"/>
      <c r="BF475" s="82"/>
      <c r="BG475" s="82"/>
      <c r="BH475" s="82"/>
      <c r="BI475" s="82"/>
      <c r="BJ475" s="82"/>
      <c r="BK475" s="82"/>
      <c r="BL475" s="82"/>
      <c r="BM475" s="82"/>
      <c r="BN475" s="82"/>
      <c r="BO475" s="82"/>
      <c r="BP475" s="82"/>
      <c r="BQ475" s="82"/>
      <c r="BR475" s="82"/>
      <c r="BS475" s="82"/>
      <c r="BT475" s="82"/>
      <c r="BU475" s="82"/>
      <c r="BV475" s="82"/>
      <c r="BW475" s="82"/>
      <c r="BX475" s="82"/>
      <c r="BY475" s="82"/>
      <c r="CA475" s="82"/>
      <c r="CB475" s="82"/>
      <c r="CC475" s="82"/>
    </row>
    <row r="476" spans="1:81" ht="15" customHeight="1" x14ac:dyDescent="0.2">
      <c r="A476" s="82"/>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c r="AJ476" s="82"/>
      <c r="AK476" s="82"/>
      <c r="AL476" s="82"/>
      <c r="AM476" s="82"/>
      <c r="AN476" s="82"/>
      <c r="AO476" s="82"/>
      <c r="AP476" s="82"/>
      <c r="AQ476" s="82"/>
      <c r="AR476" s="82"/>
      <c r="AS476" s="82"/>
      <c r="AT476" s="82"/>
      <c r="AU476" s="82"/>
      <c r="AV476" s="82"/>
      <c r="AW476" s="82"/>
      <c r="AX476" s="82"/>
      <c r="AY476" s="82"/>
      <c r="AZ476" s="82"/>
      <c r="BA476" s="82"/>
      <c r="BB476" s="82"/>
      <c r="BC476" s="82"/>
      <c r="BD476" s="82"/>
      <c r="BE476" s="82"/>
      <c r="BF476" s="82"/>
      <c r="BG476" s="82"/>
      <c r="BH476" s="82"/>
      <c r="BI476" s="82"/>
      <c r="BJ476" s="82"/>
      <c r="BK476" s="82"/>
      <c r="BL476" s="82"/>
      <c r="BM476" s="82"/>
      <c r="BN476" s="82"/>
      <c r="BO476" s="82"/>
      <c r="BP476" s="82"/>
      <c r="BQ476" s="82"/>
      <c r="BR476" s="82"/>
      <c r="BS476" s="82"/>
      <c r="BT476" s="82"/>
      <c r="BU476" s="82"/>
      <c r="BV476" s="82"/>
      <c r="BW476" s="82"/>
      <c r="BX476" s="82"/>
      <c r="BY476" s="82"/>
      <c r="CA476" s="82"/>
      <c r="CB476" s="82"/>
      <c r="CC476" s="82"/>
    </row>
    <row r="477" spans="1:81" ht="15" customHeight="1" x14ac:dyDescent="0.2">
      <c r="A477" s="82"/>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c r="AJ477" s="82"/>
      <c r="AK477" s="82"/>
      <c r="AL477" s="82"/>
      <c r="AM477" s="82"/>
      <c r="AN477" s="82"/>
      <c r="AO477" s="82"/>
      <c r="AP477" s="82"/>
      <c r="AQ477" s="82"/>
      <c r="AR477" s="82"/>
      <c r="AS477" s="82"/>
      <c r="AT477" s="82"/>
      <c r="AU477" s="82"/>
      <c r="AV477" s="82"/>
      <c r="AW477" s="82"/>
      <c r="AX477" s="82"/>
      <c r="AY477" s="82"/>
      <c r="AZ477" s="82"/>
      <c r="BA477" s="82"/>
      <c r="BB477" s="82"/>
      <c r="BC477" s="82"/>
      <c r="BD477" s="82"/>
      <c r="BE477" s="82"/>
      <c r="BF477" s="82"/>
      <c r="BG477" s="82"/>
      <c r="BH477" s="82"/>
      <c r="BI477" s="82"/>
      <c r="BJ477" s="82"/>
      <c r="BK477" s="82"/>
      <c r="BL477" s="82"/>
      <c r="BM477" s="82"/>
      <c r="BN477" s="82"/>
      <c r="BO477" s="82"/>
      <c r="BP477" s="82"/>
      <c r="BQ477" s="82"/>
      <c r="BR477" s="82"/>
      <c r="BS477" s="82"/>
      <c r="BT477" s="82"/>
      <c r="BU477" s="82"/>
      <c r="BV477" s="82"/>
      <c r="BW477" s="82"/>
      <c r="BX477" s="82"/>
      <c r="BY477" s="82"/>
      <c r="CA477" s="82"/>
      <c r="CB477" s="82"/>
      <c r="CC477" s="82"/>
    </row>
    <row r="478" spans="1:81" ht="15" customHeight="1" x14ac:dyDescent="0.2">
      <c r="A478" s="82"/>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c r="AJ478" s="82"/>
      <c r="AK478" s="82"/>
      <c r="AL478" s="82"/>
      <c r="AM478" s="82"/>
      <c r="AN478" s="82"/>
      <c r="AO478" s="82"/>
      <c r="AP478" s="82"/>
      <c r="AQ478" s="82"/>
      <c r="AR478" s="82"/>
      <c r="AS478" s="82"/>
      <c r="AT478" s="82"/>
      <c r="AU478" s="82"/>
      <c r="AV478" s="82"/>
      <c r="AW478" s="82"/>
      <c r="AX478" s="82"/>
      <c r="AY478" s="82"/>
      <c r="AZ478" s="82"/>
      <c r="BA478" s="82"/>
      <c r="BB478" s="82"/>
      <c r="BC478" s="82"/>
      <c r="BD478" s="82"/>
      <c r="BE478" s="82"/>
      <c r="BF478" s="82"/>
      <c r="BG478" s="82"/>
      <c r="BH478" s="82"/>
      <c r="BI478" s="82"/>
      <c r="BJ478" s="82"/>
      <c r="BK478" s="82"/>
      <c r="BL478" s="82"/>
      <c r="BM478" s="82"/>
      <c r="BN478" s="82"/>
      <c r="BO478" s="82"/>
      <c r="BP478" s="82"/>
      <c r="BQ478" s="82"/>
      <c r="BR478" s="82"/>
      <c r="BS478" s="82"/>
      <c r="BT478" s="82"/>
      <c r="BU478" s="82"/>
      <c r="BV478" s="82"/>
      <c r="BW478" s="82"/>
      <c r="BX478" s="82"/>
      <c r="BY478" s="82"/>
      <c r="CA478" s="82"/>
      <c r="CB478" s="82"/>
      <c r="CC478" s="82"/>
    </row>
    <row r="479" spans="1:81" ht="15" customHeight="1" x14ac:dyDescent="0.2">
      <c r="A479" s="82"/>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c r="BF479" s="82"/>
      <c r="BG479" s="82"/>
      <c r="BH479" s="82"/>
      <c r="BI479" s="82"/>
      <c r="BJ479" s="82"/>
      <c r="BK479" s="82"/>
      <c r="BL479" s="82"/>
      <c r="BM479" s="82"/>
      <c r="BN479" s="82"/>
      <c r="BO479" s="82"/>
      <c r="BP479" s="82"/>
      <c r="BQ479" s="82"/>
      <c r="BR479" s="82"/>
      <c r="BS479" s="82"/>
      <c r="BT479" s="82"/>
      <c r="BU479" s="82"/>
      <c r="BV479" s="82"/>
      <c r="BW479" s="82"/>
      <c r="BX479" s="82"/>
      <c r="BY479" s="82"/>
      <c r="CA479" s="82"/>
      <c r="CB479" s="82"/>
      <c r="CC479" s="82"/>
    </row>
    <row r="480" spans="1:81" ht="15" customHeight="1" x14ac:dyDescent="0.2">
      <c r="A480" s="82"/>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c r="AJ480" s="82"/>
      <c r="AK480" s="82"/>
      <c r="AL480" s="82"/>
      <c r="AM480" s="82"/>
      <c r="AN480" s="82"/>
      <c r="AO480" s="82"/>
      <c r="AP480" s="82"/>
      <c r="AQ480" s="82"/>
      <c r="AR480" s="82"/>
      <c r="AS480" s="82"/>
      <c r="AT480" s="82"/>
      <c r="AU480" s="82"/>
      <c r="AV480" s="82"/>
      <c r="AW480" s="82"/>
      <c r="AX480" s="82"/>
      <c r="AY480" s="82"/>
      <c r="AZ480" s="82"/>
      <c r="BA480" s="82"/>
      <c r="BB480" s="82"/>
      <c r="BC480" s="82"/>
      <c r="BD480" s="82"/>
      <c r="BE480" s="82"/>
      <c r="BF480" s="82"/>
      <c r="BG480" s="82"/>
      <c r="BH480" s="82"/>
      <c r="BI480" s="82"/>
      <c r="BJ480" s="82"/>
      <c r="BK480" s="82"/>
      <c r="BL480" s="82"/>
      <c r="BM480" s="82"/>
      <c r="BN480" s="82"/>
      <c r="BO480" s="82"/>
      <c r="BP480" s="82"/>
      <c r="BQ480" s="82"/>
      <c r="BR480" s="82"/>
      <c r="BS480" s="82"/>
      <c r="BT480" s="82"/>
      <c r="BU480" s="82"/>
      <c r="BV480" s="82"/>
      <c r="BW480" s="82"/>
      <c r="BX480" s="82"/>
      <c r="BY480" s="82"/>
      <c r="CA480" s="82"/>
      <c r="CB480" s="82"/>
      <c r="CC480" s="82"/>
    </row>
    <row r="481" spans="1:81" ht="15" customHeight="1" x14ac:dyDescent="0.2">
      <c r="A481" s="82"/>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c r="AJ481" s="82"/>
      <c r="AK481" s="82"/>
      <c r="AL481" s="82"/>
      <c r="AM481" s="82"/>
      <c r="AN481" s="82"/>
      <c r="AO481" s="82"/>
      <c r="AP481" s="82"/>
      <c r="AQ481" s="82"/>
      <c r="AR481" s="82"/>
      <c r="AS481" s="82"/>
      <c r="AT481" s="82"/>
      <c r="AU481" s="82"/>
      <c r="AV481" s="82"/>
      <c r="AW481" s="82"/>
      <c r="AX481" s="82"/>
      <c r="AY481" s="82"/>
      <c r="AZ481" s="82"/>
      <c r="BA481" s="82"/>
      <c r="BB481" s="82"/>
      <c r="BC481" s="82"/>
      <c r="BD481" s="82"/>
      <c r="BE481" s="82"/>
      <c r="BF481" s="82"/>
      <c r="BG481" s="82"/>
      <c r="BH481" s="82"/>
      <c r="BI481" s="82"/>
      <c r="BJ481" s="82"/>
      <c r="BK481" s="82"/>
      <c r="BL481" s="82"/>
      <c r="BM481" s="82"/>
      <c r="BN481" s="82"/>
      <c r="BO481" s="82"/>
      <c r="BP481" s="82"/>
      <c r="BQ481" s="82"/>
      <c r="BR481" s="82"/>
      <c r="BS481" s="82"/>
      <c r="BT481" s="82"/>
      <c r="BU481" s="82"/>
      <c r="BV481" s="82"/>
      <c r="BW481" s="82"/>
      <c r="BX481" s="82"/>
      <c r="BY481" s="82"/>
      <c r="CA481" s="82"/>
      <c r="CB481" s="82"/>
      <c r="CC481" s="82"/>
    </row>
    <row r="482" spans="1:81" ht="15" customHeight="1" x14ac:dyDescent="0.2">
      <c r="A482" s="82"/>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c r="AJ482" s="82"/>
      <c r="AK482" s="82"/>
      <c r="AL482" s="82"/>
      <c r="AM482" s="82"/>
      <c r="AN482" s="82"/>
      <c r="AO482" s="82"/>
      <c r="AP482" s="82"/>
      <c r="AQ482" s="82"/>
      <c r="AR482" s="82"/>
      <c r="AS482" s="82"/>
      <c r="AT482" s="82"/>
      <c r="AU482" s="82"/>
      <c r="AV482" s="82"/>
      <c r="AW482" s="82"/>
      <c r="AX482" s="82"/>
      <c r="AY482" s="82"/>
      <c r="AZ482" s="82"/>
      <c r="BA482" s="82"/>
      <c r="BB482" s="82"/>
      <c r="BC482" s="82"/>
      <c r="BD482" s="82"/>
      <c r="BE482" s="82"/>
      <c r="BF482" s="82"/>
      <c r="BG482" s="82"/>
      <c r="BH482" s="82"/>
      <c r="BI482" s="82"/>
      <c r="BJ482" s="82"/>
      <c r="BK482" s="82"/>
      <c r="BL482" s="82"/>
      <c r="BM482" s="82"/>
      <c r="BN482" s="82"/>
      <c r="BO482" s="82"/>
      <c r="BP482" s="82"/>
      <c r="BQ482" s="82"/>
      <c r="BR482" s="82"/>
      <c r="BS482" s="82"/>
      <c r="BT482" s="82"/>
      <c r="BU482" s="82"/>
      <c r="BV482" s="82"/>
      <c r="BW482" s="82"/>
      <c r="BX482" s="82"/>
      <c r="BY482" s="82"/>
      <c r="CA482" s="82"/>
      <c r="CB482" s="82"/>
      <c r="CC482" s="82"/>
    </row>
    <row r="483" spans="1:81" ht="15" customHeight="1" x14ac:dyDescent="0.2">
      <c r="A483" s="82"/>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c r="AJ483" s="82"/>
      <c r="AK483" s="82"/>
      <c r="AL483" s="82"/>
      <c r="AM483" s="82"/>
      <c r="AN483" s="82"/>
      <c r="AO483" s="82"/>
      <c r="AP483" s="82"/>
      <c r="AQ483" s="82"/>
      <c r="AR483" s="82"/>
      <c r="AS483" s="82"/>
      <c r="AT483" s="82"/>
      <c r="AU483" s="82"/>
      <c r="AV483" s="82"/>
      <c r="AW483" s="82"/>
      <c r="AX483" s="82"/>
      <c r="AY483" s="82"/>
      <c r="AZ483" s="82"/>
      <c r="BA483" s="82"/>
      <c r="BB483" s="82"/>
      <c r="BC483" s="82"/>
      <c r="BD483" s="82"/>
      <c r="BE483" s="82"/>
      <c r="BF483" s="82"/>
      <c r="BG483" s="82"/>
      <c r="BH483" s="82"/>
      <c r="BI483" s="82"/>
      <c r="BJ483" s="82"/>
      <c r="BK483" s="82"/>
      <c r="BL483" s="82"/>
      <c r="BM483" s="82"/>
      <c r="BN483" s="82"/>
      <c r="BO483" s="82"/>
      <c r="BP483" s="82"/>
      <c r="BQ483" s="82"/>
      <c r="BR483" s="82"/>
      <c r="BS483" s="82"/>
      <c r="BT483" s="82"/>
      <c r="BU483" s="82"/>
      <c r="BV483" s="82"/>
      <c r="BW483" s="82"/>
      <c r="BX483" s="82"/>
      <c r="BY483" s="82"/>
      <c r="CA483" s="82"/>
      <c r="CB483" s="82"/>
      <c r="CC483" s="82"/>
    </row>
    <row r="484" spans="1:81" ht="15" customHeight="1" x14ac:dyDescent="0.2">
      <c r="A484" s="82"/>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c r="AJ484" s="82"/>
      <c r="AK484" s="82"/>
      <c r="AL484" s="82"/>
      <c r="AM484" s="82"/>
      <c r="AN484" s="82"/>
      <c r="AO484" s="82"/>
      <c r="AP484" s="82"/>
      <c r="AQ484" s="82"/>
      <c r="AR484" s="82"/>
      <c r="AS484" s="82"/>
      <c r="AT484" s="82"/>
      <c r="AU484" s="82"/>
      <c r="AV484" s="82"/>
      <c r="AW484" s="82"/>
      <c r="AX484" s="82"/>
      <c r="AY484" s="82"/>
      <c r="AZ484" s="82"/>
      <c r="BA484" s="82"/>
      <c r="BB484" s="82"/>
      <c r="BC484" s="82"/>
      <c r="BD484" s="82"/>
      <c r="BE484" s="82"/>
      <c r="BF484" s="82"/>
      <c r="BG484" s="82"/>
      <c r="BH484" s="82"/>
      <c r="BI484" s="82"/>
      <c r="BJ484" s="82"/>
      <c r="BK484" s="82"/>
      <c r="BL484" s="82"/>
      <c r="BM484" s="82"/>
      <c r="BN484" s="82"/>
      <c r="BO484" s="82"/>
      <c r="BP484" s="82"/>
      <c r="BQ484" s="82"/>
      <c r="BR484" s="82"/>
      <c r="BS484" s="82"/>
      <c r="BT484" s="82"/>
      <c r="BU484" s="82"/>
      <c r="BV484" s="82"/>
      <c r="BW484" s="82"/>
      <c r="BX484" s="82"/>
      <c r="BY484" s="82"/>
      <c r="CA484" s="82"/>
      <c r="CB484" s="82"/>
      <c r="CC484" s="82"/>
    </row>
    <row r="485" spans="1:81" ht="15" customHeight="1" x14ac:dyDescent="0.2">
      <c r="A485" s="82"/>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c r="AJ485" s="82"/>
      <c r="AK485" s="82"/>
      <c r="AL485" s="82"/>
      <c r="AM485" s="82"/>
      <c r="AN485" s="82"/>
      <c r="AO485" s="82"/>
      <c r="AP485" s="82"/>
      <c r="AQ485" s="82"/>
      <c r="AR485" s="82"/>
      <c r="AS485" s="82"/>
      <c r="AT485" s="82"/>
      <c r="AU485" s="82"/>
      <c r="AV485" s="82"/>
      <c r="AW485" s="82"/>
      <c r="AX485" s="82"/>
      <c r="AY485" s="82"/>
      <c r="AZ485" s="82"/>
      <c r="BA485" s="82"/>
      <c r="BB485" s="82"/>
      <c r="BC485" s="82"/>
      <c r="BD485" s="82"/>
      <c r="BE485" s="82"/>
      <c r="BF485" s="82"/>
      <c r="BG485" s="82"/>
      <c r="BH485" s="82"/>
      <c r="BI485" s="82"/>
      <c r="BJ485" s="82"/>
      <c r="BK485" s="82"/>
      <c r="BL485" s="82"/>
      <c r="BM485" s="82"/>
      <c r="BN485" s="82"/>
      <c r="BO485" s="82"/>
      <c r="BP485" s="82"/>
      <c r="BQ485" s="82"/>
      <c r="BR485" s="82"/>
      <c r="BS485" s="82"/>
      <c r="BT485" s="82"/>
      <c r="BU485" s="82"/>
      <c r="BV485" s="82"/>
      <c r="BW485" s="82"/>
      <c r="BX485" s="82"/>
      <c r="BY485" s="82"/>
      <c r="CA485" s="82"/>
      <c r="CB485" s="82"/>
      <c r="CC485" s="82"/>
    </row>
    <row r="486" spans="1:81" ht="15" customHeight="1" x14ac:dyDescent="0.2">
      <c r="A486" s="82"/>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c r="AJ486" s="82"/>
      <c r="AK486" s="82"/>
      <c r="AL486" s="82"/>
      <c r="AM486" s="82"/>
      <c r="AN486" s="82"/>
      <c r="AO486" s="82"/>
      <c r="AP486" s="82"/>
      <c r="AQ486" s="82"/>
      <c r="AR486" s="82"/>
      <c r="AS486" s="82"/>
      <c r="AT486" s="82"/>
      <c r="AU486" s="82"/>
      <c r="AV486" s="82"/>
      <c r="AW486" s="82"/>
      <c r="AX486" s="82"/>
      <c r="AY486" s="82"/>
      <c r="AZ486" s="82"/>
      <c r="BA486" s="82"/>
      <c r="BB486" s="82"/>
      <c r="BC486" s="82"/>
      <c r="BD486" s="82"/>
      <c r="BE486" s="82"/>
      <c r="BF486" s="82"/>
      <c r="BG486" s="82"/>
      <c r="BH486" s="82"/>
      <c r="BI486" s="82"/>
      <c r="BJ486" s="82"/>
      <c r="BK486" s="82"/>
      <c r="BL486" s="82"/>
      <c r="BM486" s="82"/>
      <c r="BN486" s="82"/>
      <c r="BO486" s="82"/>
      <c r="BP486" s="82"/>
      <c r="BQ486" s="82"/>
      <c r="BR486" s="82"/>
      <c r="BS486" s="82"/>
      <c r="BT486" s="82"/>
      <c r="BU486" s="82"/>
      <c r="BV486" s="82"/>
      <c r="BW486" s="82"/>
      <c r="BX486" s="82"/>
      <c r="BY486" s="82"/>
      <c r="CA486" s="82"/>
      <c r="CB486" s="82"/>
      <c r="CC486" s="82"/>
    </row>
    <row r="487" spans="1:81" ht="15" customHeight="1" x14ac:dyDescent="0.2">
      <c r="A487" s="82"/>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c r="AJ487" s="82"/>
      <c r="AK487" s="82"/>
      <c r="AL487" s="82"/>
      <c r="AM487" s="82"/>
      <c r="AN487" s="82"/>
      <c r="AO487" s="82"/>
      <c r="AP487" s="82"/>
      <c r="AQ487" s="82"/>
      <c r="AR487" s="82"/>
      <c r="AS487" s="82"/>
      <c r="AT487" s="82"/>
      <c r="AU487" s="82"/>
      <c r="AV487" s="82"/>
      <c r="AW487" s="82"/>
      <c r="AX487" s="82"/>
      <c r="AY487" s="82"/>
      <c r="AZ487" s="82"/>
      <c r="BA487" s="82"/>
      <c r="BB487" s="82"/>
      <c r="BC487" s="82"/>
      <c r="BD487" s="82"/>
      <c r="BE487" s="82"/>
      <c r="BF487" s="82"/>
      <c r="BG487" s="82"/>
      <c r="BH487" s="82"/>
      <c r="BI487" s="82"/>
      <c r="BJ487" s="82"/>
      <c r="BK487" s="82"/>
      <c r="BL487" s="82"/>
      <c r="BM487" s="82"/>
      <c r="BN487" s="82"/>
      <c r="BO487" s="82"/>
      <c r="BP487" s="82"/>
      <c r="BQ487" s="82"/>
      <c r="BR487" s="82"/>
      <c r="BS487" s="82"/>
      <c r="BT487" s="82"/>
      <c r="BU487" s="82"/>
      <c r="BV487" s="82"/>
      <c r="BW487" s="82"/>
      <c r="BX487" s="82"/>
      <c r="BY487" s="82"/>
      <c r="CA487" s="82"/>
      <c r="CB487" s="82"/>
      <c r="CC487" s="82"/>
    </row>
    <row r="488" spans="1:81" ht="15" customHeight="1" x14ac:dyDescent="0.2">
      <c r="A488" s="82"/>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c r="AJ488" s="82"/>
      <c r="AK488" s="82"/>
      <c r="AL488" s="82"/>
      <c r="AM488" s="82"/>
      <c r="AN488" s="82"/>
      <c r="AO488" s="82"/>
      <c r="AP488" s="82"/>
      <c r="AQ488" s="82"/>
      <c r="AR488" s="82"/>
      <c r="AS488" s="82"/>
      <c r="AT488" s="82"/>
      <c r="AU488" s="82"/>
      <c r="AV488" s="82"/>
      <c r="AW488" s="82"/>
      <c r="AX488" s="82"/>
      <c r="AY488" s="82"/>
      <c r="AZ488" s="82"/>
      <c r="BA488" s="82"/>
      <c r="BB488" s="82"/>
      <c r="BC488" s="82"/>
      <c r="BD488" s="82"/>
      <c r="BE488" s="82"/>
      <c r="BF488" s="82"/>
      <c r="BG488" s="82"/>
      <c r="BH488" s="82"/>
      <c r="BI488" s="82"/>
      <c r="BJ488" s="82"/>
      <c r="BK488" s="82"/>
      <c r="BL488" s="82"/>
      <c r="BM488" s="82"/>
      <c r="BN488" s="82"/>
      <c r="BO488" s="82"/>
      <c r="BP488" s="82"/>
      <c r="BQ488" s="82"/>
      <c r="BR488" s="82"/>
      <c r="BS488" s="82"/>
      <c r="BT488" s="82"/>
      <c r="BU488" s="82"/>
      <c r="BV488" s="82"/>
      <c r="BW488" s="82"/>
      <c r="BX488" s="82"/>
      <c r="BY488" s="82"/>
      <c r="CA488" s="82"/>
      <c r="CB488" s="82"/>
      <c r="CC488" s="82"/>
    </row>
    <row r="489" spans="1:81" ht="15" customHeight="1" x14ac:dyDescent="0.2">
      <c r="A489" s="82"/>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c r="AJ489" s="82"/>
      <c r="AK489" s="82"/>
      <c r="AL489" s="82"/>
      <c r="AM489" s="82"/>
      <c r="AN489" s="82"/>
      <c r="AO489" s="82"/>
      <c r="AP489" s="82"/>
      <c r="AQ489" s="82"/>
      <c r="AR489" s="82"/>
      <c r="AS489" s="82"/>
      <c r="AT489" s="82"/>
      <c r="AU489" s="82"/>
      <c r="AV489" s="82"/>
      <c r="AW489" s="82"/>
      <c r="AX489" s="82"/>
      <c r="AY489" s="82"/>
      <c r="AZ489" s="82"/>
      <c r="BA489" s="82"/>
      <c r="BB489" s="82"/>
      <c r="BC489" s="82"/>
      <c r="BD489" s="82"/>
      <c r="BE489" s="82"/>
      <c r="BF489" s="82"/>
      <c r="BG489" s="82"/>
      <c r="BH489" s="82"/>
      <c r="BI489" s="82"/>
      <c r="BJ489" s="82"/>
      <c r="BK489" s="82"/>
      <c r="BL489" s="82"/>
      <c r="BM489" s="82"/>
      <c r="BN489" s="82"/>
      <c r="BO489" s="82"/>
      <c r="BP489" s="82"/>
      <c r="BQ489" s="82"/>
      <c r="BR489" s="82"/>
      <c r="BS489" s="82"/>
      <c r="BT489" s="82"/>
      <c r="BU489" s="82"/>
      <c r="BV489" s="82"/>
      <c r="BW489" s="82"/>
      <c r="BX489" s="82"/>
      <c r="BY489" s="82"/>
      <c r="CA489" s="82"/>
      <c r="CB489" s="82"/>
      <c r="CC489" s="82"/>
    </row>
    <row r="490" spans="1:81" ht="15" customHeight="1" x14ac:dyDescent="0.2">
      <c r="A490" s="82"/>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c r="AJ490" s="82"/>
      <c r="AK490" s="82"/>
      <c r="AL490" s="82"/>
      <c r="AM490" s="82"/>
      <c r="AN490" s="82"/>
      <c r="AO490" s="82"/>
      <c r="AP490" s="82"/>
      <c r="AQ490" s="82"/>
      <c r="AR490" s="82"/>
      <c r="AS490" s="82"/>
      <c r="AT490" s="82"/>
      <c r="AU490" s="82"/>
      <c r="AV490" s="82"/>
      <c r="AW490" s="82"/>
      <c r="AX490" s="82"/>
      <c r="AY490" s="82"/>
      <c r="AZ490" s="82"/>
      <c r="BA490" s="82"/>
      <c r="BB490" s="82"/>
      <c r="BC490" s="82"/>
      <c r="BD490" s="82"/>
      <c r="BE490" s="82"/>
      <c r="BF490" s="82"/>
      <c r="BG490" s="82"/>
      <c r="BH490" s="82"/>
      <c r="BI490" s="82"/>
      <c r="BJ490" s="82"/>
      <c r="BK490" s="82"/>
      <c r="BL490" s="82"/>
      <c r="BM490" s="82"/>
      <c r="BN490" s="82"/>
      <c r="BO490" s="82"/>
      <c r="BP490" s="82"/>
      <c r="BQ490" s="82"/>
      <c r="BR490" s="82"/>
      <c r="BS490" s="82"/>
      <c r="BT490" s="82"/>
      <c r="BU490" s="82"/>
      <c r="BV490" s="82"/>
      <c r="BW490" s="82"/>
      <c r="BX490" s="82"/>
      <c r="BY490" s="82"/>
      <c r="CA490" s="82"/>
      <c r="CB490" s="82"/>
      <c r="CC490" s="82"/>
    </row>
    <row r="491" spans="1:81" ht="15" customHeight="1" x14ac:dyDescent="0.2">
      <c r="A491" s="82"/>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c r="AJ491" s="82"/>
      <c r="AK491" s="82"/>
      <c r="AL491" s="82"/>
      <c r="AM491" s="82"/>
      <c r="AN491" s="82"/>
      <c r="AO491" s="82"/>
      <c r="AP491" s="82"/>
      <c r="AQ491" s="82"/>
      <c r="AR491" s="82"/>
      <c r="AS491" s="82"/>
      <c r="AT491" s="82"/>
      <c r="AU491" s="82"/>
      <c r="AV491" s="82"/>
      <c r="AW491" s="82"/>
      <c r="AX491" s="82"/>
      <c r="AY491" s="82"/>
      <c r="AZ491" s="82"/>
      <c r="BA491" s="82"/>
      <c r="BB491" s="82"/>
      <c r="BC491" s="82"/>
      <c r="BD491" s="82"/>
      <c r="BE491" s="82"/>
      <c r="BF491" s="82"/>
      <c r="BG491" s="82"/>
      <c r="BH491" s="82"/>
      <c r="BI491" s="82"/>
      <c r="BJ491" s="82"/>
      <c r="BK491" s="82"/>
      <c r="BL491" s="82"/>
      <c r="BM491" s="82"/>
      <c r="BN491" s="82"/>
      <c r="BO491" s="82"/>
      <c r="BP491" s="82"/>
      <c r="BQ491" s="82"/>
      <c r="BR491" s="82"/>
      <c r="BS491" s="82"/>
      <c r="BT491" s="82"/>
      <c r="BU491" s="82"/>
      <c r="BV491" s="82"/>
      <c r="BW491" s="82"/>
      <c r="BX491" s="82"/>
      <c r="BY491" s="82"/>
      <c r="CA491" s="82"/>
      <c r="CB491" s="82"/>
      <c r="CC491" s="82"/>
    </row>
    <row r="492" spans="1:81" ht="15" customHeight="1" x14ac:dyDescent="0.2">
      <c r="A492" s="82"/>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c r="AJ492" s="82"/>
      <c r="AK492" s="82"/>
      <c r="AL492" s="82"/>
      <c r="AM492" s="82"/>
      <c r="AN492" s="82"/>
      <c r="AO492" s="82"/>
      <c r="AP492" s="82"/>
      <c r="AQ492" s="82"/>
      <c r="AR492" s="82"/>
      <c r="AS492" s="82"/>
      <c r="AT492" s="82"/>
      <c r="AU492" s="82"/>
      <c r="AV492" s="82"/>
      <c r="AW492" s="82"/>
      <c r="AX492" s="82"/>
      <c r="AY492" s="82"/>
      <c r="AZ492" s="82"/>
      <c r="BA492" s="82"/>
      <c r="BB492" s="82"/>
      <c r="BC492" s="82"/>
      <c r="BD492" s="82"/>
      <c r="BE492" s="82"/>
      <c r="BF492" s="82"/>
      <c r="BG492" s="82"/>
      <c r="BH492" s="82"/>
      <c r="BI492" s="82"/>
      <c r="BJ492" s="82"/>
      <c r="BK492" s="82"/>
      <c r="BL492" s="82"/>
      <c r="BM492" s="82"/>
      <c r="BN492" s="82"/>
      <c r="BO492" s="82"/>
      <c r="BP492" s="82"/>
      <c r="BQ492" s="82"/>
      <c r="BR492" s="82"/>
      <c r="BS492" s="82"/>
      <c r="BT492" s="82"/>
      <c r="BU492" s="82"/>
      <c r="BV492" s="82"/>
      <c r="BW492" s="82"/>
      <c r="BX492" s="82"/>
      <c r="BY492" s="82"/>
      <c r="CA492" s="82"/>
      <c r="CB492" s="82"/>
      <c r="CC492" s="82"/>
    </row>
    <row r="493" spans="1:81" ht="15" customHeight="1" x14ac:dyDescent="0.2">
      <c r="A493" s="82"/>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c r="AA493" s="82"/>
      <c r="AB493" s="82"/>
      <c r="AC493" s="82"/>
      <c r="AD493" s="82"/>
      <c r="AE493" s="82"/>
      <c r="AF493" s="82"/>
      <c r="AG493" s="82"/>
      <c r="AH493" s="82"/>
      <c r="AI493" s="82"/>
      <c r="AJ493" s="82"/>
      <c r="AK493" s="82"/>
      <c r="AL493" s="82"/>
      <c r="AM493" s="82"/>
      <c r="AN493" s="82"/>
      <c r="AO493" s="82"/>
      <c r="AP493" s="82"/>
      <c r="AQ493" s="82"/>
      <c r="AR493" s="82"/>
      <c r="AS493" s="82"/>
      <c r="AT493" s="82"/>
      <c r="AU493" s="82"/>
      <c r="AV493" s="82"/>
      <c r="AW493" s="82"/>
      <c r="AX493" s="82"/>
      <c r="AY493" s="82"/>
      <c r="AZ493" s="82"/>
      <c r="BA493" s="82"/>
      <c r="BB493" s="82"/>
      <c r="BC493" s="82"/>
      <c r="BD493" s="82"/>
      <c r="BE493" s="82"/>
      <c r="BF493" s="82"/>
      <c r="BG493" s="82"/>
      <c r="BH493" s="82"/>
      <c r="BI493" s="82"/>
      <c r="BJ493" s="82"/>
      <c r="BK493" s="82"/>
      <c r="BL493" s="82"/>
      <c r="BM493" s="82"/>
      <c r="BN493" s="82"/>
      <c r="BO493" s="82"/>
      <c r="BP493" s="82"/>
      <c r="BQ493" s="82"/>
      <c r="BR493" s="82"/>
      <c r="BS493" s="82"/>
      <c r="BT493" s="82"/>
      <c r="BU493" s="82"/>
      <c r="BV493" s="82"/>
      <c r="BW493" s="82"/>
      <c r="BX493" s="82"/>
      <c r="BY493" s="82"/>
      <c r="CA493" s="82"/>
      <c r="CB493" s="82"/>
      <c r="CC493" s="82"/>
    </row>
    <row r="494" spans="1:81" ht="15" customHeight="1" x14ac:dyDescent="0.2">
      <c r="A494" s="82"/>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c r="AG494" s="82"/>
      <c r="AH494" s="82"/>
      <c r="AI494" s="82"/>
      <c r="AJ494" s="82"/>
      <c r="AK494" s="82"/>
      <c r="AL494" s="82"/>
      <c r="AM494" s="82"/>
      <c r="AN494" s="82"/>
      <c r="AO494" s="82"/>
      <c r="AP494" s="82"/>
      <c r="AQ494" s="82"/>
      <c r="AR494" s="82"/>
      <c r="AS494" s="82"/>
      <c r="AT494" s="82"/>
      <c r="AU494" s="82"/>
      <c r="AV494" s="82"/>
      <c r="AW494" s="82"/>
      <c r="AX494" s="82"/>
      <c r="AY494" s="82"/>
      <c r="AZ494" s="82"/>
      <c r="BA494" s="82"/>
      <c r="BB494" s="82"/>
      <c r="BC494" s="82"/>
      <c r="BD494" s="82"/>
      <c r="BE494" s="82"/>
      <c r="BF494" s="82"/>
      <c r="BG494" s="82"/>
      <c r="BH494" s="82"/>
      <c r="BI494" s="82"/>
      <c r="BJ494" s="82"/>
      <c r="BK494" s="82"/>
      <c r="BL494" s="82"/>
      <c r="BM494" s="82"/>
      <c r="BN494" s="82"/>
      <c r="BO494" s="82"/>
      <c r="BP494" s="82"/>
      <c r="BQ494" s="82"/>
      <c r="BR494" s="82"/>
      <c r="BS494" s="82"/>
      <c r="BT494" s="82"/>
      <c r="BU494" s="82"/>
      <c r="BV494" s="82"/>
      <c r="BW494" s="82"/>
      <c r="BX494" s="82"/>
      <c r="BY494" s="82"/>
      <c r="CA494" s="82"/>
      <c r="CB494" s="82"/>
      <c r="CC494" s="82"/>
    </row>
    <row r="495" spans="1:81" ht="15" customHeight="1" x14ac:dyDescent="0.2">
      <c r="A495" s="82"/>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c r="AG495" s="82"/>
      <c r="AH495" s="82"/>
      <c r="AI495" s="82"/>
      <c r="AJ495" s="82"/>
      <c r="AK495" s="82"/>
      <c r="AL495" s="82"/>
      <c r="AM495" s="82"/>
      <c r="AN495" s="82"/>
      <c r="AO495" s="82"/>
      <c r="AP495" s="82"/>
      <c r="AQ495" s="82"/>
      <c r="AR495" s="82"/>
      <c r="AS495" s="82"/>
      <c r="AT495" s="82"/>
      <c r="AU495" s="82"/>
      <c r="AV495" s="82"/>
      <c r="AW495" s="82"/>
      <c r="AX495" s="82"/>
      <c r="AY495" s="82"/>
      <c r="AZ495" s="82"/>
      <c r="BA495" s="82"/>
      <c r="BB495" s="82"/>
      <c r="BC495" s="82"/>
      <c r="BD495" s="82"/>
      <c r="BE495" s="82"/>
      <c r="BF495" s="82"/>
      <c r="BG495" s="82"/>
      <c r="BH495" s="82"/>
      <c r="BI495" s="82"/>
      <c r="BJ495" s="82"/>
      <c r="BK495" s="82"/>
      <c r="BL495" s="82"/>
      <c r="BM495" s="82"/>
      <c r="BN495" s="82"/>
      <c r="BO495" s="82"/>
      <c r="BP495" s="82"/>
      <c r="BQ495" s="82"/>
      <c r="BR495" s="82"/>
      <c r="BS495" s="82"/>
      <c r="BT495" s="82"/>
      <c r="BU495" s="82"/>
      <c r="BV495" s="82"/>
      <c r="BW495" s="82"/>
      <c r="BX495" s="82"/>
      <c r="BY495" s="82"/>
      <c r="CA495" s="82"/>
      <c r="CB495" s="82"/>
      <c r="CC495" s="82"/>
    </row>
    <row r="496" spans="1:81" ht="15" customHeight="1" x14ac:dyDescent="0.2">
      <c r="A496" s="82"/>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G496" s="82"/>
      <c r="AH496" s="82"/>
      <c r="AI496" s="82"/>
      <c r="AJ496" s="82"/>
      <c r="AK496" s="82"/>
      <c r="AL496" s="82"/>
      <c r="AM496" s="82"/>
      <c r="AN496" s="82"/>
      <c r="AO496" s="82"/>
      <c r="AP496" s="82"/>
      <c r="AQ496" s="82"/>
      <c r="AR496" s="82"/>
      <c r="AS496" s="82"/>
      <c r="AT496" s="82"/>
      <c r="AU496" s="82"/>
      <c r="AV496" s="82"/>
      <c r="AW496" s="82"/>
      <c r="AX496" s="82"/>
      <c r="AY496" s="82"/>
      <c r="AZ496" s="82"/>
      <c r="BA496" s="82"/>
      <c r="BB496" s="82"/>
      <c r="BC496" s="82"/>
      <c r="BD496" s="82"/>
      <c r="BE496" s="82"/>
      <c r="BF496" s="82"/>
      <c r="BG496" s="82"/>
      <c r="BH496" s="82"/>
      <c r="BI496" s="82"/>
      <c r="BJ496" s="82"/>
      <c r="BK496" s="82"/>
      <c r="BL496" s="82"/>
      <c r="BM496" s="82"/>
      <c r="BN496" s="82"/>
      <c r="BO496" s="82"/>
      <c r="BP496" s="82"/>
      <c r="BQ496" s="82"/>
      <c r="BR496" s="82"/>
      <c r="BS496" s="82"/>
      <c r="BT496" s="82"/>
      <c r="BU496" s="82"/>
      <c r="BV496" s="82"/>
      <c r="BW496" s="82"/>
      <c r="BX496" s="82"/>
      <c r="BY496" s="82"/>
      <c r="CA496" s="82"/>
      <c r="CB496" s="82"/>
      <c r="CC496" s="82"/>
    </row>
    <row r="497" spans="1:81" ht="15" customHeight="1" x14ac:dyDescent="0.2">
      <c r="A497" s="82"/>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c r="AA497" s="82"/>
      <c r="AB497" s="82"/>
      <c r="AC497" s="82"/>
      <c r="AD497" s="82"/>
      <c r="AE497" s="82"/>
      <c r="AF497" s="82"/>
      <c r="AG497" s="82"/>
      <c r="AH497" s="82"/>
      <c r="AI497" s="82"/>
      <c r="AJ497" s="82"/>
      <c r="AK497" s="82"/>
      <c r="AL497" s="82"/>
      <c r="AM497" s="82"/>
      <c r="AN497" s="82"/>
      <c r="AO497" s="82"/>
      <c r="AP497" s="82"/>
      <c r="AQ497" s="82"/>
      <c r="AR497" s="82"/>
      <c r="AS497" s="82"/>
      <c r="AT497" s="82"/>
      <c r="AU497" s="82"/>
      <c r="AV497" s="82"/>
      <c r="AW497" s="82"/>
      <c r="AX497" s="82"/>
      <c r="AY497" s="82"/>
      <c r="AZ497" s="82"/>
      <c r="BA497" s="82"/>
      <c r="BB497" s="82"/>
      <c r="BC497" s="82"/>
      <c r="BD497" s="82"/>
      <c r="BE497" s="82"/>
      <c r="BF497" s="82"/>
      <c r="BG497" s="82"/>
      <c r="BH497" s="82"/>
      <c r="BI497" s="82"/>
      <c r="BJ497" s="82"/>
      <c r="BK497" s="82"/>
      <c r="BL497" s="82"/>
      <c r="BM497" s="82"/>
      <c r="BN497" s="82"/>
      <c r="BO497" s="82"/>
      <c r="BP497" s="82"/>
      <c r="BQ497" s="82"/>
      <c r="BR497" s="82"/>
      <c r="BS497" s="82"/>
      <c r="BT497" s="82"/>
      <c r="BU497" s="82"/>
      <c r="BV497" s="82"/>
      <c r="BW497" s="82"/>
      <c r="BX497" s="82"/>
      <c r="BY497" s="82"/>
      <c r="CA497" s="82"/>
      <c r="CB497" s="82"/>
      <c r="CC497" s="82"/>
    </row>
    <row r="498" spans="1:81" ht="15" customHeight="1" x14ac:dyDescent="0.2">
      <c r="A498" s="82"/>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c r="AA498" s="82"/>
      <c r="AB498" s="82"/>
      <c r="AC498" s="82"/>
      <c r="AD498" s="82"/>
      <c r="AE498" s="82"/>
      <c r="AF498" s="82"/>
      <c r="AG498" s="82"/>
      <c r="AH498" s="82"/>
      <c r="AI498" s="82"/>
      <c r="AJ498" s="82"/>
      <c r="AK498" s="82"/>
      <c r="AL498" s="82"/>
      <c r="AM498" s="82"/>
      <c r="AN498" s="82"/>
      <c r="AO498" s="82"/>
      <c r="AP498" s="82"/>
      <c r="AQ498" s="82"/>
      <c r="AR498" s="82"/>
      <c r="AS498" s="82"/>
      <c r="AT498" s="82"/>
      <c r="AU498" s="82"/>
      <c r="AV498" s="82"/>
      <c r="AW498" s="82"/>
      <c r="AX498" s="82"/>
      <c r="AY498" s="82"/>
      <c r="AZ498" s="82"/>
      <c r="BA498" s="82"/>
      <c r="BB498" s="82"/>
      <c r="BC498" s="82"/>
      <c r="BD498" s="82"/>
      <c r="BE498" s="82"/>
      <c r="BF498" s="82"/>
      <c r="BG498" s="82"/>
      <c r="BH498" s="82"/>
      <c r="BI498" s="82"/>
      <c r="BJ498" s="82"/>
      <c r="BK498" s="82"/>
      <c r="BL498" s="82"/>
      <c r="BM498" s="82"/>
      <c r="BN498" s="82"/>
      <c r="BO498" s="82"/>
      <c r="BP498" s="82"/>
      <c r="BQ498" s="82"/>
      <c r="BR498" s="82"/>
      <c r="BS498" s="82"/>
      <c r="BT498" s="82"/>
      <c r="BU498" s="82"/>
      <c r="BV498" s="82"/>
      <c r="BW498" s="82"/>
      <c r="BX498" s="82"/>
      <c r="BY498" s="82"/>
      <c r="CA498" s="82"/>
      <c r="CB498" s="82"/>
      <c r="CC498" s="82"/>
    </row>
    <row r="499" spans="1:81" ht="15" customHeight="1" x14ac:dyDescent="0.2">
      <c r="A499" s="82"/>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c r="AA499" s="82"/>
      <c r="AB499" s="82"/>
      <c r="AC499" s="82"/>
      <c r="AD499" s="82"/>
      <c r="AE499" s="82"/>
      <c r="AF499" s="82"/>
      <c r="AG499" s="82"/>
      <c r="AH499" s="82"/>
      <c r="AI499" s="82"/>
      <c r="AJ499" s="82"/>
      <c r="AK499" s="82"/>
      <c r="AL499" s="82"/>
      <c r="AM499" s="82"/>
      <c r="AN499" s="82"/>
      <c r="AO499" s="82"/>
      <c r="AP499" s="82"/>
      <c r="AQ499" s="82"/>
      <c r="AR499" s="82"/>
      <c r="AS499" s="82"/>
      <c r="AT499" s="82"/>
      <c r="AU499" s="82"/>
      <c r="AV499" s="82"/>
      <c r="AW499" s="82"/>
      <c r="AX499" s="82"/>
      <c r="AY499" s="82"/>
      <c r="AZ499" s="82"/>
      <c r="BA499" s="82"/>
      <c r="BB499" s="82"/>
      <c r="BC499" s="82"/>
      <c r="BD499" s="82"/>
      <c r="BE499" s="82"/>
      <c r="BF499" s="82"/>
      <c r="BG499" s="82"/>
      <c r="BH499" s="82"/>
      <c r="BI499" s="82"/>
      <c r="BJ499" s="82"/>
      <c r="BK499" s="82"/>
      <c r="BL499" s="82"/>
      <c r="BM499" s="82"/>
      <c r="BN499" s="82"/>
      <c r="BO499" s="82"/>
      <c r="BP499" s="82"/>
      <c r="BQ499" s="82"/>
      <c r="BR499" s="82"/>
      <c r="BS499" s="82"/>
      <c r="BT499" s="82"/>
      <c r="BU499" s="82"/>
      <c r="BV499" s="82"/>
      <c r="BW499" s="82"/>
      <c r="BX499" s="82"/>
      <c r="BY499" s="82"/>
      <c r="CA499" s="82"/>
      <c r="CB499" s="82"/>
      <c r="CC499" s="82"/>
    </row>
    <row r="500" spans="1:81" ht="15" customHeight="1" x14ac:dyDescent="0.2">
      <c r="A500" s="82"/>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c r="AG500" s="82"/>
      <c r="AH500" s="82"/>
      <c r="AI500" s="82"/>
      <c r="AJ500" s="82"/>
      <c r="AK500" s="82"/>
      <c r="AL500" s="82"/>
      <c r="AM500" s="82"/>
      <c r="AN500" s="82"/>
      <c r="AO500" s="82"/>
      <c r="AP500" s="82"/>
      <c r="AQ500" s="82"/>
      <c r="AR500" s="82"/>
      <c r="AS500" s="82"/>
      <c r="AT500" s="82"/>
      <c r="AU500" s="82"/>
      <c r="AV500" s="82"/>
      <c r="AW500" s="82"/>
      <c r="AX500" s="82"/>
      <c r="AY500" s="82"/>
      <c r="AZ500" s="82"/>
      <c r="BA500" s="82"/>
      <c r="BB500" s="82"/>
      <c r="BC500" s="82"/>
      <c r="BD500" s="82"/>
      <c r="BE500" s="82"/>
      <c r="BF500" s="82"/>
      <c r="BG500" s="82"/>
      <c r="BH500" s="82"/>
      <c r="BI500" s="82"/>
      <c r="BJ500" s="82"/>
      <c r="BK500" s="82"/>
      <c r="BL500" s="82"/>
      <c r="BM500" s="82"/>
      <c r="BN500" s="82"/>
      <c r="BO500" s="82"/>
      <c r="BP500" s="82"/>
      <c r="BQ500" s="82"/>
      <c r="BR500" s="82"/>
      <c r="BS500" s="82"/>
      <c r="BT500" s="82"/>
      <c r="BU500" s="82"/>
      <c r="BV500" s="82"/>
      <c r="BW500" s="82"/>
      <c r="BX500" s="82"/>
      <c r="BY500" s="82"/>
      <c r="CA500" s="82"/>
      <c r="CB500" s="82"/>
      <c r="CC500" s="82"/>
    </row>
    <row r="501" spans="1:81" ht="15" customHeight="1" x14ac:dyDescent="0.2">
      <c r="A501" s="82"/>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c r="AA501" s="82"/>
      <c r="AB501" s="82"/>
      <c r="AC501" s="82"/>
      <c r="AD501" s="82"/>
      <c r="AE501" s="82"/>
      <c r="AF501" s="82"/>
      <c r="AG501" s="82"/>
      <c r="AH501" s="82"/>
      <c r="AI501" s="82"/>
      <c r="AJ501" s="82"/>
      <c r="AK501" s="82"/>
      <c r="AL501" s="82"/>
      <c r="AM501" s="82"/>
      <c r="AN501" s="82"/>
      <c r="AO501" s="82"/>
      <c r="AP501" s="82"/>
      <c r="AQ501" s="82"/>
      <c r="AR501" s="82"/>
      <c r="AS501" s="82"/>
      <c r="AT501" s="82"/>
      <c r="AU501" s="82"/>
      <c r="AV501" s="82"/>
      <c r="AW501" s="82"/>
      <c r="AX501" s="82"/>
      <c r="AY501" s="82"/>
      <c r="AZ501" s="82"/>
      <c r="BA501" s="82"/>
      <c r="BB501" s="82"/>
      <c r="BC501" s="82"/>
      <c r="BD501" s="82"/>
      <c r="BE501" s="82"/>
      <c r="BF501" s="82"/>
      <c r="BG501" s="82"/>
      <c r="BH501" s="82"/>
      <c r="BI501" s="82"/>
      <c r="BJ501" s="82"/>
      <c r="BK501" s="82"/>
      <c r="BL501" s="82"/>
      <c r="BM501" s="82"/>
      <c r="BN501" s="82"/>
      <c r="BO501" s="82"/>
      <c r="BP501" s="82"/>
      <c r="BQ501" s="82"/>
      <c r="BR501" s="82"/>
      <c r="BS501" s="82"/>
      <c r="BT501" s="82"/>
      <c r="BU501" s="82"/>
      <c r="BV501" s="82"/>
      <c r="BW501" s="82"/>
      <c r="BX501" s="82"/>
      <c r="BY501" s="82"/>
      <c r="CA501" s="82"/>
      <c r="CB501" s="82"/>
      <c r="CC501" s="82"/>
    </row>
    <row r="502" spans="1:81" ht="15" customHeight="1" x14ac:dyDescent="0.2">
      <c r="A502" s="82"/>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c r="AA502" s="82"/>
      <c r="AB502" s="82"/>
      <c r="AC502" s="82"/>
      <c r="AD502" s="82"/>
      <c r="AE502" s="82"/>
      <c r="AF502" s="82"/>
      <c r="AG502" s="82"/>
      <c r="AH502" s="82"/>
      <c r="AI502" s="82"/>
      <c r="AJ502" s="82"/>
      <c r="AK502" s="82"/>
      <c r="AL502" s="82"/>
      <c r="AM502" s="82"/>
      <c r="AN502" s="82"/>
      <c r="AO502" s="82"/>
      <c r="AP502" s="82"/>
      <c r="AQ502" s="82"/>
      <c r="AR502" s="82"/>
      <c r="AS502" s="82"/>
      <c r="AT502" s="82"/>
      <c r="AU502" s="82"/>
      <c r="AV502" s="82"/>
      <c r="AW502" s="82"/>
      <c r="AX502" s="82"/>
      <c r="AY502" s="82"/>
      <c r="AZ502" s="82"/>
      <c r="BA502" s="82"/>
      <c r="BB502" s="82"/>
      <c r="BC502" s="82"/>
      <c r="BD502" s="82"/>
      <c r="BE502" s="82"/>
      <c r="BF502" s="82"/>
      <c r="BG502" s="82"/>
      <c r="BH502" s="82"/>
      <c r="BI502" s="82"/>
      <c r="BJ502" s="82"/>
      <c r="BK502" s="82"/>
      <c r="BL502" s="82"/>
      <c r="BM502" s="82"/>
      <c r="BN502" s="82"/>
      <c r="BO502" s="82"/>
      <c r="BP502" s="82"/>
      <c r="BQ502" s="82"/>
      <c r="BR502" s="82"/>
      <c r="BS502" s="82"/>
      <c r="BT502" s="82"/>
      <c r="BU502" s="82"/>
      <c r="BV502" s="82"/>
      <c r="BW502" s="82"/>
      <c r="BX502" s="82"/>
      <c r="BY502" s="82"/>
      <c r="CA502" s="82"/>
      <c r="CB502" s="82"/>
      <c r="CC502" s="82"/>
    </row>
    <row r="503" spans="1:81" ht="15" customHeight="1" x14ac:dyDescent="0.2">
      <c r="A503" s="82"/>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c r="AJ503" s="82"/>
      <c r="AK503" s="82"/>
      <c r="AL503" s="82"/>
      <c r="AM503" s="82"/>
      <c r="AN503" s="82"/>
      <c r="AO503" s="82"/>
      <c r="AP503" s="82"/>
      <c r="AQ503" s="82"/>
      <c r="AR503" s="82"/>
      <c r="AS503" s="82"/>
      <c r="AT503" s="82"/>
      <c r="AU503" s="82"/>
      <c r="AV503" s="82"/>
      <c r="AW503" s="82"/>
      <c r="AX503" s="82"/>
      <c r="AY503" s="82"/>
      <c r="AZ503" s="82"/>
      <c r="BA503" s="82"/>
      <c r="BB503" s="82"/>
      <c r="BC503" s="82"/>
      <c r="BD503" s="82"/>
      <c r="BE503" s="82"/>
      <c r="BF503" s="82"/>
      <c r="BG503" s="82"/>
      <c r="BH503" s="82"/>
      <c r="BI503" s="82"/>
      <c r="BJ503" s="82"/>
      <c r="BK503" s="82"/>
      <c r="BL503" s="82"/>
      <c r="BM503" s="82"/>
      <c r="BN503" s="82"/>
      <c r="BO503" s="82"/>
      <c r="BP503" s="82"/>
      <c r="BQ503" s="82"/>
      <c r="BR503" s="82"/>
      <c r="BS503" s="82"/>
      <c r="BT503" s="82"/>
      <c r="BU503" s="82"/>
      <c r="BV503" s="82"/>
      <c r="BW503" s="82"/>
      <c r="BX503" s="82"/>
      <c r="BY503" s="82"/>
      <c r="CA503" s="82"/>
      <c r="CB503" s="82"/>
      <c r="CC503" s="82"/>
    </row>
    <row r="504" spans="1:81" ht="15" customHeight="1" x14ac:dyDescent="0.2">
      <c r="A504" s="82"/>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c r="AJ504" s="82"/>
      <c r="AK504" s="82"/>
      <c r="AL504" s="82"/>
      <c r="AM504" s="82"/>
      <c r="AN504" s="82"/>
      <c r="AO504" s="82"/>
      <c r="AP504" s="82"/>
      <c r="AQ504" s="82"/>
      <c r="AR504" s="82"/>
      <c r="AS504" s="82"/>
      <c r="AT504" s="82"/>
      <c r="AU504" s="82"/>
      <c r="AV504" s="82"/>
      <c r="AW504" s="82"/>
      <c r="AX504" s="82"/>
      <c r="AY504" s="82"/>
      <c r="AZ504" s="82"/>
      <c r="BA504" s="82"/>
      <c r="BB504" s="82"/>
      <c r="BC504" s="82"/>
      <c r="BD504" s="82"/>
      <c r="BE504" s="82"/>
      <c r="BF504" s="82"/>
      <c r="BG504" s="82"/>
      <c r="BH504" s="82"/>
      <c r="BI504" s="82"/>
      <c r="BJ504" s="82"/>
      <c r="BK504" s="82"/>
      <c r="BL504" s="82"/>
      <c r="BM504" s="82"/>
      <c r="BN504" s="82"/>
      <c r="BO504" s="82"/>
      <c r="BP504" s="82"/>
      <c r="BQ504" s="82"/>
      <c r="BR504" s="82"/>
      <c r="BS504" s="82"/>
      <c r="BT504" s="82"/>
      <c r="BU504" s="82"/>
      <c r="BV504" s="82"/>
      <c r="BW504" s="82"/>
      <c r="BX504" s="82"/>
      <c r="BY504" s="82"/>
      <c r="CA504" s="82"/>
      <c r="CB504" s="82"/>
      <c r="CC504" s="82"/>
    </row>
    <row r="505" spans="1:81" ht="15" customHeight="1" x14ac:dyDescent="0.2">
      <c r="A505" s="82"/>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c r="AA505" s="82"/>
      <c r="AB505" s="82"/>
      <c r="AC505" s="82"/>
      <c r="AD505" s="82"/>
      <c r="AE505" s="82"/>
      <c r="AF505" s="82"/>
      <c r="AG505" s="82"/>
      <c r="AH505" s="82"/>
      <c r="AI505" s="82"/>
      <c r="AJ505" s="82"/>
      <c r="AK505" s="82"/>
      <c r="AL505" s="82"/>
      <c r="AM505" s="82"/>
      <c r="AN505" s="82"/>
      <c r="AO505" s="82"/>
      <c r="AP505" s="82"/>
      <c r="AQ505" s="82"/>
      <c r="AR505" s="82"/>
      <c r="AS505" s="82"/>
      <c r="AT505" s="82"/>
      <c r="AU505" s="82"/>
      <c r="AV505" s="82"/>
      <c r="AW505" s="82"/>
      <c r="AX505" s="82"/>
      <c r="AY505" s="82"/>
      <c r="AZ505" s="82"/>
      <c r="BA505" s="82"/>
      <c r="BB505" s="82"/>
      <c r="BC505" s="82"/>
      <c r="BD505" s="82"/>
      <c r="BE505" s="82"/>
      <c r="BF505" s="82"/>
      <c r="BG505" s="82"/>
      <c r="BH505" s="82"/>
      <c r="BI505" s="82"/>
      <c r="BJ505" s="82"/>
      <c r="BK505" s="82"/>
      <c r="BL505" s="82"/>
      <c r="BM505" s="82"/>
      <c r="BN505" s="82"/>
      <c r="BO505" s="82"/>
      <c r="BP505" s="82"/>
      <c r="BQ505" s="82"/>
      <c r="BR505" s="82"/>
      <c r="BS505" s="82"/>
      <c r="BT505" s="82"/>
      <c r="BU505" s="82"/>
      <c r="BV505" s="82"/>
      <c r="BW505" s="82"/>
      <c r="BX505" s="82"/>
      <c r="BY505" s="82"/>
      <c r="CA505" s="82"/>
      <c r="CB505" s="82"/>
      <c r="CC505" s="82"/>
    </row>
    <row r="506" spans="1:81" ht="15" customHeight="1" x14ac:dyDescent="0.2">
      <c r="A506" s="82"/>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c r="AG506" s="82"/>
      <c r="AH506" s="82"/>
      <c r="AI506" s="82"/>
      <c r="AJ506" s="82"/>
      <c r="AK506" s="82"/>
      <c r="AL506" s="82"/>
      <c r="AM506" s="82"/>
      <c r="AN506" s="82"/>
      <c r="AO506" s="82"/>
      <c r="AP506" s="82"/>
      <c r="AQ506" s="82"/>
      <c r="AR506" s="82"/>
      <c r="AS506" s="82"/>
      <c r="AT506" s="82"/>
      <c r="AU506" s="82"/>
      <c r="AV506" s="82"/>
      <c r="AW506" s="82"/>
      <c r="AX506" s="82"/>
      <c r="AY506" s="82"/>
      <c r="AZ506" s="82"/>
      <c r="BA506" s="82"/>
      <c r="BB506" s="82"/>
      <c r="BC506" s="82"/>
      <c r="BD506" s="82"/>
      <c r="BE506" s="82"/>
      <c r="BF506" s="82"/>
      <c r="BG506" s="82"/>
      <c r="BH506" s="82"/>
      <c r="BI506" s="82"/>
      <c r="BJ506" s="82"/>
      <c r="BK506" s="82"/>
      <c r="BL506" s="82"/>
      <c r="BM506" s="82"/>
      <c r="BN506" s="82"/>
      <c r="BO506" s="82"/>
      <c r="BP506" s="82"/>
      <c r="BQ506" s="82"/>
      <c r="BR506" s="82"/>
      <c r="BS506" s="82"/>
      <c r="BT506" s="82"/>
      <c r="BU506" s="82"/>
      <c r="BV506" s="82"/>
      <c r="BW506" s="82"/>
      <c r="BX506" s="82"/>
      <c r="BY506" s="82"/>
      <c r="CA506" s="82"/>
      <c r="CB506" s="82"/>
      <c r="CC506" s="82"/>
    </row>
    <row r="507" spans="1:81" ht="15" customHeight="1" x14ac:dyDescent="0.2">
      <c r="A507" s="82"/>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c r="AA507" s="82"/>
      <c r="AB507" s="82"/>
      <c r="AC507" s="82"/>
      <c r="AD507" s="82"/>
      <c r="AE507" s="82"/>
      <c r="AF507" s="82"/>
      <c r="AG507" s="82"/>
      <c r="AH507" s="82"/>
      <c r="AI507" s="82"/>
      <c r="AJ507" s="82"/>
      <c r="AK507" s="82"/>
      <c r="AL507" s="82"/>
      <c r="AM507" s="82"/>
      <c r="AN507" s="82"/>
      <c r="AO507" s="82"/>
      <c r="AP507" s="82"/>
      <c r="AQ507" s="82"/>
      <c r="AR507" s="82"/>
      <c r="AS507" s="82"/>
      <c r="AT507" s="82"/>
      <c r="AU507" s="82"/>
      <c r="AV507" s="82"/>
      <c r="AW507" s="82"/>
      <c r="AX507" s="82"/>
      <c r="AY507" s="82"/>
      <c r="AZ507" s="82"/>
      <c r="BA507" s="82"/>
      <c r="BB507" s="82"/>
      <c r="BC507" s="82"/>
      <c r="BD507" s="82"/>
      <c r="BE507" s="82"/>
      <c r="BF507" s="82"/>
      <c r="BG507" s="82"/>
      <c r="BH507" s="82"/>
      <c r="BI507" s="82"/>
      <c r="BJ507" s="82"/>
      <c r="BK507" s="82"/>
      <c r="BL507" s="82"/>
      <c r="BM507" s="82"/>
      <c r="BN507" s="82"/>
      <c r="BO507" s="82"/>
      <c r="BP507" s="82"/>
      <c r="BQ507" s="82"/>
      <c r="BR507" s="82"/>
      <c r="BS507" s="82"/>
      <c r="BT507" s="82"/>
      <c r="BU507" s="82"/>
      <c r="BV507" s="82"/>
      <c r="BW507" s="82"/>
      <c r="BX507" s="82"/>
      <c r="BY507" s="82"/>
      <c r="CA507" s="82"/>
      <c r="CB507" s="82"/>
      <c r="CC507" s="82"/>
    </row>
    <row r="508" spans="1:81" ht="15" customHeight="1" x14ac:dyDescent="0.2">
      <c r="A508" s="82"/>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c r="AA508" s="82"/>
      <c r="AB508" s="82"/>
      <c r="AC508" s="82"/>
      <c r="AD508" s="82"/>
      <c r="AE508" s="82"/>
      <c r="AF508" s="82"/>
      <c r="AG508" s="82"/>
      <c r="AH508" s="82"/>
      <c r="AI508" s="82"/>
      <c r="AJ508" s="82"/>
      <c r="AK508" s="82"/>
      <c r="AL508" s="82"/>
      <c r="AM508" s="82"/>
      <c r="AN508" s="82"/>
      <c r="AO508" s="82"/>
      <c r="AP508" s="82"/>
      <c r="AQ508" s="82"/>
      <c r="AR508" s="82"/>
      <c r="AS508" s="82"/>
      <c r="AT508" s="82"/>
      <c r="AU508" s="82"/>
      <c r="AV508" s="82"/>
      <c r="AW508" s="82"/>
      <c r="AX508" s="82"/>
      <c r="AY508" s="82"/>
      <c r="AZ508" s="82"/>
      <c r="BA508" s="82"/>
      <c r="BB508" s="82"/>
      <c r="BC508" s="82"/>
      <c r="BD508" s="82"/>
      <c r="BE508" s="82"/>
      <c r="BF508" s="82"/>
      <c r="BG508" s="82"/>
      <c r="BH508" s="82"/>
      <c r="BI508" s="82"/>
      <c r="BJ508" s="82"/>
      <c r="BK508" s="82"/>
      <c r="BL508" s="82"/>
      <c r="BM508" s="82"/>
      <c r="BN508" s="82"/>
      <c r="BO508" s="82"/>
      <c r="BP508" s="82"/>
      <c r="BQ508" s="82"/>
      <c r="BR508" s="82"/>
      <c r="BS508" s="82"/>
      <c r="BT508" s="82"/>
      <c r="BU508" s="82"/>
      <c r="BV508" s="82"/>
      <c r="BW508" s="82"/>
      <c r="BX508" s="82"/>
      <c r="BY508" s="82"/>
      <c r="CA508" s="82"/>
      <c r="CB508" s="82"/>
      <c r="CC508" s="82"/>
    </row>
    <row r="509" spans="1:81" ht="15" customHeight="1" x14ac:dyDescent="0.2">
      <c r="A509" s="82"/>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G509" s="82"/>
      <c r="AH509" s="82"/>
      <c r="AI509" s="82"/>
      <c r="AJ509" s="82"/>
      <c r="AK509" s="82"/>
      <c r="AL509" s="82"/>
      <c r="AM509" s="82"/>
      <c r="AN509" s="82"/>
      <c r="AO509" s="82"/>
      <c r="AP509" s="82"/>
      <c r="AQ509" s="82"/>
      <c r="AR509" s="82"/>
      <c r="AS509" s="82"/>
      <c r="AT509" s="82"/>
      <c r="AU509" s="82"/>
      <c r="AV509" s="82"/>
      <c r="AW509" s="82"/>
      <c r="AX509" s="82"/>
      <c r="AY509" s="82"/>
      <c r="AZ509" s="82"/>
      <c r="BA509" s="82"/>
      <c r="BB509" s="82"/>
      <c r="BC509" s="82"/>
      <c r="BD509" s="82"/>
      <c r="BE509" s="82"/>
      <c r="BF509" s="82"/>
      <c r="BG509" s="82"/>
      <c r="BH509" s="82"/>
      <c r="BI509" s="82"/>
      <c r="BJ509" s="82"/>
      <c r="BK509" s="82"/>
      <c r="BL509" s="82"/>
      <c r="BM509" s="82"/>
      <c r="BN509" s="82"/>
      <c r="BO509" s="82"/>
      <c r="BP509" s="82"/>
      <c r="BQ509" s="82"/>
      <c r="BR509" s="82"/>
      <c r="BS509" s="82"/>
      <c r="BT509" s="82"/>
      <c r="BU509" s="82"/>
      <c r="BV509" s="82"/>
      <c r="BW509" s="82"/>
      <c r="BX509" s="82"/>
      <c r="BY509" s="82"/>
      <c r="CA509" s="82"/>
      <c r="CB509" s="82"/>
      <c r="CC509" s="82"/>
    </row>
    <row r="510" spans="1:81" ht="15" customHeight="1" x14ac:dyDescent="0.2">
      <c r="A510" s="82"/>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c r="AA510" s="82"/>
      <c r="AB510" s="82"/>
      <c r="AC510" s="82"/>
      <c r="AD510" s="82"/>
      <c r="AE510" s="82"/>
      <c r="AF510" s="82"/>
      <c r="AG510" s="82"/>
      <c r="AH510" s="82"/>
      <c r="AI510" s="82"/>
      <c r="AJ510" s="82"/>
      <c r="AK510" s="82"/>
      <c r="AL510" s="82"/>
      <c r="AM510" s="82"/>
      <c r="AN510" s="82"/>
      <c r="AO510" s="82"/>
      <c r="AP510" s="82"/>
      <c r="AQ510" s="82"/>
      <c r="AR510" s="82"/>
      <c r="AS510" s="82"/>
      <c r="AT510" s="82"/>
      <c r="AU510" s="82"/>
      <c r="AV510" s="82"/>
      <c r="AW510" s="82"/>
      <c r="AX510" s="82"/>
      <c r="AY510" s="82"/>
      <c r="AZ510" s="82"/>
      <c r="BA510" s="82"/>
      <c r="BB510" s="82"/>
      <c r="BC510" s="82"/>
      <c r="BD510" s="82"/>
      <c r="BE510" s="82"/>
      <c r="BF510" s="82"/>
      <c r="BG510" s="82"/>
      <c r="BH510" s="82"/>
      <c r="BI510" s="82"/>
      <c r="BJ510" s="82"/>
      <c r="BK510" s="82"/>
      <c r="BL510" s="82"/>
      <c r="BM510" s="82"/>
      <c r="BN510" s="82"/>
      <c r="BO510" s="82"/>
      <c r="BP510" s="82"/>
      <c r="BQ510" s="82"/>
      <c r="BR510" s="82"/>
      <c r="BS510" s="82"/>
      <c r="BT510" s="82"/>
      <c r="BU510" s="82"/>
      <c r="BV510" s="82"/>
      <c r="BW510" s="82"/>
      <c r="BX510" s="82"/>
      <c r="BY510" s="82"/>
      <c r="CA510" s="82"/>
      <c r="CB510" s="82"/>
      <c r="CC510" s="82"/>
    </row>
    <row r="511" spans="1:81" ht="15" customHeight="1" x14ac:dyDescent="0.2">
      <c r="A511" s="82"/>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c r="AA511" s="82"/>
      <c r="AB511" s="82"/>
      <c r="AC511" s="82"/>
      <c r="AD511" s="82"/>
      <c r="AE511" s="82"/>
      <c r="AF511" s="82"/>
      <c r="AG511" s="82"/>
      <c r="AH511" s="82"/>
      <c r="AI511" s="82"/>
      <c r="AJ511" s="82"/>
      <c r="AK511" s="82"/>
      <c r="AL511" s="82"/>
      <c r="AM511" s="82"/>
      <c r="AN511" s="82"/>
      <c r="AO511" s="82"/>
      <c r="AP511" s="82"/>
      <c r="AQ511" s="82"/>
      <c r="AR511" s="82"/>
      <c r="AS511" s="82"/>
      <c r="AT511" s="82"/>
      <c r="AU511" s="82"/>
      <c r="AV511" s="82"/>
      <c r="AW511" s="82"/>
      <c r="AX511" s="82"/>
      <c r="AY511" s="82"/>
      <c r="AZ511" s="82"/>
      <c r="BA511" s="82"/>
      <c r="BB511" s="82"/>
      <c r="BC511" s="82"/>
      <c r="BD511" s="82"/>
      <c r="BE511" s="82"/>
      <c r="BF511" s="82"/>
      <c r="BG511" s="82"/>
      <c r="BH511" s="82"/>
      <c r="BI511" s="82"/>
      <c r="BJ511" s="82"/>
      <c r="BK511" s="82"/>
      <c r="BL511" s="82"/>
      <c r="BM511" s="82"/>
      <c r="BN511" s="82"/>
      <c r="BO511" s="82"/>
      <c r="BP511" s="82"/>
      <c r="BQ511" s="82"/>
      <c r="BR511" s="82"/>
      <c r="BS511" s="82"/>
      <c r="BT511" s="82"/>
      <c r="BU511" s="82"/>
      <c r="BV511" s="82"/>
      <c r="BW511" s="82"/>
      <c r="BX511" s="82"/>
      <c r="BY511" s="82"/>
      <c r="CA511" s="82"/>
      <c r="CB511" s="82"/>
      <c r="CC511" s="82"/>
    </row>
    <row r="512" spans="1:81" ht="15" customHeight="1" x14ac:dyDescent="0.2">
      <c r="A512" s="82"/>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c r="AA512" s="82"/>
      <c r="AB512" s="82"/>
      <c r="AC512" s="82"/>
      <c r="AD512" s="82"/>
      <c r="AE512" s="82"/>
      <c r="AF512" s="82"/>
      <c r="AG512" s="82"/>
      <c r="AH512" s="82"/>
      <c r="AI512" s="82"/>
      <c r="AJ512" s="82"/>
      <c r="AK512" s="82"/>
      <c r="AL512" s="82"/>
      <c r="AM512" s="82"/>
      <c r="AN512" s="82"/>
      <c r="AO512" s="82"/>
      <c r="AP512" s="82"/>
      <c r="AQ512" s="82"/>
      <c r="AR512" s="82"/>
      <c r="AS512" s="82"/>
      <c r="AT512" s="82"/>
      <c r="AU512" s="82"/>
      <c r="AV512" s="82"/>
      <c r="AW512" s="82"/>
      <c r="AX512" s="82"/>
      <c r="AY512" s="82"/>
      <c r="AZ512" s="82"/>
      <c r="BA512" s="82"/>
      <c r="BB512" s="82"/>
      <c r="BC512" s="82"/>
      <c r="BD512" s="82"/>
      <c r="BE512" s="82"/>
      <c r="BF512" s="82"/>
      <c r="BG512" s="82"/>
      <c r="BH512" s="82"/>
      <c r="BI512" s="82"/>
      <c r="BJ512" s="82"/>
      <c r="BK512" s="82"/>
      <c r="BL512" s="82"/>
      <c r="BM512" s="82"/>
      <c r="BN512" s="82"/>
      <c r="BO512" s="82"/>
      <c r="BP512" s="82"/>
      <c r="BQ512" s="82"/>
      <c r="BR512" s="82"/>
      <c r="BS512" s="82"/>
      <c r="BT512" s="82"/>
      <c r="BU512" s="82"/>
      <c r="BV512" s="82"/>
      <c r="BW512" s="82"/>
      <c r="BX512" s="82"/>
      <c r="BY512" s="82"/>
      <c r="CA512" s="82"/>
      <c r="CB512" s="82"/>
      <c r="CC512" s="82"/>
    </row>
    <row r="513" spans="1:81" ht="15" customHeight="1" x14ac:dyDescent="0.2">
      <c r="A513" s="82"/>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c r="AJ513" s="82"/>
      <c r="AK513" s="82"/>
      <c r="AL513" s="82"/>
      <c r="AM513" s="82"/>
      <c r="AN513" s="82"/>
      <c r="AO513" s="82"/>
      <c r="AP513" s="82"/>
      <c r="AQ513" s="82"/>
      <c r="AR513" s="82"/>
      <c r="AS513" s="82"/>
      <c r="AT513" s="82"/>
      <c r="AU513" s="82"/>
      <c r="AV513" s="82"/>
      <c r="AW513" s="82"/>
      <c r="AX513" s="82"/>
      <c r="AY513" s="82"/>
      <c r="AZ513" s="82"/>
      <c r="BA513" s="82"/>
      <c r="BB513" s="82"/>
      <c r="BC513" s="82"/>
      <c r="BD513" s="82"/>
      <c r="BE513" s="82"/>
      <c r="BF513" s="82"/>
      <c r="BG513" s="82"/>
      <c r="BH513" s="82"/>
      <c r="BI513" s="82"/>
      <c r="BJ513" s="82"/>
      <c r="BK513" s="82"/>
      <c r="BL513" s="82"/>
      <c r="BM513" s="82"/>
      <c r="BN513" s="82"/>
      <c r="BO513" s="82"/>
      <c r="BP513" s="82"/>
      <c r="BQ513" s="82"/>
      <c r="BR513" s="82"/>
      <c r="BS513" s="82"/>
      <c r="BT513" s="82"/>
      <c r="BU513" s="82"/>
      <c r="BV513" s="82"/>
      <c r="BW513" s="82"/>
      <c r="BX513" s="82"/>
      <c r="BY513" s="82"/>
      <c r="CA513" s="82"/>
      <c r="CB513" s="82"/>
      <c r="CC513" s="82"/>
    </row>
    <row r="514" spans="1:81" ht="15" customHeight="1" x14ac:dyDescent="0.2">
      <c r="A514" s="82"/>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c r="AJ514" s="82"/>
      <c r="AK514" s="82"/>
      <c r="AL514" s="82"/>
      <c r="AM514" s="82"/>
      <c r="AN514" s="82"/>
      <c r="AO514" s="82"/>
      <c r="AP514" s="82"/>
      <c r="AQ514" s="82"/>
      <c r="AR514" s="82"/>
      <c r="AS514" s="82"/>
      <c r="AT514" s="82"/>
      <c r="AU514" s="82"/>
      <c r="AV514" s="82"/>
      <c r="AW514" s="82"/>
      <c r="AX514" s="82"/>
      <c r="AY514" s="82"/>
      <c r="AZ514" s="82"/>
      <c r="BA514" s="82"/>
      <c r="BB514" s="82"/>
      <c r="BC514" s="82"/>
      <c r="BD514" s="82"/>
      <c r="BE514" s="82"/>
      <c r="BF514" s="82"/>
      <c r="BG514" s="82"/>
      <c r="BH514" s="82"/>
      <c r="BI514" s="82"/>
      <c r="BJ514" s="82"/>
      <c r="BK514" s="82"/>
      <c r="BL514" s="82"/>
      <c r="BM514" s="82"/>
      <c r="BN514" s="82"/>
      <c r="BO514" s="82"/>
      <c r="BP514" s="82"/>
      <c r="BQ514" s="82"/>
      <c r="BR514" s="82"/>
      <c r="BS514" s="82"/>
      <c r="BT514" s="82"/>
      <c r="BU514" s="82"/>
      <c r="BV514" s="82"/>
      <c r="BW514" s="82"/>
      <c r="BX514" s="82"/>
      <c r="BY514" s="82"/>
      <c r="CA514" s="82"/>
      <c r="CB514" s="82"/>
      <c r="CC514" s="82"/>
    </row>
    <row r="515" spans="1:81" ht="15" customHeight="1" x14ac:dyDescent="0.2">
      <c r="A515" s="82"/>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G515" s="82"/>
      <c r="AH515" s="82"/>
      <c r="AI515" s="82"/>
      <c r="AJ515" s="82"/>
      <c r="AK515" s="82"/>
      <c r="AL515" s="82"/>
      <c r="AM515" s="82"/>
      <c r="AN515" s="82"/>
      <c r="AO515" s="82"/>
      <c r="AP515" s="82"/>
      <c r="AQ515" s="82"/>
      <c r="AR515" s="82"/>
      <c r="AS515" s="82"/>
      <c r="AT515" s="82"/>
      <c r="AU515" s="82"/>
      <c r="AV515" s="82"/>
      <c r="AW515" s="82"/>
      <c r="AX515" s="82"/>
      <c r="AY515" s="82"/>
      <c r="AZ515" s="82"/>
      <c r="BA515" s="82"/>
      <c r="BB515" s="82"/>
      <c r="BC515" s="82"/>
      <c r="BD515" s="82"/>
      <c r="BE515" s="82"/>
      <c r="BF515" s="82"/>
      <c r="BG515" s="82"/>
      <c r="BH515" s="82"/>
      <c r="BI515" s="82"/>
      <c r="BJ515" s="82"/>
      <c r="BK515" s="82"/>
      <c r="BL515" s="82"/>
      <c r="BM515" s="82"/>
      <c r="BN515" s="82"/>
      <c r="BO515" s="82"/>
      <c r="BP515" s="82"/>
      <c r="BQ515" s="82"/>
      <c r="BR515" s="82"/>
      <c r="BS515" s="82"/>
      <c r="BT515" s="82"/>
      <c r="BU515" s="82"/>
      <c r="BV515" s="82"/>
      <c r="BW515" s="82"/>
      <c r="BX515" s="82"/>
      <c r="BY515" s="82"/>
      <c r="CA515" s="82"/>
      <c r="CB515" s="82"/>
      <c r="CC515" s="82"/>
    </row>
    <row r="516" spans="1:81" ht="15" customHeight="1" x14ac:dyDescent="0.2">
      <c r="A516" s="82"/>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c r="AA516" s="82"/>
      <c r="AB516" s="82"/>
      <c r="AC516" s="82"/>
      <c r="AD516" s="82"/>
      <c r="AE516" s="82"/>
      <c r="AF516" s="82"/>
      <c r="AG516" s="82"/>
      <c r="AH516" s="82"/>
      <c r="AI516" s="82"/>
      <c r="AJ516" s="82"/>
      <c r="AK516" s="82"/>
      <c r="AL516" s="82"/>
      <c r="AM516" s="82"/>
      <c r="AN516" s="82"/>
      <c r="AO516" s="82"/>
      <c r="AP516" s="82"/>
      <c r="AQ516" s="82"/>
      <c r="AR516" s="82"/>
      <c r="AS516" s="82"/>
      <c r="AT516" s="82"/>
      <c r="AU516" s="82"/>
      <c r="AV516" s="82"/>
      <c r="AW516" s="82"/>
      <c r="AX516" s="82"/>
      <c r="AY516" s="82"/>
      <c r="AZ516" s="82"/>
      <c r="BA516" s="82"/>
      <c r="BB516" s="82"/>
      <c r="BC516" s="82"/>
      <c r="BD516" s="82"/>
      <c r="BE516" s="82"/>
      <c r="BF516" s="82"/>
      <c r="BG516" s="82"/>
      <c r="BH516" s="82"/>
      <c r="BI516" s="82"/>
      <c r="BJ516" s="82"/>
      <c r="BK516" s="82"/>
      <c r="BL516" s="82"/>
      <c r="BM516" s="82"/>
      <c r="BN516" s="82"/>
      <c r="BO516" s="82"/>
      <c r="BP516" s="82"/>
      <c r="BQ516" s="82"/>
      <c r="BR516" s="82"/>
      <c r="BS516" s="82"/>
      <c r="BT516" s="82"/>
      <c r="BU516" s="82"/>
      <c r="BV516" s="82"/>
      <c r="BW516" s="82"/>
      <c r="BX516" s="82"/>
      <c r="BY516" s="82"/>
      <c r="CA516" s="82"/>
      <c r="CB516" s="82"/>
      <c r="CC516" s="82"/>
    </row>
    <row r="517" spans="1:81" ht="15" customHeight="1" x14ac:dyDescent="0.2">
      <c r="A517" s="82"/>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c r="AG517" s="82"/>
      <c r="AH517" s="82"/>
      <c r="AI517" s="82"/>
      <c r="AJ517" s="82"/>
      <c r="AK517" s="82"/>
      <c r="AL517" s="82"/>
      <c r="AM517" s="82"/>
      <c r="AN517" s="82"/>
      <c r="AO517" s="82"/>
      <c r="AP517" s="82"/>
      <c r="AQ517" s="82"/>
      <c r="AR517" s="82"/>
      <c r="AS517" s="82"/>
      <c r="AT517" s="82"/>
      <c r="AU517" s="82"/>
      <c r="AV517" s="82"/>
      <c r="AW517" s="82"/>
      <c r="AX517" s="82"/>
      <c r="AY517" s="82"/>
      <c r="AZ517" s="82"/>
      <c r="BA517" s="82"/>
      <c r="BB517" s="82"/>
      <c r="BC517" s="82"/>
      <c r="BD517" s="82"/>
      <c r="BE517" s="82"/>
      <c r="BF517" s="82"/>
      <c r="BG517" s="82"/>
      <c r="BH517" s="82"/>
      <c r="BI517" s="82"/>
      <c r="BJ517" s="82"/>
      <c r="BK517" s="82"/>
      <c r="BL517" s="82"/>
      <c r="BM517" s="82"/>
      <c r="BN517" s="82"/>
      <c r="BO517" s="82"/>
      <c r="BP517" s="82"/>
      <c r="BQ517" s="82"/>
      <c r="BR517" s="82"/>
      <c r="BS517" s="82"/>
      <c r="BT517" s="82"/>
      <c r="BU517" s="82"/>
      <c r="BV517" s="82"/>
      <c r="BW517" s="82"/>
      <c r="BX517" s="82"/>
      <c r="BY517" s="82"/>
      <c r="CA517" s="82"/>
      <c r="CB517" s="82"/>
      <c r="CC517" s="82"/>
    </row>
    <row r="518" spans="1:81" ht="15" customHeight="1" x14ac:dyDescent="0.2">
      <c r="A518" s="82"/>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c r="AG518" s="82"/>
      <c r="AH518" s="82"/>
      <c r="AI518" s="82"/>
      <c r="AJ518" s="82"/>
      <c r="AK518" s="82"/>
      <c r="AL518" s="82"/>
      <c r="AM518" s="82"/>
      <c r="AN518" s="82"/>
      <c r="AO518" s="82"/>
      <c r="AP518" s="82"/>
      <c r="AQ518" s="82"/>
      <c r="AR518" s="82"/>
      <c r="AS518" s="82"/>
      <c r="AT518" s="82"/>
      <c r="AU518" s="82"/>
      <c r="AV518" s="82"/>
      <c r="AW518" s="82"/>
      <c r="AX518" s="82"/>
      <c r="AY518" s="82"/>
      <c r="AZ518" s="82"/>
      <c r="BA518" s="82"/>
      <c r="BB518" s="82"/>
      <c r="BC518" s="82"/>
      <c r="BD518" s="82"/>
      <c r="BE518" s="82"/>
      <c r="BF518" s="82"/>
      <c r="BG518" s="82"/>
      <c r="BH518" s="82"/>
      <c r="BI518" s="82"/>
      <c r="BJ518" s="82"/>
      <c r="BK518" s="82"/>
      <c r="BL518" s="82"/>
      <c r="BM518" s="82"/>
      <c r="BN518" s="82"/>
      <c r="BO518" s="82"/>
      <c r="BP518" s="82"/>
      <c r="BQ518" s="82"/>
      <c r="BR518" s="82"/>
      <c r="BS518" s="82"/>
      <c r="BT518" s="82"/>
      <c r="BU518" s="82"/>
      <c r="BV518" s="82"/>
      <c r="BW518" s="82"/>
      <c r="BX518" s="82"/>
      <c r="BY518" s="82"/>
      <c r="CA518" s="82"/>
      <c r="CB518" s="82"/>
      <c r="CC518" s="82"/>
    </row>
    <row r="519" spans="1:81" ht="15" customHeight="1" x14ac:dyDescent="0.2">
      <c r="A519" s="82"/>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c r="AA519" s="82"/>
      <c r="AB519" s="82"/>
      <c r="AC519" s="82"/>
      <c r="AD519" s="82"/>
      <c r="AE519" s="82"/>
      <c r="AF519" s="82"/>
      <c r="AG519" s="82"/>
      <c r="AH519" s="82"/>
      <c r="AI519" s="82"/>
      <c r="AJ519" s="82"/>
      <c r="AK519" s="82"/>
      <c r="AL519" s="82"/>
      <c r="AM519" s="82"/>
      <c r="AN519" s="82"/>
      <c r="AO519" s="82"/>
      <c r="AP519" s="82"/>
      <c r="AQ519" s="82"/>
      <c r="AR519" s="82"/>
      <c r="AS519" s="82"/>
      <c r="AT519" s="82"/>
      <c r="AU519" s="82"/>
      <c r="AV519" s="82"/>
      <c r="AW519" s="82"/>
      <c r="AX519" s="82"/>
      <c r="AY519" s="82"/>
      <c r="AZ519" s="82"/>
      <c r="BA519" s="82"/>
      <c r="BB519" s="82"/>
      <c r="BC519" s="82"/>
      <c r="BD519" s="82"/>
      <c r="BE519" s="82"/>
      <c r="BF519" s="82"/>
      <c r="BG519" s="82"/>
      <c r="BH519" s="82"/>
      <c r="BI519" s="82"/>
      <c r="BJ519" s="82"/>
      <c r="BK519" s="82"/>
      <c r="BL519" s="82"/>
      <c r="BM519" s="82"/>
      <c r="BN519" s="82"/>
      <c r="BO519" s="82"/>
      <c r="BP519" s="82"/>
      <c r="BQ519" s="82"/>
      <c r="BR519" s="82"/>
      <c r="BS519" s="82"/>
      <c r="BT519" s="82"/>
      <c r="BU519" s="82"/>
      <c r="BV519" s="82"/>
      <c r="BW519" s="82"/>
      <c r="BX519" s="82"/>
      <c r="BY519" s="82"/>
      <c r="CA519" s="82"/>
      <c r="CB519" s="82"/>
      <c r="CC519" s="82"/>
    </row>
    <row r="520" spans="1:81" ht="15" customHeight="1" x14ac:dyDescent="0.2">
      <c r="A520" s="82"/>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c r="AA520" s="82"/>
      <c r="AB520" s="82"/>
      <c r="AC520" s="82"/>
      <c r="AD520" s="82"/>
      <c r="AE520" s="82"/>
      <c r="AF520" s="82"/>
      <c r="AG520" s="82"/>
      <c r="AH520" s="82"/>
      <c r="AI520" s="82"/>
      <c r="AJ520" s="82"/>
      <c r="AK520" s="82"/>
      <c r="AL520" s="82"/>
      <c r="AM520" s="82"/>
      <c r="AN520" s="82"/>
      <c r="AO520" s="82"/>
      <c r="AP520" s="82"/>
      <c r="AQ520" s="82"/>
      <c r="AR520" s="82"/>
      <c r="AS520" s="82"/>
      <c r="AT520" s="82"/>
      <c r="AU520" s="82"/>
      <c r="AV520" s="82"/>
      <c r="AW520" s="82"/>
      <c r="AX520" s="82"/>
      <c r="AY520" s="82"/>
      <c r="AZ520" s="82"/>
      <c r="BA520" s="82"/>
      <c r="BB520" s="82"/>
      <c r="BC520" s="82"/>
      <c r="BD520" s="82"/>
      <c r="BE520" s="82"/>
      <c r="BF520" s="82"/>
      <c r="BG520" s="82"/>
      <c r="BH520" s="82"/>
      <c r="BI520" s="82"/>
      <c r="BJ520" s="82"/>
      <c r="BK520" s="82"/>
      <c r="BL520" s="82"/>
      <c r="BM520" s="82"/>
      <c r="BN520" s="82"/>
      <c r="BO520" s="82"/>
      <c r="BP520" s="82"/>
      <c r="BQ520" s="82"/>
      <c r="BR520" s="82"/>
      <c r="BS520" s="82"/>
      <c r="BT520" s="82"/>
      <c r="BU520" s="82"/>
      <c r="BV520" s="82"/>
      <c r="BW520" s="82"/>
      <c r="BX520" s="82"/>
      <c r="BY520" s="82"/>
      <c r="CA520" s="82"/>
      <c r="CB520" s="82"/>
      <c r="CC520" s="82"/>
    </row>
    <row r="521" spans="1:81" ht="15" customHeight="1" x14ac:dyDescent="0.2">
      <c r="A521" s="82"/>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G521" s="82"/>
      <c r="AH521" s="82"/>
      <c r="AI521" s="82"/>
      <c r="AJ521" s="82"/>
      <c r="AK521" s="82"/>
      <c r="AL521" s="82"/>
      <c r="AM521" s="82"/>
      <c r="AN521" s="82"/>
      <c r="AO521" s="82"/>
      <c r="AP521" s="82"/>
      <c r="AQ521" s="82"/>
      <c r="AR521" s="82"/>
      <c r="AS521" s="82"/>
      <c r="AT521" s="82"/>
      <c r="AU521" s="82"/>
      <c r="AV521" s="82"/>
      <c r="AW521" s="82"/>
      <c r="AX521" s="82"/>
      <c r="AY521" s="82"/>
      <c r="AZ521" s="82"/>
      <c r="BA521" s="82"/>
      <c r="BB521" s="82"/>
      <c r="BC521" s="82"/>
      <c r="BD521" s="82"/>
      <c r="BE521" s="82"/>
      <c r="BF521" s="82"/>
      <c r="BG521" s="82"/>
      <c r="BH521" s="82"/>
      <c r="BI521" s="82"/>
      <c r="BJ521" s="82"/>
      <c r="BK521" s="82"/>
      <c r="BL521" s="82"/>
      <c r="BM521" s="82"/>
      <c r="BN521" s="82"/>
      <c r="BO521" s="82"/>
      <c r="BP521" s="82"/>
      <c r="BQ521" s="82"/>
      <c r="BR521" s="82"/>
      <c r="BS521" s="82"/>
      <c r="BT521" s="82"/>
      <c r="BU521" s="82"/>
      <c r="BV521" s="82"/>
      <c r="BW521" s="82"/>
      <c r="BX521" s="82"/>
      <c r="BY521" s="82"/>
      <c r="CA521" s="82"/>
      <c r="CB521" s="82"/>
      <c r="CC521" s="82"/>
    </row>
    <row r="522" spans="1:81" ht="15" customHeight="1" x14ac:dyDescent="0.2">
      <c r="A522" s="82"/>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c r="AA522" s="82"/>
      <c r="AB522" s="82"/>
      <c r="AC522" s="82"/>
      <c r="AD522" s="82"/>
      <c r="AE522" s="82"/>
      <c r="AF522" s="82"/>
      <c r="AG522" s="82"/>
      <c r="AH522" s="82"/>
      <c r="AI522" s="82"/>
      <c r="AJ522" s="82"/>
      <c r="AK522" s="82"/>
      <c r="AL522" s="82"/>
      <c r="AM522" s="82"/>
      <c r="AN522" s="82"/>
      <c r="AO522" s="82"/>
      <c r="AP522" s="82"/>
      <c r="AQ522" s="82"/>
      <c r="AR522" s="82"/>
      <c r="AS522" s="82"/>
      <c r="AT522" s="82"/>
      <c r="AU522" s="82"/>
      <c r="AV522" s="82"/>
      <c r="AW522" s="82"/>
      <c r="AX522" s="82"/>
      <c r="AY522" s="82"/>
      <c r="AZ522" s="82"/>
      <c r="BA522" s="82"/>
      <c r="BB522" s="82"/>
      <c r="BC522" s="82"/>
      <c r="BD522" s="82"/>
      <c r="BE522" s="82"/>
      <c r="BF522" s="82"/>
      <c r="BG522" s="82"/>
      <c r="BH522" s="82"/>
      <c r="BI522" s="82"/>
      <c r="BJ522" s="82"/>
      <c r="BK522" s="82"/>
      <c r="BL522" s="82"/>
      <c r="BM522" s="82"/>
      <c r="BN522" s="82"/>
      <c r="BO522" s="82"/>
      <c r="BP522" s="82"/>
      <c r="BQ522" s="82"/>
      <c r="BR522" s="82"/>
      <c r="BS522" s="82"/>
      <c r="BT522" s="82"/>
      <c r="BU522" s="82"/>
      <c r="BV522" s="82"/>
      <c r="BW522" s="82"/>
      <c r="BX522" s="82"/>
      <c r="BY522" s="82"/>
      <c r="CA522" s="82"/>
      <c r="CB522" s="82"/>
      <c r="CC522" s="82"/>
    </row>
    <row r="523" spans="1:81" ht="15" customHeight="1" x14ac:dyDescent="0.2">
      <c r="A523" s="82"/>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c r="AA523" s="82"/>
      <c r="AB523" s="82"/>
      <c r="AC523" s="82"/>
      <c r="AD523" s="82"/>
      <c r="AE523" s="82"/>
      <c r="AF523" s="82"/>
      <c r="AG523" s="82"/>
      <c r="AH523" s="82"/>
      <c r="AI523" s="82"/>
      <c r="AJ523" s="82"/>
      <c r="AK523" s="82"/>
      <c r="AL523" s="82"/>
      <c r="AM523" s="82"/>
      <c r="AN523" s="82"/>
      <c r="AO523" s="82"/>
      <c r="AP523" s="82"/>
      <c r="AQ523" s="82"/>
      <c r="AR523" s="82"/>
      <c r="AS523" s="82"/>
      <c r="AT523" s="82"/>
      <c r="AU523" s="82"/>
      <c r="AV523" s="82"/>
      <c r="AW523" s="82"/>
      <c r="AX523" s="82"/>
      <c r="AY523" s="82"/>
      <c r="AZ523" s="82"/>
      <c r="BA523" s="82"/>
      <c r="BB523" s="82"/>
      <c r="BC523" s="82"/>
      <c r="BD523" s="82"/>
      <c r="BE523" s="82"/>
      <c r="BF523" s="82"/>
      <c r="BG523" s="82"/>
      <c r="BH523" s="82"/>
      <c r="BI523" s="82"/>
      <c r="BJ523" s="82"/>
      <c r="BK523" s="82"/>
      <c r="BL523" s="82"/>
      <c r="BM523" s="82"/>
      <c r="BN523" s="82"/>
      <c r="BO523" s="82"/>
      <c r="BP523" s="82"/>
      <c r="BQ523" s="82"/>
      <c r="BR523" s="82"/>
      <c r="BS523" s="82"/>
      <c r="BT523" s="82"/>
      <c r="BU523" s="82"/>
      <c r="BV523" s="82"/>
      <c r="BW523" s="82"/>
      <c r="BX523" s="82"/>
      <c r="BY523" s="82"/>
      <c r="CA523" s="82"/>
      <c r="CB523" s="82"/>
      <c r="CC523" s="82"/>
    </row>
    <row r="524" spans="1:81" ht="15" customHeight="1" x14ac:dyDescent="0.2">
      <c r="A524" s="82"/>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c r="AA524" s="82"/>
      <c r="AB524" s="82"/>
      <c r="AC524" s="82"/>
      <c r="AD524" s="82"/>
      <c r="AE524" s="82"/>
      <c r="AF524" s="82"/>
      <c r="AG524" s="82"/>
      <c r="AH524" s="82"/>
      <c r="AI524" s="82"/>
      <c r="AJ524" s="82"/>
      <c r="AK524" s="82"/>
      <c r="AL524" s="82"/>
      <c r="AM524" s="82"/>
      <c r="AN524" s="82"/>
      <c r="AO524" s="82"/>
      <c r="AP524" s="82"/>
      <c r="AQ524" s="82"/>
      <c r="AR524" s="82"/>
      <c r="AS524" s="82"/>
      <c r="AT524" s="82"/>
      <c r="AU524" s="82"/>
      <c r="AV524" s="82"/>
      <c r="AW524" s="82"/>
      <c r="AX524" s="82"/>
      <c r="AY524" s="82"/>
      <c r="AZ524" s="82"/>
      <c r="BA524" s="82"/>
      <c r="BB524" s="82"/>
      <c r="BC524" s="82"/>
      <c r="BD524" s="82"/>
      <c r="BE524" s="82"/>
      <c r="BF524" s="82"/>
      <c r="BG524" s="82"/>
      <c r="BH524" s="82"/>
      <c r="BI524" s="82"/>
      <c r="BJ524" s="82"/>
      <c r="BK524" s="82"/>
      <c r="BL524" s="82"/>
      <c r="BM524" s="82"/>
      <c r="BN524" s="82"/>
      <c r="BO524" s="82"/>
      <c r="BP524" s="82"/>
      <c r="BQ524" s="82"/>
      <c r="BR524" s="82"/>
      <c r="BS524" s="82"/>
      <c r="BT524" s="82"/>
      <c r="BU524" s="82"/>
      <c r="BV524" s="82"/>
      <c r="BW524" s="82"/>
      <c r="BX524" s="82"/>
      <c r="BY524" s="82"/>
      <c r="CA524" s="82"/>
      <c r="CB524" s="82"/>
      <c r="CC524" s="82"/>
    </row>
    <row r="525" spans="1:81" ht="15" customHeight="1" x14ac:dyDescent="0.2">
      <c r="A525" s="82"/>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c r="AC525" s="82"/>
      <c r="AD525" s="82"/>
      <c r="AE525" s="82"/>
      <c r="AF525" s="82"/>
      <c r="AG525" s="82"/>
      <c r="AH525" s="82"/>
      <c r="AI525" s="82"/>
      <c r="AJ525" s="82"/>
      <c r="AK525" s="82"/>
      <c r="AL525" s="82"/>
      <c r="AM525" s="82"/>
      <c r="AN525" s="82"/>
      <c r="AO525" s="82"/>
      <c r="AP525" s="82"/>
      <c r="AQ525" s="82"/>
      <c r="AR525" s="82"/>
      <c r="AS525" s="82"/>
      <c r="AT525" s="82"/>
      <c r="AU525" s="82"/>
      <c r="AV525" s="82"/>
      <c r="AW525" s="82"/>
      <c r="AX525" s="82"/>
      <c r="AY525" s="82"/>
      <c r="AZ525" s="82"/>
      <c r="BA525" s="82"/>
      <c r="BB525" s="82"/>
      <c r="BC525" s="82"/>
      <c r="BD525" s="82"/>
      <c r="BE525" s="82"/>
      <c r="BF525" s="82"/>
      <c r="BG525" s="82"/>
      <c r="BH525" s="82"/>
      <c r="BI525" s="82"/>
      <c r="BJ525" s="82"/>
      <c r="BK525" s="82"/>
      <c r="BL525" s="82"/>
      <c r="BM525" s="82"/>
      <c r="BN525" s="82"/>
      <c r="BO525" s="82"/>
      <c r="BP525" s="82"/>
      <c r="BQ525" s="82"/>
      <c r="BR525" s="82"/>
      <c r="BS525" s="82"/>
      <c r="BT525" s="82"/>
      <c r="BU525" s="82"/>
      <c r="BV525" s="82"/>
      <c r="BW525" s="82"/>
      <c r="BX525" s="82"/>
      <c r="BY525" s="82"/>
      <c r="CA525" s="82"/>
      <c r="CB525" s="82"/>
      <c r="CC525" s="82"/>
    </row>
    <row r="526" spans="1:81" ht="15" customHeight="1" x14ac:dyDescent="0.2">
      <c r="A526" s="82"/>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c r="AG526" s="82"/>
      <c r="AH526" s="82"/>
      <c r="AI526" s="82"/>
      <c r="AJ526" s="82"/>
      <c r="AK526" s="82"/>
      <c r="AL526" s="82"/>
      <c r="AM526" s="82"/>
      <c r="AN526" s="82"/>
      <c r="AO526" s="82"/>
      <c r="AP526" s="82"/>
      <c r="AQ526" s="82"/>
      <c r="AR526" s="82"/>
      <c r="AS526" s="82"/>
      <c r="AT526" s="82"/>
      <c r="AU526" s="82"/>
      <c r="AV526" s="82"/>
      <c r="AW526" s="82"/>
      <c r="AX526" s="82"/>
      <c r="AY526" s="82"/>
      <c r="AZ526" s="82"/>
      <c r="BA526" s="82"/>
      <c r="BB526" s="82"/>
      <c r="BC526" s="82"/>
      <c r="BD526" s="82"/>
      <c r="BE526" s="82"/>
      <c r="BF526" s="82"/>
      <c r="BG526" s="82"/>
      <c r="BH526" s="82"/>
      <c r="BI526" s="82"/>
      <c r="BJ526" s="82"/>
      <c r="BK526" s="82"/>
      <c r="BL526" s="82"/>
      <c r="BM526" s="82"/>
      <c r="BN526" s="82"/>
      <c r="BO526" s="82"/>
      <c r="BP526" s="82"/>
      <c r="BQ526" s="82"/>
      <c r="BR526" s="82"/>
      <c r="BS526" s="82"/>
      <c r="BT526" s="82"/>
      <c r="BU526" s="82"/>
      <c r="BV526" s="82"/>
      <c r="BW526" s="82"/>
      <c r="BX526" s="82"/>
      <c r="BY526" s="82"/>
      <c r="CA526" s="82"/>
      <c r="CB526" s="82"/>
      <c r="CC526" s="82"/>
    </row>
    <row r="527" spans="1:81" ht="15" customHeight="1" x14ac:dyDescent="0.2">
      <c r="A527" s="82"/>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G527" s="82"/>
      <c r="AH527" s="82"/>
      <c r="AI527" s="82"/>
      <c r="AJ527" s="82"/>
      <c r="AK527" s="82"/>
      <c r="AL527" s="82"/>
      <c r="AM527" s="82"/>
      <c r="AN527" s="82"/>
      <c r="AO527" s="82"/>
      <c r="AP527" s="82"/>
      <c r="AQ527" s="82"/>
      <c r="AR527" s="82"/>
      <c r="AS527" s="82"/>
      <c r="AT527" s="82"/>
      <c r="AU527" s="82"/>
      <c r="AV527" s="82"/>
      <c r="AW527" s="82"/>
      <c r="AX527" s="82"/>
      <c r="AY527" s="82"/>
      <c r="AZ527" s="82"/>
      <c r="BA527" s="82"/>
      <c r="BB527" s="82"/>
      <c r="BC527" s="82"/>
      <c r="BD527" s="82"/>
      <c r="BE527" s="82"/>
      <c r="BF527" s="82"/>
      <c r="BG527" s="82"/>
      <c r="BH527" s="82"/>
      <c r="BI527" s="82"/>
      <c r="BJ527" s="82"/>
      <c r="BK527" s="82"/>
      <c r="BL527" s="82"/>
      <c r="BM527" s="82"/>
      <c r="BN527" s="82"/>
      <c r="BO527" s="82"/>
      <c r="BP527" s="82"/>
      <c r="BQ527" s="82"/>
      <c r="BR527" s="82"/>
      <c r="BS527" s="82"/>
      <c r="BT527" s="82"/>
      <c r="BU527" s="82"/>
      <c r="BV527" s="82"/>
      <c r="BW527" s="82"/>
      <c r="BX527" s="82"/>
      <c r="BY527" s="82"/>
      <c r="CA527" s="82"/>
      <c r="CB527" s="82"/>
      <c r="CC527" s="82"/>
    </row>
    <row r="528" spans="1:81" ht="15" customHeight="1" x14ac:dyDescent="0.2">
      <c r="A528" s="82"/>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c r="AA528" s="82"/>
      <c r="AB528" s="82"/>
      <c r="AC528" s="82"/>
      <c r="AD528" s="82"/>
      <c r="AE528" s="82"/>
      <c r="AF528" s="82"/>
      <c r="AG528" s="82"/>
      <c r="AH528" s="82"/>
      <c r="AI528" s="82"/>
      <c r="AJ528" s="82"/>
      <c r="AK528" s="82"/>
      <c r="AL528" s="82"/>
      <c r="AM528" s="82"/>
      <c r="AN528" s="82"/>
      <c r="AO528" s="82"/>
      <c r="AP528" s="82"/>
      <c r="AQ528" s="82"/>
      <c r="AR528" s="82"/>
      <c r="AS528" s="82"/>
      <c r="AT528" s="82"/>
      <c r="AU528" s="82"/>
      <c r="AV528" s="82"/>
      <c r="AW528" s="82"/>
      <c r="AX528" s="82"/>
      <c r="AY528" s="82"/>
      <c r="AZ528" s="82"/>
      <c r="BA528" s="82"/>
      <c r="BB528" s="82"/>
      <c r="BC528" s="82"/>
      <c r="BD528" s="82"/>
      <c r="BE528" s="82"/>
      <c r="BF528" s="82"/>
      <c r="BG528" s="82"/>
      <c r="BH528" s="82"/>
      <c r="BI528" s="82"/>
      <c r="BJ528" s="82"/>
      <c r="BK528" s="82"/>
      <c r="BL528" s="82"/>
      <c r="BM528" s="82"/>
      <c r="BN528" s="82"/>
      <c r="BO528" s="82"/>
      <c r="BP528" s="82"/>
      <c r="BQ528" s="82"/>
      <c r="BR528" s="82"/>
      <c r="BS528" s="82"/>
      <c r="BT528" s="82"/>
      <c r="BU528" s="82"/>
      <c r="BV528" s="82"/>
      <c r="BW528" s="82"/>
      <c r="BX528" s="82"/>
      <c r="BY528" s="82"/>
      <c r="CA528" s="82"/>
      <c r="CB528" s="82"/>
      <c r="CC528" s="82"/>
    </row>
    <row r="529" spans="1:81" ht="15" customHeight="1" x14ac:dyDescent="0.2">
      <c r="A529" s="82"/>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c r="AA529" s="82"/>
      <c r="AB529" s="82"/>
      <c r="AC529" s="82"/>
      <c r="AD529" s="82"/>
      <c r="AE529" s="82"/>
      <c r="AF529" s="82"/>
      <c r="AG529" s="82"/>
      <c r="AH529" s="82"/>
      <c r="AI529" s="82"/>
      <c r="AJ529" s="82"/>
      <c r="AK529" s="82"/>
      <c r="AL529" s="82"/>
      <c r="AM529" s="82"/>
      <c r="AN529" s="82"/>
      <c r="AO529" s="82"/>
      <c r="AP529" s="82"/>
      <c r="AQ529" s="82"/>
      <c r="AR529" s="82"/>
      <c r="AS529" s="82"/>
      <c r="AT529" s="82"/>
      <c r="AU529" s="82"/>
      <c r="AV529" s="82"/>
      <c r="AW529" s="82"/>
      <c r="AX529" s="82"/>
      <c r="AY529" s="82"/>
      <c r="AZ529" s="82"/>
      <c r="BA529" s="82"/>
      <c r="BB529" s="82"/>
      <c r="BC529" s="82"/>
      <c r="BD529" s="82"/>
      <c r="BE529" s="82"/>
      <c r="BF529" s="82"/>
      <c r="BG529" s="82"/>
      <c r="BH529" s="82"/>
      <c r="BI529" s="82"/>
      <c r="BJ529" s="82"/>
      <c r="BK529" s="82"/>
      <c r="BL529" s="82"/>
      <c r="BM529" s="82"/>
      <c r="BN529" s="82"/>
      <c r="BO529" s="82"/>
      <c r="BP529" s="82"/>
      <c r="BQ529" s="82"/>
      <c r="BR529" s="82"/>
      <c r="BS529" s="82"/>
      <c r="BT529" s="82"/>
      <c r="BU529" s="82"/>
      <c r="BV529" s="82"/>
      <c r="BW529" s="82"/>
      <c r="BX529" s="82"/>
      <c r="BY529" s="82"/>
      <c r="CA529" s="82"/>
      <c r="CB529" s="82"/>
      <c r="CC529" s="82"/>
    </row>
    <row r="530" spans="1:81" ht="15" customHeight="1" x14ac:dyDescent="0.2">
      <c r="A530" s="82"/>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c r="AA530" s="82"/>
      <c r="AB530" s="82"/>
      <c r="AC530" s="82"/>
      <c r="AD530" s="82"/>
      <c r="AE530" s="82"/>
      <c r="AF530" s="82"/>
      <c r="AG530" s="82"/>
      <c r="AH530" s="82"/>
      <c r="AI530" s="82"/>
      <c r="AJ530" s="82"/>
      <c r="AK530" s="82"/>
      <c r="AL530" s="82"/>
      <c r="AM530" s="82"/>
      <c r="AN530" s="82"/>
      <c r="AO530" s="82"/>
      <c r="AP530" s="82"/>
      <c r="AQ530" s="82"/>
      <c r="AR530" s="82"/>
      <c r="AS530" s="82"/>
      <c r="AT530" s="82"/>
      <c r="AU530" s="82"/>
      <c r="AV530" s="82"/>
      <c r="AW530" s="82"/>
      <c r="AX530" s="82"/>
      <c r="AY530" s="82"/>
      <c r="AZ530" s="82"/>
      <c r="BA530" s="82"/>
      <c r="BB530" s="82"/>
      <c r="BC530" s="82"/>
      <c r="BD530" s="82"/>
      <c r="BE530" s="82"/>
      <c r="BF530" s="82"/>
      <c r="BG530" s="82"/>
      <c r="BH530" s="82"/>
      <c r="BI530" s="82"/>
      <c r="BJ530" s="82"/>
      <c r="BK530" s="82"/>
      <c r="BL530" s="82"/>
      <c r="BM530" s="82"/>
      <c r="BN530" s="82"/>
      <c r="BO530" s="82"/>
      <c r="BP530" s="82"/>
      <c r="BQ530" s="82"/>
      <c r="BR530" s="82"/>
      <c r="BS530" s="82"/>
      <c r="BT530" s="82"/>
      <c r="BU530" s="82"/>
      <c r="BV530" s="82"/>
      <c r="BW530" s="82"/>
      <c r="BX530" s="82"/>
      <c r="BY530" s="82"/>
      <c r="CA530" s="82"/>
      <c r="CB530" s="82"/>
      <c r="CC530" s="82"/>
    </row>
    <row r="531" spans="1:81" ht="15" customHeight="1" x14ac:dyDescent="0.2">
      <c r="A531" s="82"/>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c r="AA531" s="82"/>
      <c r="AB531" s="82"/>
      <c r="AC531" s="82"/>
      <c r="AD531" s="82"/>
      <c r="AE531" s="82"/>
      <c r="AF531" s="82"/>
      <c r="AG531" s="82"/>
      <c r="AH531" s="82"/>
      <c r="AI531" s="82"/>
      <c r="AJ531" s="82"/>
      <c r="AK531" s="82"/>
      <c r="AL531" s="82"/>
      <c r="AM531" s="82"/>
      <c r="AN531" s="82"/>
      <c r="AO531" s="82"/>
      <c r="AP531" s="82"/>
      <c r="AQ531" s="82"/>
      <c r="AR531" s="82"/>
      <c r="AS531" s="82"/>
      <c r="AT531" s="82"/>
      <c r="AU531" s="82"/>
      <c r="AV531" s="82"/>
      <c r="AW531" s="82"/>
      <c r="AX531" s="82"/>
      <c r="AY531" s="82"/>
      <c r="AZ531" s="82"/>
      <c r="BA531" s="82"/>
      <c r="BB531" s="82"/>
      <c r="BC531" s="82"/>
      <c r="BD531" s="82"/>
      <c r="BE531" s="82"/>
      <c r="BF531" s="82"/>
      <c r="BG531" s="82"/>
      <c r="BH531" s="82"/>
      <c r="BI531" s="82"/>
      <c r="BJ531" s="82"/>
      <c r="BK531" s="82"/>
      <c r="BL531" s="82"/>
      <c r="BM531" s="82"/>
      <c r="BN531" s="82"/>
      <c r="BO531" s="82"/>
      <c r="BP531" s="82"/>
      <c r="BQ531" s="82"/>
      <c r="BR531" s="82"/>
      <c r="BS531" s="82"/>
      <c r="BT531" s="82"/>
      <c r="BU531" s="82"/>
      <c r="BV531" s="82"/>
      <c r="BW531" s="82"/>
      <c r="BX531" s="82"/>
      <c r="BY531" s="82"/>
      <c r="CA531" s="82"/>
      <c r="CB531" s="82"/>
      <c r="CC531" s="82"/>
    </row>
    <row r="532" spans="1:81" ht="15" customHeight="1" x14ac:dyDescent="0.2">
      <c r="A532" s="82"/>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c r="AA532" s="82"/>
      <c r="AB532" s="82"/>
      <c r="AC532" s="82"/>
      <c r="AD532" s="82"/>
      <c r="AE532" s="82"/>
      <c r="AF532" s="82"/>
      <c r="AG532" s="82"/>
      <c r="AH532" s="82"/>
      <c r="AI532" s="82"/>
      <c r="AJ532" s="82"/>
      <c r="AK532" s="82"/>
      <c r="AL532" s="82"/>
      <c r="AM532" s="82"/>
      <c r="AN532" s="82"/>
      <c r="AO532" s="82"/>
      <c r="AP532" s="82"/>
      <c r="AQ532" s="82"/>
      <c r="AR532" s="82"/>
      <c r="AS532" s="82"/>
      <c r="AT532" s="82"/>
      <c r="AU532" s="82"/>
      <c r="AV532" s="82"/>
      <c r="AW532" s="82"/>
      <c r="AX532" s="82"/>
      <c r="AY532" s="82"/>
      <c r="AZ532" s="82"/>
      <c r="BA532" s="82"/>
      <c r="BB532" s="82"/>
      <c r="BC532" s="82"/>
      <c r="BD532" s="82"/>
      <c r="BE532" s="82"/>
      <c r="BF532" s="82"/>
      <c r="BG532" s="82"/>
      <c r="BH532" s="82"/>
      <c r="BI532" s="82"/>
      <c r="BJ532" s="82"/>
      <c r="BK532" s="82"/>
      <c r="BL532" s="82"/>
      <c r="BM532" s="82"/>
      <c r="BN532" s="82"/>
      <c r="BO532" s="82"/>
      <c r="BP532" s="82"/>
      <c r="BQ532" s="82"/>
      <c r="BR532" s="82"/>
      <c r="BS532" s="82"/>
      <c r="BT532" s="82"/>
      <c r="BU532" s="82"/>
      <c r="BV532" s="82"/>
      <c r="BW532" s="82"/>
      <c r="BX532" s="82"/>
      <c r="BY532" s="82"/>
      <c r="CA532" s="82"/>
      <c r="CB532" s="82"/>
      <c r="CC532" s="82"/>
    </row>
    <row r="533" spans="1:81" ht="15" customHeight="1" x14ac:dyDescent="0.2">
      <c r="A533" s="82"/>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G533" s="82"/>
      <c r="AH533" s="82"/>
      <c r="AI533" s="82"/>
      <c r="AJ533" s="82"/>
      <c r="AK533" s="82"/>
      <c r="AL533" s="82"/>
      <c r="AM533" s="82"/>
      <c r="AN533" s="82"/>
      <c r="AO533" s="82"/>
      <c r="AP533" s="82"/>
      <c r="AQ533" s="82"/>
      <c r="AR533" s="82"/>
      <c r="AS533" s="82"/>
      <c r="AT533" s="82"/>
      <c r="AU533" s="82"/>
      <c r="AV533" s="82"/>
      <c r="AW533" s="82"/>
      <c r="AX533" s="82"/>
      <c r="AY533" s="82"/>
      <c r="AZ533" s="82"/>
      <c r="BA533" s="82"/>
      <c r="BB533" s="82"/>
      <c r="BC533" s="82"/>
      <c r="BD533" s="82"/>
      <c r="BE533" s="82"/>
      <c r="BF533" s="82"/>
      <c r="BG533" s="82"/>
      <c r="BH533" s="82"/>
      <c r="BI533" s="82"/>
      <c r="BJ533" s="82"/>
      <c r="BK533" s="82"/>
      <c r="BL533" s="82"/>
      <c r="BM533" s="82"/>
      <c r="BN533" s="82"/>
      <c r="BO533" s="82"/>
      <c r="BP533" s="82"/>
      <c r="BQ533" s="82"/>
      <c r="BR533" s="82"/>
      <c r="BS533" s="82"/>
      <c r="BT533" s="82"/>
      <c r="BU533" s="82"/>
      <c r="BV533" s="82"/>
      <c r="BW533" s="82"/>
      <c r="BX533" s="82"/>
      <c r="BY533" s="82"/>
      <c r="CA533" s="82"/>
      <c r="CB533" s="82"/>
      <c r="CC533" s="82"/>
    </row>
    <row r="534" spans="1:81" ht="15" customHeight="1" x14ac:dyDescent="0.2">
      <c r="A534" s="82"/>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c r="AA534" s="82"/>
      <c r="AB534" s="82"/>
      <c r="AC534" s="82"/>
      <c r="AD534" s="82"/>
      <c r="AE534" s="82"/>
      <c r="AF534" s="82"/>
      <c r="AG534" s="82"/>
      <c r="AH534" s="82"/>
      <c r="AI534" s="82"/>
      <c r="AJ534" s="82"/>
      <c r="AK534" s="82"/>
      <c r="AL534" s="82"/>
      <c r="AM534" s="82"/>
      <c r="AN534" s="82"/>
      <c r="AO534" s="82"/>
      <c r="AP534" s="82"/>
      <c r="AQ534" s="82"/>
      <c r="AR534" s="82"/>
      <c r="AS534" s="82"/>
      <c r="AT534" s="82"/>
      <c r="AU534" s="82"/>
      <c r="AV534" s="82"/>
      <c r="AW534" s="82"/>
      <c r="AX534" s="82"/>
      <c r="AY534" s="82"/>
      <c r="AZ534" s="82"/>
      <c r="BA534" s="82"/>
      <c r="BB534" s="82"/>
      <c r="BC534" s="82"/>
      <c r="BD534" s="82"/>
      <c r="BE534" s="82"/>
      <c r="BF534" s="82"/>
      <c r="BG534" s="82"/>
      <c r="BH534" s="82"/>
      <c r="BI534" s="82"/>
      <c r="BJ534" s="82"/>
      <c r="BK534" s="82"/>
      <c r="BL534" s="82"/>
      <c r="BM534" s="82"/>
      <c r="BN534" s="82"/>
      <c r="BO534" s="82"/>
      <c r="BP534" s="82"/>
      <c r="BQ534" s="82"/>
      <c r="BR534" s="82"/>
      <c r="BS534" s="82"/>
      <c r="BT534" s="82"/>
      <c r="BU534" s="82"/>
      <c r="BV534" s="82"/>
      <c r="BW534" s="82"/>
      <c r="BX534" s="82"/>
      <c r="BY534" s="82"/>
      <c r="CA534" s="82"/>
      <c r="CB534" s="82"/>
      <c r="CC534" s="82"/>
    </row>
    <row r="535" spans="1:81" ht="15" customHeight="1" x14ac:dyDescent="0.2">
      <c r="A535" s="82"/>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c r="AA535" s="82"/>
      <c r="AB535" s="82"/>
      <c r="AC535" s="82"/>
      <c r="AD535" s="82"/>
      <c r="AE535" s="82"/>
      <c r="AF535" s="82"/>
      <c r="AG535" s="82"/>
      <c r="AH535" s="82"/>
      <c r="AI535" s="82"/>
      <c r="AJ535" s="82"/>
      <c r="AK535" s="82"/>
      <c r="AL535" s="82"/>
      <c r="AM535" s="82"/>
      <c r="AN535" s="82"/>
      <c r="AO535" s="82"/>
      <c r="AP535" s="82"/>
      <c r="AQ535" s="82"/>
      <c r="AR535" s="82"/>
      <c r="AS535" s="82"/>
      <c r="AT535" s="82"/>
      <c r="AU535" s="82"/>
      <c r="AV535" s="82"/>
      <c r="AW535" s="82"/>
      <c r="AX535" s="82"/>
      <c r="AY535" s="82"/>
      <c r="AZ535" s="82"/>
      <c r="BA535" s="82"/>
      <c r="BB535" s="82"/>
      <c r="BC535" s="82"/>
      <c r="BD535" s="82"/>
      <c r="BE535" s="82"/>
      <c r="BF535" s="82"/>
      <c r="BG535" s="82"/>
      <c r="BH535" s="82"/>
      <c r="BI535" s="82"/>
      <c r="BJ535" s="82"/>
      <c r="BK535" s="82"/>
      <c r="BL535" s="82"/>
      <c r="BM535" s="82"/>
      <c r="BN535" s="82"/>
      <c r="BO535" s="82"/>
      <c r="BP535" s="82"/>
      <c r="BQ535" s="82"/>
      <c r="BR535" s="82"/>
      <c r="BS535" s="82"/>
      <c r="BT535" s="82"/>
      <c r="BU535" s="82"/>
      <c r="BV535" s="82"/>
      <c r="BW535" s="82"/>
      <c r="BX535" s="82"/>
      <c r="BY535" s="82"/>
      <c r="CA535" s="82"/>
      <c r="CB535" s="82"/>
      <c r="CC535" s="82"/>
    </row>
    <row r="536" spans="1:81" ht="15" customHeight="1" x14ac:dyDescent="0.2">
      <c r="A536" s="82"/>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c r="AA536" s="82"/>
      <c r="AB536" s="82"/>
      <c r="AC536" s="82"/>
      <c r="AD536" s="82"/>
      <c r="AE536" s="82"/>
      <c r="AF536" s="82"/>
      <c r="AG536" s="82"/>
      <c r="AH536" s="82"/>
      <c r="AI536" s="82"/>
      <c r="AJ536" s="82"/>
      <c r="AK536" s="82"/>
      <c r="AL536" s="82"/>
      <c r="AM536" s="82"/>
      <c r="AN536" s="82"/>
      <c r="AO536" s="82"/>
      <c r="AP536" s="82"/>
      <c r="AQ536" s="82"/>
      <c r="AR536" s="82"/>
      <c r="AS536" s="82"/>
      <c r="AT536" s="82"/>
      <c r="AU536" s="82"/>
      <c r="AV536" s="82"/>
      <c r="AW536" s="82"/>
      <c r="AX536" s="82"/>
      <c r="AY536" s="82"/>
      <c r="AZ536" s="82"/>
      <c r="BA536" s="82"/>
      <c r="BB536" s="82"/>
      <c r="BC536" s="82"/>
      <c r="BD536" s="82"/>
      <c r="BE536" s="82"/>
      <c r="BF536" s="82"/>
      <c r="BG536" s="82"/>
      <c r="BH536" s="82"/>
      <c r="BI536" s="82"/>
      <c r="BJ536" s="82"/>
      <c r="BK536" s="82"/>
      <c r="BL536" s="82"/>
      <c r="BM536" s="82"/>
      <c r="BN536" s="82"/>
      <c r="BO536" s="82"/>
      <c r="BP536" s="82"/>
      <c r="BQ536" s="82"/>
      <c r="BR536" s="82"/>
      <c r="BS536" s="82"/>
      <c r="BT536" s="82"/>
      <c r="BU536" s="82"/>
      <c r="BV536" s="82"/>
      <c r="BW536" s="82"/>
      <c r="BX536" s="82"/>
      <c r="BY536" s="82"/>
      <c r="CA536" s="82"/>
      <c r="CB536" s="82"/>
      <c r="CC536" s="82"/>
    </row>
    <row r="537" spans="1:81" ht="15" customHeight="1" x14ac:dyDescent="0.2">
      <c r="A537" s="82"/>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c r="AA537" s="82"/>
      <c r="AB537" s="82"/>
      <c r="AC537" s="82"/>
      <c r="AD537" s="82"/>
      <c r="AE537" s="82"/>
      <c r="AF537" s="82"/>
      <c r="AG537" s="82"/>
      <c r="AH537" s="82"/>
      <c r="AI537" s="82"/>
      <c r="AJ537" s="82"/>
      <c r="AK537" s="82"/>
      <c r="AL537" s="82"/>
      <c r="AM537" s="82"/>
      <c r="AN537" s="82"/>
      <c r="AO537" s="82"/>
      <c r="AP537" s="82"/>
      <c r="AQ537" s="82"/>
      <c r="AR537" s="82"/>
      <c r="AS537" s="82"/>
      <c r="AT537" s="82"/>
      <c r="AU537" s="82"/>
      <c r="AV537" s="82"/>
      <c r="AW537" s="82"/>
      <c r="AX537" s="82"/>
      <c r="AY537" s="82"/>
      <c r="AZ537" s="82"/>
      <c r="BA537" s="82"/>
      <c r="BB537" s="82"/>
      <c r="BC537" s="82"/>
      <c r="BD537" s="82"/>
      <c r="BE537" s="82"/>
      <c r="BF537" s="82"/>
      <c r="BG537" s="82"/>
      <c r="BH537" s="82"/>
      <c r="BI537" s="82"/>
      <c r="BJ537" s="82"/>
      <c r="BK537" s="82"/>
      <c r="BL537" s="82"/>
      <c r="BM537" s="82"/>
      <c r="BN537" s="82"/>
      <c r="BO537" s="82"/>
      <c r="BP537" s="82"/>
      <c r="BQ537" s="82"/>
      <c r="BR537" s="82"/>
      <c r="BS537" s="82"/>
      <c r="BT537" s="82"/>
      <c r="BU537" s="82"/>
      <c r="BV537" s="82"/>
      <c r="BW537" s="82"/>
      <c r="BX537" s="82"/>
      <c r="BY537" s="82"/>
      <c r="CA537" s="82"/>
      <c r="CB537" s="82"/>
      <c r="CC537" s="82"/>
    </row>
    <row r="538" spans="1:81" ht="15" customHeight="1" x14ac:dyDescent="0.2">
      <c r="A538" s="82"/>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c r="AA538" s="82"/>
      <c r="AB538" s="82"/>
      <c r="AC538" s="82"/>
      <c r="AD538" s="82"/>
      <c r="AE538" s="82"/>
      <c r="AF538" s="82"/>
      <c r="AG538" s="82"/>
      <c r="AH538" s="82"/>
      <c r="AI538" s="82"/>
      <c r="AJ538" s="82"/>
      <c r="AK538" s="82"/>
      <c r="AL538" s="82"/>
      <c r="AM538" s="82"/>
      <c r="AN538" s="82"/>
      <c r="AO538" s="82"/>
      <c r="AP538" s="82"/>
      <c r="AQ538" s="82"/>
      <c r="AR538" s="82"/>
      <c r="AS538" s="82"/>
      <c r="AT538" s="82"/>
      <c r="AU538" s="82"/>
      <c r="AV538" s="82"/>
      <c r="AW538" s="82"/>
      <c r="AX538" s="82"/>
      <c r="AY538" s="82"/>
      <c r="AZ538" s="82"/>
      <c r="BA538" s="82"/>
      <c r="BB538" s="82"/>
      <c r="BC538" s="82"/>
      <c r="BD538" s="82"/>
      <c r="BE538" s="82"/>
      <c r="BF538" s="82"/>
      <c r="BG538" s="82"/>
      <c r="BH538" s="82"/>
      <c r="BI538" s="82"/>
      <c r="BJ538" s="82"/>
      <c r="BK538" s="82"/>
      <c r="BL538" s="82"/>
      <c r="BM538" s="82"/>
      <c r="BN538" s="82"/>
      <c r="BO538" s="82"/>
      <c r="BP538" s="82"/>
      <c r="BQ538" s="82"/>
      <c r="BR538" s="82"/>
      <c r="BS538" s="82"/>
      <c r="BT538" s="82"/>
      <c r="BU538" s="82"/>
      <c r="BV538" s="82"/>
      <c r="BW538" s="82"/>
      <c r="BX538" s="82"/>
      <c r="BY538" s="82"/>
      <c r="CA538" s="82"/>
      <c r="CB538" s="82"/>
      <c r="CC538" s="82"/>
    </row>
    <row r="539" spans="1:81" ht="15" customHeight="1" x14ac:dyDescent="0.2">
      <c r="A539" s="82"/>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G539" s="82"/>
      <c r="AH539" s="82"/>
      <c r="AI539" s="82"/>
      <c r="AJ539" s="82"/>
      <c r="AK539" s="82"/>
      <c r="AL539" s="82"/>
      <c r="AM539" s="82"/>
      <c r="AN539" s="82"/>
      <c r="AO539" s="82"/>
      <c r="AP539" s="82"/>
      <c r="AQ539" s="82"/>
      <c r="AR539" s="82"/>
      <c r="AS539" s="82"/>
      <c r="AT539" s="82"/>
      <c r="AU539" s="82"/>
      <c r="AV539" s="82"/>
      <c r="AW539" s="82"/>
      <c r="AX539" s="82"/>
      <c r="AY539" s="82"/>
      <c r="AZ539" s="82"/>
      <c r="BA539" s="82"/>
      <c r="BB539" s="82"/>
      <c r="BC539" s="82"/>
      <c r="BD539" s="82"/>
      <c r="BE539" s="82"/>
      <c r="BF539" s="82"/>
      <c r="BG539" s="82"/>
      <c r="BH539" s="82"/>
      <c r="BI539" s="82"/>
      <c r="BJ539" s="82"/>
      <c r="BK539" s="82"/>
      <c r="BL539" s="82"/>
      <c r="BM539" s="82"/>
      <c r="BN539" s="82"/>
      <c r="BO539" s="82"/>
      <c r="BP539" s="82"/>
      <c r="BQ539" s="82"/>
      <c r="BR539" s="82"/>
      <c r="BS539" s="82"/>
      <c r="BT539" s="82"/>
      <c r="BU539" s="82"/>
      <c r="BV539" s="82"/>
      <c r="BW539" s="82"/>
      <c r="BX539" s="82"/>
      <c r="BY539" s="82"/>
      <c r="CA539" s="82"/>
      <c r="CB539" s="82"/>
      <c r="CC539" s="82"/>
    </row>
    <row r="540" spans="1:81" ht="15" customHeight="1" x14ac:dyDescent="0.2">
      <c r="A540" s="82"/>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c r="AA540" s="82"/>
      <c r="AB540" s="82"/>
      <c r="AC540" s="82"/>
      <c r="AD540" s="82"/>
      <c r="AE540" s="82"/>
      <c r="AF540" s="82"/>
      <c r="AG540" s="82"/>
      <c r="AH540" s="82"/>
      <c r="AI540" s="82"/>
      <c r="AJ540" s="82"/>
      <c r="AK540" s="82"/>
      <c r="AL540" s="82"/>
      <c r="AM540" s="82"/>
      <c r="AN540" s="82"/>
      <c r="AO540" s="82"/>
      <c r="AP540" s="82"/>
      <c r="AQ540" s="82"/>
      <c r="AR540" s="82"/>
      <c r="AS540" s="82"/>
      <c r="AT540" s="82"/>
      <c r="AU540" s="82"/>
      <c r="AV540" s="82"/>
      <c r="AW540" s="82"/>
      <c r="AX540" s="82"/>
      <c r="AY540" s="82"/>
      <c r="AZ540" s="82"/>
      <c r="BA540" s="82"/>
      <c r="BB540" s="82"/>
      <c r="BC540" s="82"/>
      <c r="BD540" s="82"/>
      <c r="BE540" s="82"/>
      <c r="BF540" s="82"/>
      <c r="BG540" s="82"/>
      <c r="BH540" s="82"/>
      <c r="BI540" s="82"/>
      <c r="BJ540" s="82"/>
      <c r="BK540" s="82"/>
      <c r="BL540" s="82"/>
      <c r="BM540" s="82"/>
      <c r="BN540" s="82"/>
      <c r="BO540" s="82"/>
      <c r="BP540" s="82"/>
      <c r="BQ540" s="82"/>
      <c r="BR540" s="82"/>
      <c r="BS540" s="82"/>
      <c r="BT540" s="82"/>
      <c r="BU540" s="82"/>
      <c r="BV540" s="82"/>
      <c r="BW540" s="82"/>
      <c r="BX540" s="82"/>
      <c r="BY540" s="82"/>
      <c r="CA540" s="82"/>
      <c r="CB540" s="82"/>
      <c r="CC540" s="82"/>
    </row>
    <row r="541" spans="1:81" ht="15" customHeight="1" x14ac:dyDescent="0.2">
      <c r="A541" s="82"/>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c r="AA541" s="82"/>
      <c r="AB541" s="82"/>
      <c r="AC541" s="82"/>
      <c r="AD541" s="82"/>
      <c r="AE541" s="82"/>
      <c r="AF541" s="82"/>
      <c r="AG541" s="82"/>
      <c r="AH541" s="82"/>
      <c r="AI541" s="82"/>
      <c r="AJ541" s="82"/>
      <c r="AK541" s="82"/>
      <c r="AL541" s="82"/>
      <c r="AM541" s="82"/>
      <c r="AN541" s="82"/>
      <c r="AO541" s="82"/>
      <c r="AP541" s="82"/>
      <c r="AQ541" s="82"/>
      <c r="AR541" s="82"/>
      <c r="AS541" s="82"/>
      <c r="AT541" s="82"/>
      <c r="AU541" s="82"/>
      <c r="AV541" s="82"/>
      <c r="AW541" s="82"/>
      <c r="AX541" s="82"/>
      <c r="AY541" s="82"/>
      <c r="AZ541" s="82"/>
      <c r="BA541" s="82"/>
      <c r="BB541" s="82"/>
      <c r="BC541" s="82"/>
      <c r="BD541" s="82"/>
      <c r="BE541" s="82"/>
      <c r="BF541" s="82"/>
      <c r="BG541" s="82"/>
      <c r="BH541" s="82"/>
      <c r="BI541" s="82"/>
      <c r="BJ541" s="82"/>
      <c r="BK541" s="82"/>
      <c r="BL541" s="82"/>
      <c r="BM541" s="82"/>
      <c r="BN541" s="82"/>
      <c r="BO541" s="82"/>
      <c r="BP541" s="82"/>
      <c r="BQ541" s="82"/>
      <c r="BR541" s="82"/>
      <c r="BS541" s="82"/>
      <c r="BT541" s="82"/>
      <c r="BU541" s="82"/>
      <c r="BV541" s="82"/>
      <c r="BW541" s="82"/>
      <c r="BX541" s="82"/>
      <c r="BY541" s="82"/>
      <c r="CA541" s="82"/>
      <c r="CB541" s="82"/>
      <c r="CC541" s="82"/>
    </row>
    <row r="542" spans="1:81" ht="15" customHeight="1" x14ac:dyDescent="0.2">
      <c r="A542" s="82"/>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c r="AA542" s="82"/>
      <c r="AB542" s="82"/>
      <c r="AC542" s="82"/>
      <c r="AD542" s="82"/>
      <c r="AE542" s="82"/>
      <c r="AF542" s="82"/>
      <c r="AG542" s="82"/>
      <c r="AH542" s="82"/>
      <c r="AI542" s="82"/>
      <c r="AJ542" s="82"/>
      <c r="AK542" s="82"/>
      <c r="AL542" s="82"/>
      <c r="AM542" s="82"/>
      <c r="AN542" s="82"/>
      <c r="AO542" s="82"/>
      <c r="AP542" s="82"/>
      <c r="AQ542" s="82"/>
      <c r="AR542" s="82"/>
      <c r="AS542" s="82"/>
      <c r="AT542" s="82"/>
      <c r="AU542" s="82"/>
      <c r="AV542" s="82"/>
      <c r="AW542" s="82"/>
      <c r="AX542" s="82"/>
      <c r="AY542" s="82"/>
      <c r="AZ542" s="82"/>
      <c r="BA542" s="82"/>
      <c r="BB542" s="82"/>
      <c r="BC542" s="82"/>
      <c r="BD542" s="82"/>
      <c r="BE542" s="82"/>
      <c r="BF542" s="82"/>
      <c r="BG542" s="82"/>
      <c r="BH542" s="82"/>
      <c r="BI542" s="82"/>
      <c r="BJ542" s="82"/>
      <c r="BK542" s="82"/>
      <c r="BL542" s="82"/>
      <c r="BM542" s="82"/>
      <c r="BN542" s="82"/>
      <c r="BO542" s="82"/>
      <c r="BP542" s="82"/>
      <c r="BQ542" s="82"/>
      <c r="BR542" s="82"/>
      <c r="BS542" s="82"/>
      <c r="BT542" s="82"/>
      <c r="BU542" s="82"/>
      <c r="BV542" s="82"/>
      <c r="BW542" s="82"/>
      <c r="BX542" s="82"/>
      <c r="BY542" s="82"/>
      <c r="CA542" s="82"/>
      <c r="CB542" s="82"/>
      <c r="CC542" s="82"/>
    </row>
    <row r="543" spans="1:81" ht="15" customHeight="1" x14ac:dyDescent="0.2">
      <c r="A543" s="82"/>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c r="AA543" s="82"/>
      <c r="AB543" s="82"/>
      <c r="AC543" s="82"/>
      <c r="AD543" s="82"/>
      <c r="AE543" s="82"/>
      <c r="AF543" s="82"/>
      <c r="AG543" s="82"/>
      <c r="AH543" s="82"/>
      <c r="AI543" s="82"/>
      <c r="AJ543" s="82"/>
      <c r="AK543" s="82"/>
      <c r="AL543" s="82"/>
      <c r="AM543" s="82"/>
      <c r="AN543" s="82"/>
      <c r="AO543" s="82"/>
      <c r="AP543" s="82"/>
      <c r="AQ543" s="82"/>
      <c r="AR543" s="82"/>
      <c r="AS543" s="82"/>
      <c r="AT543" s="82"/>
      <c r="AU543" s="82"/>
      <c r="AV543" s="82"/>
      <c r="AW543" s="82"/>
      <c r="AX543" s="82"/>
      <c r="AY543" s="82"/>
      <c r="AZ543" s="82"/>
      <c r="BA543" s="82"/>
      <c r="BB543" s="82"/>
      <c r="BC543" s="82"/>
      <c r="BD543" s="82"/>
      <c r="BE543" s="82"/>
      <c r="BF543" s="82"/>
      <c r="BG543" s="82"/>
      <c r="BH543" s="82"/>
      <c r="BI543" s="82"/>
      <c r="BJ543" s="82"/>
      <c r="BK543" s="82"/>
      <c r="BL543" s="82"/>
      <c r="BM543" s="82"/>
      <c r="BN543" s="82"/>
      <c r="BO543" s="82"/>
      <c r="BP543" s="82"/>
      <c r="BQ543" s="82"/>
      <c r="BR543" s="82"/>
      <c r="BS543" s="82"/>
      <c r="BT543" s="82"/>
      <c r="BU543" s="82"/>
      <c r="BV543" s="82"/>
      <c r="BW543" s="82"/>
      <c r="BX543" s="82"/>
      <c r="BY543" s="82"/>
      <c r="CA543" s="82"/>
      <c r="CB543" s="82"/>
      <c r="CC543" s="82"/>
    </row>
    <row r="544" spans="1:81" ht="15" customHeight="1" x14ac:dyDescent="0.2">
      <c r="A544" s="82"/>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c r="AA544" s="82"/>
      <c r="AB544" s="82"/>
      <c r="AC544" s="82"/>
      <c r="AD544" s="82"/>
      <c r="AE544" s="82"/>
      <c r="AF544" s="82"/>
      <c r="AG544" s="82"/>
      <c r="AH544" s="82"/>
      <c r="AI544" s="82"/>
      <c r="AJ544" s="82"/>
      <c r="AK544" s="82"/>
      <c r="AL544" s="82"/>
      <c r="AM544" s="82"/>
      <c r="AN544" s="82"/>
      <c r="AO544" s="82"/>
      <c r="AP544" s="82"/>
      <c r="AQ544" s="82"/>
      <c r="AR544" s="82"/>
      <c r="AS544" s="82"/>
      <c r="AT544" s="82"/>
      <c r="AU544" s="82"/>
      <c r="AV544" s="82"/>
      <c r="AW544" s="82"/>
      <c r="AX544" s="82"/>
      <c r="AY544" s="82"/>
      <c r="AZ544" s="82"/>
      <c r="BA544" s="82"/>
      <c r="BB544" s="82"/>
      <c r="BC544" s="82"/>
      <c r="BD544" s="82"/>
      <c r="BE544" s="82"/>
      <c r="BF544" s="82"/>
      <c r="BG544" s="82"/>
      <c r="BH544" s="82"/>
      <c r="BI544" s="82"/>
      <c r="BJ544" s="82"/>
      <c r="BK544" s="82"/>
      <c r="BL544" s="82"/>
      <c r="BM544" s="82"/>
      <c r="BN544" s="82"/>
      <c r="BO544" s="82"/>
      <c r="BP544" s="82"/>
      <c r="BQ544" s="82"/>
      <c r="BR544" s="82"/>
      <c r="BS544" s="82"/>
      <c r="BT544" s="82"/>
      <c r="BU544" s="82"/>
      <c r="BV544" s="82"/>
      <c r="BW544" s="82"/>
      <c r="BX544" s="82"/>
      <c r="BY544" s="82"/>
      <c r="CA544" s="82"/>
      <c r="CB544" s="82"/>
      <c r="CC544" s="82"/>
    </row>
    <row r="545" spans="1:81" ht="15" customHeight="1" x14ac:dyDescent="0.2">
      <c r="A545" s="82"/>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G545" s="82"/>
      <c r="AH545" s="82"/>
      <c r="AI545" s="82"/>
      <c r="AJ545" s="82"/>
      <c r="AK545" s="82"/>
      <c r="AL545" s="82"/>
      <c r="AM545" s="82"/>
      <c r="AN545" s="82"/>
      <c r="AO545" s="82"/>
      <c r="AP545" s="82"/>
      <c r="AQ545" s="82"/>
      <c r="AR545" s="82"/>
      <c r="AS545" s="82"/>
      <c r="AT545" s="82"/>
      <c r="AU545" s="82"/>
      <c r="AV545" s="82"/>
      <c r="AW545" s="82"/>
      <c r="AX545" s="82"/>
      <c r="AY545" s="82"/>
      <c r="AZ545" s="82"/>
      <c r="BA545" s="82"/>
      <c r="BB545" s="82"/>
      <c r="BC545" s="82"/>
      <c r="BD545" s="82"/>
      <c r="BE545" s="82"/>
      <c r="BF545" s="82"/>
      <c r="BG545" s="82"/>
      <c r="BH545" s="82"/>
      <c r="BI545" s="82"/>
      <c r="BJ545" s="82"/>
      <c r="BK545" s="82"/>
      <c r="BL545" s="82"/>
      <c r="BM545" s="82"/>
      <c r="BN545" s="82"/>
      <c r="BO545" s="82"/>
      <c r="BP545" s="82"/>
      <c r="BQ545" s="82"/>
      <c r="BR545" s="82"/>
      <c r="BS545" s="82"/>
      <c r="BT545" s="82"/>
      <c r="BU545" s="82"/>
      <c r="BV545" s="82"/>
      <c r="BW545" s="82"/>
      <c r="BX545" s="82"/>
      <c r="BY545" s="82"/>
      <c r="CA545" s="82"/>
      <c r="CB545" s="82"/>
      <c r="CC545" s="82"/>
    </row>
    <row r="546" spans="1:81" ht="15" customHeight="1" x14ac:dyDescent="0.2">
      <c r="A546" s="82"/>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c r="AA546" s="82"/>
      <c r="AB546" s="82"/>
      <c r="AC546" s="82"/>
      <c r="AD546" s="82"/>
      <c r="AE546" s="82"/>
      <c r="AF546" s="82"/>
      <c r="AG546" s="82"/>
      <c r="AH546" s="82"/>
      <c r="AI546" s="82"/>
      <c r="AJ546" s="82"/>
      <c r="AK546" s="82"/>
      <c r="AL546" s="82"/>
      <c r="AM546" s="82"/>
      <c r="AN546" s="82"/>
      <c r="AO546" s="82"/>
      <c r="AP546" s="82"/>
      <c r="AQ546" s="82"/>
      <c r="AR546" s="82"/>
      <c r="AS546" s="82"/>
      <c r="AT546" s="82"/>
      <c r="AU546" s="82"/>
      <c r="AV546" s="82"/>
      <c r="AW546" s="82"/>
      <c r="AX546" s="82"/>
      <c r="AY546" s="82"/>
      <c r="AZ546" s="82"/>
      <c r="BA546" s="82"/>
      <c r="BB546" s="82"/>
      <c r="BC546" s="82"/>
      <c r="BD546" s="82"/>
      <c r="BE546" s="82"/>
      <c r="BF546" s="82"/>
      <c r="BG546" s="82"/>
      <c r="BH546" s="82"/>
      <c r="BI546" s="82"/>
      <c r="BJ546" s="82"/>
      <c r="BK546" s="82"/>
      <c r="BL546" s="82"/>
      <c r="BM546" s="82"/>
      <c r="BN546" s="82"/>
      <c r="BO546" s="82"/>
      <c r="BP546" s="82"/>
      <c r="BQ546" s="82"/>
      <c r="BR546" s="82"/>
      <c r="BS546" s="82"/>
      <c r="BT546" s="82"/>
      <c r="BU546" s="82"/>
      <c r="BV546" s="82"/>
      <c r="BW546" s="82"/>
      <c r="BX546" s="82"/>
      <c r="BY546" s="82"/>
      <c r="CA546" s="82"/>
      <c r="CB546" s="82"/>
      <c r="CC546" s="82"/>
    </row>
    <row r="547" spans="1:81" ht="15" customHeight="1" x14ac:dyDescent="0.2">
      <c r="A547" s="82"/>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c r="AA547" s="82"/>
      <c r="AB547" s="82"/>
      <c r="AC547" s="82"/>
      <c r="AD547" s="82"/>
      <c r="AE547" s="82"/>
      <c r="AF547" s="82"/>
      <c r="AG547" s="82"/>
      <c r="AH547" s="82"/>
      <c r="AI547" s="82"/>
      <c r="AJ547" s="82"/>
      <c r="AK547" s="82"/>
      <c r="AL547" s="82"/>
      <c r="AM547" s="82"/>
      <c r="AN547" s="82"/>
      <c r="AO547" s="82"/>
      <c r="AP547" s="82"/>
      <c r="AQ547" s="82"/>
      <c r="AR547" s="82"/>
      <c r="AS547" s="82"/>
      <c r="AT547" s="82"/>
      <c r="AU547" s="82"/>
      <c r="AV547" s="82"/>
      <c r="AW547" s="82"/>
      <c r="AX547" s="82"/>
      <c r="AY547" s="82"/>
      <c r="AZ547" s="82"/>
      <c r="BA547" s="82"/>
      <c r="BB547" s="82"/>
      <c r="BC547" s="82"/>
      <c r="BD547" s="82"/>
      <c r="BE547" s="82"/>
      <c r="BF547" s="82"/>
      <c r="BG547" s="82"/>
      <c r="BH547" s="82"/>
      <c r="BI547" s="82"/>
      <c r="BJ547" s="82"/>
      <c r="BK547" s="82"/>
      <c r="BL547" s="82"/>
      <c r="BM547" s="82"/>
      <c r="BN547" s="82"/>
      <c r="BO547" s="82"/>
      <c r="BP547" s="82"/>
      <c r="BQ547" s="82"/>
      <c r="BR547" s="82"/>
      <c r="BS547" s="82"/>
      <c r="BT547" s="82"/>
      <c r="BU547" s="82"/>
      <c r="BV547" s="82"/>
      <c r="BW547" s="82"/>
      <c r="BX547" s="82"/>
      <c r="BY547" s="82"/>
      <c r="CA547" s="82"/>
      <c r="CB547" s="82"/>
      <c r="CC547" s="82"/>
    </row>
    <row r="548" spans="1:81" ht="15" customHeight="1" x14ac:dyDescent="0.2">
      <c r="A548" s="82"/>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c r="AA548" s="82"/>
      <c r="AB548" s="82"/>
      <c r="AC548" s="82"/>
      <c r="AD548" s="82"/>
      <c r="AE548" s="82"/>
      <c r="AF548" s="82"/>
      <c r="AG548" s="82"/>
      <c r="AH548" s="82"/>
      <c r="AI548" s="82"/>
      <c r="AJ548" s="82"/>
      <c r="AK548" s="82"/>
      <c r="AL548" s="82"/>
      <c r="AM548" s="82"/>
      <c r="AN548" s="82"/>
      <c r="AO548" s="82"/>
      <c r="AP548" s="82"/>
      <c r="AQ548" s="82"/>
      <c r="AR548" s="82"/>
      <c r="AS548" s="82"/>
      <c r="AT548" s="82"/>
      <c r="AU548" s="82"/>
      <c r="AV548" s="82"/>
      <c r="AW548" s="82"/>
      <c r="AX548" s="82"/>
      <c r="AY548" s="82"/>
      <c r="AZ548" s="82"/>
      <c r="BA548" s="82"/>
      <c r="BB548" s="82"/>
      <c r="BC548" s="82"/>
      <c r="BD548" s="82"/>
      <c r="BE548" s="82"/>
      <c r="BF548" s="82"/>
      <c r="BG548" s="82"/>
      <c r="BH548" s="82"/>
      <c r="BI548" s="82"/>
      <c r="BJ548" s="82"/>
      <c r="BK548" s="82"/>
      <c r="BL548" s="82"/>
      <c r="BM548" s="82"/>
      <c r="BN548" s="82"/>
      <c r="BO548" s="82"/>
      <c r="BP548" s="82"/>
      <c r="BQ548" s="82"/>
      <c r="BR548" s="82"/>
      <c r="BS548" s="82"/>
      <c r="BT548" s="82"/>
      <c r="BU548" s="82"/>
      <c r="BV548" s="82"/>
      <c r="BW548" s="82"/>
      <c r="BX548" s="82"/>
      <c r="BY548" s="82"/>
      <c r="CA548" s="82"/>
      <c r="CB548" s="82"/>
      <c r="CC548" s="82"/>
    </row>
    <row r="549" spans="1:81" ht="15" customHeight="1" x14ac:dyDescent="0.2">
      <c r="A549" s="82"/>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c r="AJ549" s="82"/>
      <c r="AK549" s="82"/>
      <c r="AL549" s="82"/>
      <c r="AM549" s="82"/>
      <c r="AN549" s="82"/>
      <c r="AO549" s="82"/>
      <c r="AP549" s="82"/>
      <c r="AQ549" s="82"/>
      <c r="AR549" s="82"/>
      <c r="AS549" s="82"/>
      <c r="AT549" s="82"/>
      <c r="AU549" s="82"/>
      <c r="AV549" s="82"/>
      <c r="AW549" s="82"/>
      <c r="AX549" s="82"/>
      <c r="AY549" s="82"/>
      <c r="AZ549" s="82"/>
      <c r="BA549" s="82"/>
      <c r="BB549" s="82"/>
      <c r="BC549" s="82"/>
      <c r="BD549" s="82"/>
      <c r="BE549" s="82"/>
      <c r="BF549" s="82"/>
      <c r="BG549" s="82"/>
      <c r="BH549" s="82"/>
      <c r="BI549" s="82"/>
      <c r="BJ549" s="82"/>
      <c r="BK549" s="82"/>
      <c r="BL549" s="82"/>
      <c r="BM549" s="82"/>
      <c r="BN549" s="82"/>
      <c r="BO549" s="82"/>
      <c r="BP549" s="82"/>
      <c r="BQ549" s="82"/>
      <c r="BR549" s="82"/>
      <c r="BS549" s="82"/>
      <c r="BT549" s="82"/>
      <c r="BU549" s="82"/>
      <c r="BV549" s="82"/>
      <c r="BW549" s="82"/>
      <c r="BX549" s="82"/>
      <c r="BY549" s="82"/>
      <c r="CA549" s="82"/>
      <c r="CB549" s="82"/>
      <c r="CC549" s="82"/>
    </row>
    <row r="550" spans="1:81" ht="15" customHeight="1" x14ac:dyDescent="0.2">
      <c r="A550" s="82"/>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c r="AA550" s="82"/>
      <c r="AB550" s="82"/>
      <c r="AC550" s="82"/>
      <c r="AD550" s="82"/>
      <c r="AE550" s="82"/>
      <c r="AF550" s="82"/>
      <c r="AG550" s="82"/>
      <c r="AH550" s="82"/>
      <c r="AI550" s="82"/>
      <c r="AJ550" s="82"/>
      <c r="AK550" s="82"/>
      <c r="AL550" s="82"/>
      <c r="AM550" s="82"/>
      <c r="AN550" s="82"/>
      <c r="AO550" s="82"/>
      <c r="AP550" s="82"/>
      <c r="AQ550" s="82"/>
      <c r="AR550" s="82"/>
      <c r="AS550" s="82"/>
      <c r="AT550" s="82"/>
      <c r="AU550" s="82"/>
      <c r="AV550" s="82"/>
      <c r="AW550" s="82"/>
      <c r="AX550" s="82"/>
      <c r="AY550" s="82"/>
      <c r="AZ550" s="82"/>
      <c r="BA550" s="82"/>
      <c r="BB550" s="82"/>
      <c r="BC550" s="82"/>
      <c r="BD550" s="82"/>
      <c r="BE550" s="82"/>
      <c r="BF550" s="82"/>
      <c r="BG550" s="82"/>
      <c r="BH550" s="82"/>
      <c r="BI550" s="82"/>
      <c r="BJ550" s="82"/>
      <c r="BK550" s="82"/>
      <c r="BL550" s="82"/>
      <c r="BM550" s="82"/>
      <c r="BN550" s="82"/>
      <c r="BO550" s="82"/>
      <c r="BP550" s="82"/>
      <c r="BQ550" s="82"/>
      <c r="BR550" s="82"/>
      <c r="BS550" s="82"/>
      <c r="BT550" s="82"/>
      <c r="BU550" s="82"/>
      <c r="BV550" s="82"/>
      <c r="BW550" s="82"/>
      <c r="BX550" s="82"/>
      <c r="BY550" s="82"/>
      <c r="CA550" s="82"/>
      <c r="CB550" s="82"/>
      <c r="CC550" s="82"/>
    </row>
    <row r="551" spans="1:81" ht="15" customHeight="1" x14ac:dyDescent="0.2">
      <c r="A551" s="82"/>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c r="AA551" s="82"/>
      <c r="AB551" s="82"/>
      <c r="AC551" s="82"/>
      <c r="AD551" s="82"/>
      <c r="AE551" s="82"/>
      <c r="AF551" s="82"/>
      <c r="AG551" s="82"/>
      <c r="AH551" s="82"/>
      <c r="AI551" s="82"/>
      <c r="AJ551" s="82"/>
      <c r="AK551" s="82"/>
      <c r="AL551" s="82"/>
      <c r="AM551" s="82"/>
      <c r="AN551" s="82"/>
      <c r="AO551" s="82"/>
      <c r="AP551" s="82"/>
      <c r="AQ551" s="82"/>
      <c r="AR551" s="82"/>
      <c r="AS551" s="82"/>
      <c r="AT551" s="82"/>
      <c r="AU551" s="82"/>
      <c r="AV551" s="82"/>
      <c r="AW551" s="82"/>
      <c r="AX551" s="82"/>
      <c r="AY551" s="82"/>
      <c r="AZ551" s="82"/>
      <c r="BA551" s="82"/>
      <c r="BB551" s="82"/>
      <c r="BC551" s="82"/>
      <c r="BD551" s="82"/>
      <c r="BE551" s="82"/>
      <c r="BF551" s="82"/>
      <c r="BG551" s="82"/>
      <c r="BH551" s="82"/>
      <c r="BI551" s="82"/>
      <c r="BJ551" s="82"/>
      <c r="BK551" s="82"/>
      <c r="BL551" s="82"/>
      <c r="BM551" s="82"/>
      <c r="BN551" s="82"/>
      <c r="BO551" s="82"/>
      <c r="BP551" s="82"/>
      <c r="BQ551" s="82"/>
      <c r="BR551" s="82"/>
      <c r="BS551" s="82"/>
      <c r="BT551" s="82"/>
      <c r="BU551" s="82"/>
      <c r="BV551" s="82"/>
      <c r="BW551" s="82"/>
      <c r="BX551" s="82"/>
      <c r="BY551" s="82"/>
      <c r="CA551" s="82"/>
      <c r="CB551" s="82"/>
      <c r="CC551" s="82"/>
    </row>
    <row r="552" spans="1:81" ht="15" customHeight="1" x14ac:dyDescent="0.2">
      <c r="A552" s="82"/>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c r="AJ552" s="82"/>
      <c r="AK552" s="82"/>
      <c r="AL552" s="82"/>
      <c r="AM552" s="82"/>
      <c r="AN552" s="82"/>
      <c r="AO552" s="82"/>
      <c r="AP552" s="82"/>
      <c r="AQ552" s="82"/>
      <c r="AR552" s="82"/>
      <c r="AS552" s="82"/>
      <c r="AT552" s="82"/>
      <c r="AU552" s="82"/>
      <c r="AV552" s="82"/>
      <c r="AW552" s="82"/>
      <c r="AX552" s="82"/>
      <c r="AY552" s="82"/>
      <c r="AZ552" s="82"/>
      <c r="BA552" s="82"/>
      <c r="BB552" s="82"/>
      <c r="BC552" s="82"/>
      <c r="BD552" s="82"/>
      <c r="BE552" s="82"/>
      <c r="BF552" s="82"/>
      <c r="BG552" s="82"/>
      <c r="BH552" s="82"/>
      <c r="BI552" s="82"/>
      <c r="BJ552" s="82"/>
      <c r="BK552" s="82"/>
      <c r="BL552" s="82"/>
      <c r="BM552" s="82"/>
      <c r="BN552" s="82"/>
      <c r="BO552" s="82"/>
      <c r="BP552" s="82"/>
      <c r="BQ552" s="82"/>
      <c r="BR552" s="82"/>
      <c r="BS552" s="82"/>
      <c r="BT552" s="82"/>
      <c r="BU552" s="82"/>
      <c r="BV552" s="82"/>
      <c r="BW552" s="82"/>
      <c r="BX552" s="82"/>
      <c r="BY552" s="82"/>
      <c r="CA552" s="82"/>
      <c r="CB552" s="82"/>
      <c r="CC552" s="82"/>
    </row>
    <row r="553" spans="1:81" ht="15" customHeight="1" x14ac:dyDescent="0.2">
      <c r="A553" s="82"/>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c r="AJ553" s="82"/>
      <c r="AK553" s="82"/>
      <c r="AL553" s="82"/>
      <c r="AM553" s="82"/>
      <c r="AN553" s="82"/>
      <c r="AO553" s="82"/>
      <c r="AP553" s="82"/>
      <c r="AQ553" s="82"/>
      <c r="AR553" s="82"/>
      <c r="AS553" s="82"/>
      <c r="AT553" s="82"/>
      <c r="AU553" s="82"/>
      <c r="AV553" s="82"/>
      <c r="AW553" s="82"/>
      <c r="AX553" s="82"/>
      <c r="AY553" s="82"/>
      <c r="AZ553" s="82"/>
      <c r="BA553" s="82"/>
      <c r="BB553" s="82"/>
      <c r="BC553" s="82"/>
      <c r="BD553" s="82"/>
      <c r="BE553" s="82"/>
      <c r="BF553" s="82"/>
      <c r="BG553" s="82"/>
      <c r="BH553" s="82"/>
      <c r="BI553" s="82"/>
      <c r="BJ553" s="82"/>
      <c r="BK553" s="82"/>
      <c r="BL553" s="82"/>
      <c r="BM553" s="82"/>
      <c r="BN553" s="82"/>
      <c r="BO553" s="82"/>
      <c r="BP553" s="82"/>
      <c r="BQ553" s="82"/>
      <c r="BR553" s="82"/>
      <c r="BS553" s="82"/>
      <c r="BT553" s="82"/>
      <c r="BU553" s="82"/>
      <c r="BV553" s="82"/>
      <c r="BW553" s="82"/>
      <c r="BX553" s="82"/>
      <c r="BY553" s="82"/>
      <c r="CA553" s="82"/>
      <c r="CB553" s="82"/>
      <c r="CC553" s="82"/>
    </row>
    <row r="554" spans="1:81" ht="15" customHeight="1" x14ac:dyDescent="0.2">
      <c r="A554" s="82"/>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c r="AA554" s="82"/>
      <c r="AB554" s="82"/>
      <c r="AC554" s="82"/>
      <c r="AD554" s="82"/>
      <c r="AE554" s="82"/>
      <c r="AF554" s="82"/>
      <c r="AG554" s="82"/>
      <c r="AH554" s="82"/>
      <c r="AI554" s="82"/>
      <c r="AJ554" s="82"/>
      <c r="AK554" s="82"/>
      <c r="AL554" s="82"/>
      <c r="AM554" s="82"/>
      <c r="AN554" s="82"/>
      <c r="AO554" s="82"/>
      <c r="AP554" s="82"/>
      <c r="AQ554" s="82"/>
      <c r="AR554" s="82"/>
      <c r="AS554" s="82"/>
      <c r="AT554" s="82"/>
      <c r="AU554" s="82"/>
      <c r="AV554" s="82"/>
      <c r="AW554" s="82"/>
      <c r="AX554" s="82"/>
      <c r="AY554" s="82"/>
      <c r="AZ554" s="82"/>
      <c r="BA554" s="82"/>
      <c r="BB554" s="82"/>
      <c r="BC554" s="82"/>
      <c r="BD554" s="82"/>
      <c r="BE554" s="82"/>
      <c r="BF554" s="82"/>
      <c r="BG554" s="82"/>
      <c r="BH554" s="82"/>
      <c r="BI554" s="82"/>
      <c r="BJ554" s="82"/>
      <c r="BK554" s="82"/>
      <c r="BL554" s="82"/>
      <c r="BM554" s="82"/>
      <c r="BN554" s="82"/>
      <c r="BO554" s="82"/>
      <c r="BP554" s="82"/>
      <c r="BQ554" s="82"/>
      <c r="BR554" s="82"/>
      <c r="BS554" s="82"/>
      <c r="BT554" s="82"/>
      <c r="BU554" s="82"/>
      <c r="BV554" s="82"/>
      <c r="BW554" s="82"/>
      <c r="BX554" s="82"/>
      <c r="BY554" s="82"/>
      <c r="CA554" s="82"/>
      <c r="CB554" s="82"/>
      <c r="CC554" s="82"/>
    </row>
    <row r="555" spans="1:81" ht="15" customHeight="1" x14ac:dyDescent="0.2">
      <c r="A555" s="82"/>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c r="AG555" s="82"/>
      <c r="AH555" s="82"/>
      <c r="AI555" s="82"/>
      <c r="AJ555" s="82"/>
      <c r="AK555" s="82"/>
      <c r="AL555" s="82"/>
      <c r="AM555" s="82"/>
      <c r="AN555" s="82"/>
      <c r="AO555" s="82"/>
      <c r="AP555" s="82"/>
      <c r="AQ555" s="82"/>
      <c r="AR555" s="82"/>
      <c r="AS555" s="82"/>
      <c r="AT555" s="82"/>
      <c r="AU555" s="82"/>
      <c r="AV555" s="82"/>
      <c r="AW555" s="82"/>
      <c r="AX555" s="82"/>
      <c r="AY555" s="82"/>
      <c r="AZ555" s="82"/>
      <c r="BA555" s="82"/>
      <c r="BB555" s="82"/>
      <c r="BC555" s="82"/>
      <c r="BD555" s="82"/>
      <c r="BE555" s="82"/>
      <c r="BF555" s="82"/>
      <c r="BG555" s="82"/>
      <c r="BH555" s="82"/>
      <c r="BI555" s="82"/>
      <c r="BJ555" s="82"/>
      <c r="BK555" s="82"/>
      <c r="BL555" s="82"/>
      <c r="BM555" s="82"/>
      <c r="BN555" s="82"/>
      <c r="BO555" s="82"/>
      <c r="BP555" s="82"/>
      <c r="BQ555" s="82"/>
      <c r="BR555" s="82"/>
      <c r="BS555" s="82"/>
      <c r="BT555" s="82"/>
      <c r="BU555" s="82"/>
      <c r="BV555" s="82"/>
      <c r="BW555" s="82"/>
      <c r="BX555" s="82"/>
      <c r="BY555" s="82"/>
      <c r="CA555" s="82"/>
      <c r="CB555" s="82"/>
      <c r="CC555" s="82"/>
    </row>
    <row r="556" spans="1:81" ht="15" customHeight="1" x14ac:dyDescent="0.2">
      <c r="A556" s="82"/>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c r="AA556" s="82"/>
      <c r="AB556" s="82"/>
      <c r="AC556" s="82"/>
      <c r="AD556" s="82"/>
      <c r="AE556" s="82"/>
      <c r="AF556" s="82"/>
      <c r="AG556" s="82"/>
      <c r="AH556" s="82"/>
      <c r="AI556" s="82"/>
      <c r="AJ556" s="82"/>
      <c r="AK556" s="82"/>
      <c r="AL556" s="82"/>
      <c r="AM556" s="82"/>
      <c r="AN556" s="82"/>
      <c r="AO556" s="82"/>
      <c r="AP556" s="82"/>
      <c r="AQ556" s="82"/>
      <c r="AR556" s="82"/>
      <c r="AS556" s="82"/>
      <c r="AT556" s="82"/>
      <c r="AU556" s="82"/>
      <c r="AV556" s="82"/>
      <c r="AW556" s="82"/>
      <c r="AX556" s="82"/>
      <c r="AY556" s="82"/>
      <c r="AZ556" s="82"/>
      <c r="BA556" s="82"/>
      <c r="BB556" s="82"/>
      <c r="BC556" s="82"/>
      <c r="BD556" s="82"/>
      <c r="BE556" s="82"/>
      <c r="BF556" s="82"/>
      <c r="BG556" s="82"/>
      <c r="BH556" s="82"/>
      <c r="BI556" s="82"/>
      <c r="BJ556" s="82"/>
      <c r="BK556" s="82"/>
      <c r="BL556" s="82"/>
      <c r="BM556" s="82"/>
      <c r="BN556" s="82"/>
      <c r="BO556" s="82"/>
      <c r="BP556" s="82"/>
      <c r="BQ556" s="82"/>
      <c r="BR556" s="82"/>
      <c r="BS556" s="82"/>
      <c r="BT556" s="82"/>
      <c r="BU556" s="82"/>
      <c r="BV556" s="82"/>
      <c r="BW556" s="82"/>
      <c r="BX556" s="82"/>
      <c r="BY556" s="82"/>
      <c r="CA556" s="82"/>
      <c r="CB556" s="82"/>
      <c r="CC556" s="82"/>
    </row>
    <row r="557" spans="1:81" ht="15" customHeight="1" x14ac:dyDescent="0.2">
      <c r="A557" s="82"/>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c r="AA557" s="82"/>
      <c r="AB557" s="82"/>
      <c r="AC557" s="82"/>
      <c r="AD557" s="82"/>
      <c r="AE557" s="82"/>
      <c r="AF557" s="82"/>
      <c r="AG557" s="82"/>
      <c r="AH557" s="82"/>
      <c r="AI557" s="82"/>
      <c r="AJ557" s="82"/>
      <c r="AK557" s="82"/>
      <c r="AL557" s="82"/>
      <c r="AM557" s="82"/>
      <c r="AN557" s="82"/>
      <c r="AO557" s="82"/>
      <c r="AP557" s="82"/>
      <c r="AQ557" s="82"/>
      <c r="AR557" s="82"/>
      <c r="AS557" s="82"/>
      <c r="AT557" s="82"/>
      <c r="AU557" s="82"/>
      <c r="AV557" s="82"/>
      <c r="AW557" s="82"/>
      <c r="AX557" s="82"/>
      <c r="AY557" s="82"/>
      <c r="AZ557" s="82"/>
      <c r="BA557" s="82"/>
      <c r="BB557" s="82"/>
      <c r="BC557" s="82"/>
      <c r="BD557" s="82"/>
      <c r="BE557" s="82"/>
      <c r="BF557" s="82"/>
      <c r="BG557" s="82"/>
      <c r="BH557" s="82"/>
      <c r="BI557" s="82"/>
      <c r="BJ557" s="82"/>
      <c r="BK557" s="82"/>
      <c r="BL557" s="82"/>
      <c r="BM557" s="82"/>
      <c r="BN557" s="82"/>
      <c r="BO557" s="82"/>
      <c r="BP557" s="82"/>
      <c r="BQ557" s="82"/>
      <c r="BR557" s="82"/>
      <c r="BS557" s="82"/>
      <c r="BT557" s="82"/>
      <c r="BU557" s="82"/>
      <c r="BV557" s="82"/>
      <c r="BW557" s="82"/>
      <c r="BX557" s="82"/>
      <c r="BY557" s="82"/>
      <c r="CA557" s="82"/>
      <c r="CB557" s="82"/>
      <c r="CC557" s="82"/>
    </row>
    <row r="558" spans="1:81" ht="15" customHeight="1" x14ac:dyDescent="0.2">
      <c r="A558" s="82"/>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G558" s="82"/>
      <c r="AH558" s="82"/>
      <c r="AI558" s="82"/>
      <c r="AJ558" s="82"/>
      <c r="AK558" s="82"/>
      <c r="AL558" s="82"/>
      <c r="AM558" s="82"/>
      <c r="AN558" s="82"/>
      <c r="AO558" s="82"/>
      <c r="AP558" s="82"/>
      <c r="AQ558" s="82"/>
      <c r="AR558" s="82"/>
      <c r="AS558" s="82"/>
      <c r="AT558" s="82"/>
      <c r="AU558" s="82"/>
      <c r="AV558" s="82"/>
      <c r="AW558" s="82"/>
      <c r="AX558" s="82"/>
      <c r="AY558" s="82"/>
      <c r="AZ558" s="82"/>
      <c r="BA558" s="82"/>
      <c r="BB558" s="82"/>
      <c r="BC558" s="82"/>
      <c r="BD558" s="82"/>
      <c r="BE558" s="82"/>
      <c r="BF558" s="82"/>
      <c r="BG558" s="82"/>
      <c r="BH558" s="82"/>
      <c r="BI558" s="82"/>
      <c r="BJ558" s="82"/>
      <c r="BK558" s="82"/>
      <c r="BL558" s="82"/>
      <c r="BM558" s="82"/>
      <c r="BN558" s="82"/>
      <c r="BO558" s="82"/>
      <c r="BP558" s="82"/>
      <c r="BQ558" s="82"/>
      <c r="BR558" s="82"/>
      <c r="BS558" s="82"/>
      <c r="BT558" s="82"/>
      <c r="BU558" s="82"/>
      <c r="BV558" s="82"/>
      <c r="BW558" s="82"/>
      <c r="BX558" s="82"/>
      <c r="BY558" s="82"/>
      <c r="CA558" s="82"/>
      <c r="CB558" s="82"/>
      <c r="CC558" s="82"/>
    </row>
    <row r="559" spans="1:81" ht="15" customHeight="1" x14ac:dyDescent="0.2">
      <c r="A559" s="82"/>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c r="AA559" s="82"/>
      <c r="AB559" s="82"/>
      <c r="AC559" s="82"/>
      <c r="AD559" s="82"/>
      <c r="AE559" s="82"/>
      <c r="AF559" s="82"/>
      <c r="AG559" s="82"/>
      <c r="AH559" s="82"/>
      <c r="AI559" s="82"/>
      <c r="AJ559" s="82"/>
      <c r="AK559" s="82"/>
      <c r="AL559" s="82"/>
      <c r="AM559" s="82"/>
      <c r="AN559" s="82"/>
      <c r="AO559" s="82"/>
      <c r="AP559" s="82"/>
      <c r="AQ559" s="82"/>
      <c r="AR559" s="82"/>
      <c r="AS559" s="82"/>
      <c r="AT559" s="82"/>
      <c r="AU559" s="82"/>
      <c r="AV559" s="82"/>
      <c r="AW559" s="82"/>
      <c r="AX559" s="82"/>
      <c r="AY559" s="82"/>
      <c r="AZ559" s="82"/>
      <c r="BA559" s="82"/>
      <c r="BB559" s="82"/>
      <c r="BC559" s="82"/>
      <c r="BD559" s="82"/>
      <c r="BE559" s="82"/>
      <c r="BF559" s="82"/>
      <c r="BG559" s="82"/>
      <c r="BH559" s="82"/>
      <c r="BI559" s="82"/>
      <c r="BJ559" s="82"/>
      <c r="BK559" s="82"/>
      <c r="BL559" s="82"/>
      <c r="BM559" s="82"/>
      <c r="BN559" s="82"/>
      <c r="BO559" s="82"/>
      <c r="BP559" s="82"/>
      <c r="BQ559" s="82"/>
      <c r="BR559" s="82"/>
      <c r="BS559" s="82"/>
      <c r="BT559" s="82"/>
      <c r="BU559" s="82"/>
      <c r="BV559" s="82"/>
      <c r="BW559" s="82"/>
      <c r="BX559" s="82"/>
      <c r="BY559" s="82"/>
      <c r="CA559" s="82"/>
      <c r="CB559" s="82"/>
      <c r="CC559" s="82"/>
    </row>
    <row r="560" spans="1:81" ht="15" customHeight="1" x14ac:dyDescent="0.2">
      <c r="A560" s="82"/>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c r="AA560" s="82"/>
      <c r="AB560" s="82"/>
      <c r="AC560" s="82"/>
      <c r="AD560" s="82"/>
      <c r="AE560" s="82"/>
      <c r="AF560" s="82"/>
      <c r="AG560" s="82"/>
      <c r="AH560" s="82"/>
      <c r="AI560" s="82"/>
      <c r="AJ560" s="82"/>
      <c r="AK560" s="82"/>
      <c r="AL560" s="82"/>
      <c r="AM560" s="82"/>
      <c r="AN560" s="82"/>
      <c r="AO560" s="82"/>
      <c r="AP560" s="82"/>
      <c r="AQ560" s="82"/>
      <c r="AR560" s="82"/>
      <c r="AS560" s="82"/>
      <c r="AT560" s="82"/>
      <c r="AU560" s="82"/>
      <c r="AV560" s="82"/>
      <c r="AW560" s="82"/>
      <c r="AX560" s="82"/>
      <c r="AY560" s="82"/>
      <c r="AZ560" s="82"/>
      <c r="BA560" s="82"/>
      <c r="BB560" s="82"/>
      <c r="BC560" s="82"/>
      <c r="BD560" s="82"/>
      <c r="BE560" s="82"/>
      <c r="BF560" s="82"/>
      <c r="BG560" s="82"/>
      <c r="BH560" s="82"/>
      <c r="BI560" s="82"/>
      <c r="BJ560" s="82"/>
      <c r="BK560" s="82"/>
      <c r="BL560" s="82"/>
      <c r="BM560" s="82"/>
      <c r="BN560" s="82"/>
      <c r="BO560" s="82"/>
      <c r="BP560" s="82"/>
      <c r="BQ560" s="82"/>
      <c r="BR560" s="82"/>
      <c r="BS560" s="82"/>
      <c r="BT560" s="82"/>
      <c r="BU560" s="82"/>
      <c r="BV560" s="82"/>
      <c r="BW560" s="82"/>
      <c r="BX560" s="82"/>
      <c r="BY560" s="82"/>
      <c r="CA560" s="82"/>
      <c r="CB560" s="82"/>
      <c r="CC560" s="82"/>
    </row>
    <row r="561" spans="1:81" ht="15" customHeight="1" x14ac:dyDescent="0.2">
      <c r="A561" s="82"/>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c r="AA561" s="82"/>
      <c r="AB561" s="82"/>
      <c r="AC561" s="82"/>
      <c r="AD561" s="82"/>
      <c r="AE561" s="82"/>
      <c r="AF561" s="82"/>
      <c r="AG561" s="82"/>
      <c r="AH561" s="82"/>
      <c r="AI561" s="82"/>
      <c r="AJ561" s="82"/>
      <c r="AK561" s="82"/>
      <c r="AL561" s="82"/>
      <c r="AM561" s="82"/>
      <c r="AN561" s="82"/>
      <c r="AO561" s="82"/>
      <c r="AP561" s="82"/>
      <c r="AQ561" s="82"/>
      <c r="AR561" s="82"/>
      <c r="AS561" s="82"/>
      <c r="AT561" s="82"/>
      <c r="AU561" s="82"/>
      <c r="AV561" s="82"/>
      <c r="AW561" s="82"/>
      <c r="AX561" s="82"/>
      <c r="AY561" s="82"/>
      <c r="AZ561" s="82"/>
      <c r="BA561" s="82"/>
      <c r="BB561" s="82"/>
      <c r="BC561" s="82"/>
      <c r="BD561" s="82"/>
      <c r="BE561" s="82"/>
      <c r="BF561" s="82"/>
      <c r="BG561" s="82"/>
      <c r="BH561" s="82"/>
      <c r="BI561" s="82"/>
      <c r="BJ561" s="82"/>
      <c r="BK561" s="82"/>
      <c r="BL561" s="82"/>
      <c r="BM561" s="82"/>
      <c r="BN561" s="82"/>
      <c r="BO561" s="82"/>
      <c r="BP561" s="82"/>
      <c r="BQ561" s="82"/>
      <c r="BR561" s="82"/>
      <c r="BS561" s="82"/>
      <c r="BT561" s="82"/>
      <c r="BU561" s="82"/>
      <c r="BV561" s="82"/>
      <c r="BW561" s="82"/>
      <c r="BX561" s="82"/>
      <c r="BY561" s="82"/>
      <c r="CA561" s="82"/>
      <c r="CB561" s="82"/>
      <c r="CC561" s="82"/>
    </row>
    <row r="562" spans="1:81" ht="15" customHeight="1" x14ac:dyDescent="0.2">
      <c r="A562" s="82"/>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c r="AA562" s="82"/>
      <c r="AB562" s="82"/>
      <c r="AC562" s="82"/>
      <c r="AD562" s="82"/>
      <c r="AE562" s="82"/>
      <c r="AF562" s="82"/>
      <c r="AG562" s="82"/>
      <c r="AH562" s="82"/>
      <c r="AI562" s="82"/>
      <c r="AJ562" s="82"/>
      <c r="AK562" s="82"/>
      <c r="AL562" s="82"/>
      <c r="AM562" s="82"/>
      <c r="AN562" s="82"/>
      <c r="AO562" s="82"/>
      <c r="AP562" s="82"/>
      <c r="AQ562" s="82"/>
      <c r="AR562" s="82"/>
      <c r="AS562" s="82"/>
      <c r="AT562" s="82"/>
      <c r="AU562" s="82"/>
      <c r="AV562" s="82"/>
      <c r="AW562" s="82"/>
      <c r="AX562" s="82"/>
      <c r="AY562" s="82"/>
      <c r="AZ562" s="82"/>
      <c r="BA562" s="82"/>
      <c r="BB562" s="82"/>
      <c r="BC562" s="82"/>
      <c r="BD562" s="82"/>
      <c r="BE562" s="82"/>
      <c r="BF562" s="82"/>
      <c r="BG562" s="82"/>
      <c r="BH562" s="82"/>
      <c r="BI562" s="82"/>
      <c r="BJ562" s="82"/>
      <c r="BK562" s="82"/>
      <c r="BL562" s="82"/>
      <c r="BM562" s="82"/>
      <c r="BN562" s="82"/>
      <c r="BO562" s="82"/>
      <c r="BP562" s="82"/>
      <c r="BQ562" s="82"/>
      <c r="BR562" s="82"/>
      <c r="BS562" s="82"/>
      <c r="BT562" s="82"/>
      <c r="BU562" s="82"/>
      <c r="BV562" s="82"/>
      <c r="BW562" s="82"/>
      <c r="BX562" s="82"/>
      <c r="BY562" s="82"/>
      <c r="CA562" s="82"/>
      <c r="CB562" s="82"/>
      <c r="CC562" s="82"/>
    </row>
    <row r="563" spans="1:81" ht="15" customHeight="1" x14ac:dyDescent="0.2">
      <c r="A563" s="82"/>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c r="AA563" s="82"/>
      <c r="AB563" s="82"/>
      <c r="AC563" s="82"/>
      <c r="AD563" s="82"/>
      <c r="AE563" s="82"/>
      <c r="AF563" s="82"/>
      <c r="AG563" s="82"/>
      <c r="AH563" s="82"/>
      <c r="AI563" s="82"/>
      <c r="AJ563" s="82"/>
      <c r="AK563" s="82"/>
      <c r="AL563" s="82"/>
      <c r="AM563" s="82"/>
      <c r="AN563" s="82"/>
      <c r="AO563" s="82"/>
      <c r="AP563" s="82"/>
      <c r="AQ563" s="82"/>
      <c r="AR563" s="82"/>
      <c r="AS563" s="82"/>
      <c r="AT563" s="82"/>
      <c r="AU563" s="82"/>
      <c r="AV563" s="82"/>
      <c r="AW563" s="82"/>
      <c r="AX563" s="82"/>
      <c r="AY563" s="82"/>
      <c r="AZ563" s="82"/>
      <c r="BA563" s="82"/>
      <c r="BB563" s="82"/>
      <c r="BC563" s="82"/>
      <c r="BD563" s="82"/>
      <c r="BE563" s="82"/>
      <c r="BF563" s="82"/>
      <c r="BG563" s="82"/>
      <c r="BH563" s="82"/>
      <c r="BI563" s="82"/>
      <c r="BJ563" s="82"/>
      <c r="BK563" s="82"/>
      <c r="BL563" s="82"/>
      <c r="BM563" s="82"/>
      <c r="BN563" s="82"/>
      <c r="BO563" s="82"/>
      <c r="BP563" s="82"/>
      <c r="BQ563" s="82"/>
      <c r="BR563" s="82"/>
      <c r="BS563" s="82"/>
      <c r="BT563" s="82"/>
      <c r="BU563" s="82"/>
      <c r="BV563" s="82"/>
      <c r="BW563" s="82"/>
      <c r="BX563" s="82"/>
      <c r="BY563" s="82"/>
      <c r="CA563" s="82"/>
      <c r="CB563" s="82"/>
      <c r="CC563" s="82"/>
    </row>
    <row r="564" spans="1:81" ht="15" customHeight="1" x14ac:dyDescent="0.2">
      <c r="A564" s="82"/>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G564" s="82"/>
      <c r="AH564" s="82"/>
      <c r="AI564" s="82"/>
      <c r="AJ564" s="82"/>
      <c r="AK564" s="82"/>
      <c r="AL564" s="82"/>
      <c r="AM564" s="82"/>
      <c r="AN564" s="82"/>
      <c r="AO564" s="82"/>
      <c r="AP564" s="82"/>
      <c r="AQ564" s="82"/>
      <c r="AR564" s="82"/>
      <c r="AS564" s="82"/>
      <c r="AT564" s="82"/>
      <c r="AU564" s="82"/>
      <c r="AV564" s="82"/>
      <c r="AW564" s="82"/>
      <c r="AX564" s="82"/>
      <c r="AY564" s="82"/>
      <c r="AZ564" s="82"/>
      <c r="BA564" s="82"/>
      <c r="BB564" s="82"/>
      <c r="BC564" s="82"/>
      <c r="BD564" s="82"/>
      <c r="BE564" s="82"/>
      <c r="BF564" s="82"/>
      <c r="BG564" s="82"/>
      <c r="BH564" s="82"/>
      <c r="BI564" s="82"/>
      <c r="BJ564" s="82"/>
      <c r="BK564" s="82"/>
      <c r="BL564" s="82"/>
      <c r="BM564" s="82"/>
      <c r="BN564" s="82"/>
      <c r="BO564" s="82"/>
      <c r="BP564" s="82"/>
      <c r="BQ564" s="82"/>
      <c r="BR564" s="82"/>
      <c r="BS564" s="82"/>
      <c r="BT564" s="82"/>
      <c r="BU564" s="82"/>
      <c r="BV564" s="82"/>
      <c r="BW564" s="82"/>
      <c r="BX564" s="82"/>
      <c r="BY564" s="82"/>
      <c r="CA564" s="82"/>
      <c r="CB564" s="82"/>
      <c r="CC564" s="82"/>
    </row>
    <row r="565" spans="1:81" ht="15" customHeight="1" x14ac:dyDescent="0.2">
      <c r="A565" s="82"/>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c r="AA565" s="82"/>
      <c r="AB565" s="82"/>
      <c r="AC565" s="82"/>
      <c r="AD565" s="82"/>
      <c r="AE565" s="82"/>
      <c r="AF565" s="82"/>
      <c r="AG565" s="82"/>
      <c r="AH565" s="82"/>
      <c r="AI565" s="82"/>
      <c r="AJ565" s="82"/>
      <c r="AK565" s="82"/>
      <c r="AL565" s="82"/>
      <c r="AM565" s="82"/>
      <c r="AN565" s="82"/>
      <c r="AO565" s="82"/>
      <c r="AP565" s="82"/>
      <c r="AQ565" s="82"/>
      <c r="AR565" s="82"/>
      <c r="AS565" s="82"/>
      <c r="AT565" s="82"/>
      <c r="AU565" s="82"/>
      <c r="AV565" s="82"/>
      <c r="AW565" s="82"/>
      <c r="AX565" s="82"/>
      <c r="AY565" s="82"/>
      <c r="AZ565" s="82"/>
      <c r="BA565" s="82"/>
      <c r="BB565" s="82"/>
      <c r="BC565" s="82"/>
      <c r="BD565" s="82"/>
      <c r="BE565" s="82"/>
      <c r="BF565" s="82"/>
      <c r="BG565" s="82"/>
      <c r="BH565" s="82"/>
      <c r="BI565" s="82"/>
      <c r="BJ565" s="82"/>
      <c r="BK565" s="82"/>
      <c r="BL565" s="82"/>
      <c r="BM565" s="82"/>
      <c r="BN565" s="82"/>
      <c r="BO565" s="82"/>
      <c r="BP565" s="82"/>
      <c r="BQ565" s="82"/>
      <c r="BR565" s="82"/>
      <c r="BS565" s="82"/>
      <c r="BT565" s="82"/>
      <c r="BU565" s="82"/>
      <c r="BV565" s="82"/>
      <c r="BW565" s="82"/>
      <c r="BX565" s="82"/>
      <c r="BY565" s="82"/>
      <c r="CA565" s="82"/>
      <c r="CB565" s="82"/>
      <c r="CC565" s="82"/>
    </row>
    <row r="566" spans="1:81" ht="15" customHeight="1" x14ac:dyDescent="0.2">
      <c r="A566" s="82"/>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c r="AG566" s="82"/>
      <c r="AH566" s="82"/>
      <c r="AI566" s="82"/>
      <c r="AJ566" s="82"/>
      <c r="AK566" s="82"/>
      <c r="AL566" s="82"/>
      <c r="AM566" s="82"/>
      <c r="AN566" s="82"/>
      <c r="AO566" s="82"/>
      <c r="AP566" s="82"/>
      <c r="AQ566" s="82"/>
      <c r="AR566" s="82"/>
      <c r="AS566" s="82"/>
      <c r="AT566" s="82"/>
      <c r="AU566" s="82"/>
      <c r="AV566" s="82"/>
      <c r="AW566" s="82"/>
      <c r="AX566" s="82"/>
      <c r="AY566" s="82"/>
      <c r="AZ566" s="82"/>
      <c r="BA566" s="82"/>
      <c r="BB566" s="82"/>
      <c r="BC566" s="82"/>
      <c r="BD566" s="82"/>
      <c r="BE566" s="82"/>
      <c r="BF566" s="82"/>
      <c r="BG566" s="82"/>
      <c r="BH566" s="82"/>
      <c r="BI566" s="82"/>
      <c r="BJ566" s="82"/>
      <c r="BK566" s="82"/>
      <c r="BL566" s="82"/>
      <c r="BM566" s="82"/>
      <c r="BN566" s="82"/>
      <c r="BO566" s="82"/>
      <c r="BP566" s="82"/>
      <c r="BQ566" s="82"/>
      <c r="BR566" s="82"/>
      <c r="BS566" s="82"/>
      <c r="BT566" s="82"/>
      <c r="BU566" s="82"/>
      <c r="BV566" s="82"/>
      <c r="BW566" s="82"/>
      <c r="BX566" s="82"/>
      <c r="BY566" s="82"/>
      <c r="CA566" s="82"/>
      <c r="CB566" s="82"/>
      <c r="CC566" s="82"/>
    </row>
    <row r="567" spans="1:81" ht="15" customHeight="1" x14ac:dyDescent="0.2">
      <c r="A567" s="82"/>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c r="AG567" s="82"/>
      <c r="AH567" s="82"/>
      <c r="AI567" s="82"/>
      <c r="AJ567" s="82"/>
      <c r="AK567" s="82"/>
      <c r="AL567" s="82"/>
      <c r="AM567" s="82"/>
      <c r="AN567" s="82"/>
      <c r="AO567" s="82"/>
      <c r="AP567" s="82"/>
      <c r="AQ567" s="82"/>
      <c r="AR567" s="82"/>
      <c r="AS567" s="82"/>
      <c r="AT567" s="82"/>
      <c r="AU567" s="82"/>
      <c r="AV567" s="82"/>
      <c r="AW567" s="82"/>
      <c r="AX567" s="82"/>
      <c r="AY567" s="82"/>
      <c r="AZ567" s="82"/>
      <c r="BA567" s="82"/>
      <c r="BB567" s="82"/>
      <c r="BC567" s="82"/>
      <c r="BD567" s="82"/>
      <c r="BE567" s="82"/>
      <c r="BF567" s="82"/>
      <c r="BG567" s="82"/>
      <c r="BH567" s="82"/>
      <c r="BI567" s="82"/>
      <c r="BJ567" s="82"/>
      <c r="BK567" s="82"/>
      <c r="BL567" s="82"/>
      <c r="BM567" s="82"/>
      <c r="BN567" s="82"/>
      <c r="BO567" s="82"/>
      <c r="BP567" s="82"/>
      <c r="BQ567" s="82"/>
      <c r="BR567" s="82"/>
      <c r="BS567" s="82"/>
      <c r="BT567" s="82"/>
      <c r="BU567" s="82"/>
      <c r="BV567" s="82"/>
      <c r="BW567" s="82"/>
      <c r="BX567" s="82"/>
      <c r="BY567" s="82"/>
      <c r="CA567" s="82"/>
      <c r="CB567" s="82"/>
      <c r="CC567" s="82"/>
    </row>
    <row r="568" spans="1:81" ht="15" customHeight="1" x14ac:dyDescent="0.2">
      <c r="A568" s="82"/>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c r="AA568" s="82"/>
      <c r="AB568" s="82"/>
      <c r="AC568" s="82"/>
      <c r="AD568" s="82"/>
      <c r="AE568" s="82"/>
      <c r="AF568" s="82"/>
      <c r="AG568" s="82"/>
      <c r="AH568" s="82"/>
      <c r="AI568" s="82"/>
      <c r="AJ568" s="82"/>
      <c r="AK568" s="82"/>
      <c r="AL568" s="82"/>
      <c r="AM568" s="82"/>
      <c r="AN568" s="82"/>
      <c r="AO568" s="82"/>
      <c r="AP568" s="82"/>
      <c r="AQ568" s="82"/>
      <c r="AR568" s="82"/>
      <c r="AS568" s="82"/>
      <c r="AT568" s="82"/>
      <c r="AU568" s="82"/>
      <c r="AV568" s="82"/>
      <c r="AW568" s="82"/>
      <c r="AX568" s="82"/>
      <c r="AY568" s="82"/>
      <c r="AZ568" s="82"/>
      <c r="BA568" s="82"/>
      <c r="BB568" s="82"/>
      <c r="BC568" s="82"/>
      <c r="BD568" s="82"/>
      <c r="BE568" s="82"/>
      <c r="BF568" s="82"/>
      <c r="BG568" s="82"/>
      <c r="BH568" s="82"/>
      <c r="BI568" s="82"/>
      <c r="BJ568" s="82"/>
      <c r="BK568" s="82"/>
      <c r="BL568" s="82"/>
      <c r="BM568" s="82"/>
      <c r="BN568" s="82"/>
      <c r="BO568" s="82"/>
      <c r="BP568" s="82"/>
      <c r="BQ568" s="82"/>
      <c r="BR568" s="82"/>
      <c r="BS568" s="82"/>
      <c r="BT568" s="82"/>
      <c r="BU568" s="82"/>
      <c r="BV568" s="82"/>
      <c r="BW568" s="82"/>
      <c r="BX568" s="82"/>
      <c r="BY568" s="82"/>
      <c r="CA568" s="82"/>
      <c r="CB568" s="82"/>
      <c r="CC568" s="82"/>
    </row>
    <row r="569" spans="1:81" ht="15" customHeight="1" x14ac:dyDescent="0.2">
      <c r="A569" s="82"/>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c r="AA569" s="82"/>
      <c r="AB569" s="82"/>
      <c r="AC569" s="82"/>
      <c r="AD569" s="82"/>
      <c r="AE569" s="82"/>
      <c r="AF569" s="82"/>
      <c r="AG569" s="82"/>
      <c r="AH569" s="82"/>
      <c r="AI569" s="82"/>
      <c r="AJ569" s="82"/>
      <c r="AK569" s="82"/>
      <c r="AL569" s="82"/>
      <c r="AM569" s="82"/>
      <c r="AN569" s="82"/>
      <c r="AO569" s="82"/>
      <c r="AP569" s="82"/>
      <c r="AQ569" s="82"/>
      <c r="AR569" s="82"/>
      <c r="AS569" s="82"/>
      <c r="AT569" s="82"/>
      <c r="AU569" s="82"/>
      <c r="AV569" s="82"/>
      <c r="AW569" s="82"/>
      <c r="AX569" s="82"/>
      <c r="AY569" s="82"/>
      <c r="AZ569" s="82"/>
      <c r="BA569" s="82"/>
      <c r="BB569" s="82"/>
      <c r="BC569" s="82"/>
      <c r="BD569" s="82"/>
      <c r="BE569" s="82"/>
      <c r="BF569" s="82"/>
      <c r="BG569" s="82"/>
      <c r="BH569" s="82"/>
      <c r="BI569" s="82"/>
      <c r="BJ569" s="82"/>
      <c r="BK569" s="82"/>
      <c r="BL569" s="82"/>
      <c r="BM569" s="82"/>
      <c r="BN569" s="82"/>
      <c r="BO569" s="82"/>
      <c r="BP569" s="82"/>
      <c r="BQ569" s="82"/>
      <c r="BR569" s="82"/>
      <c r="BS569" s="82"/>
      <c r="BT569" s="82"/>
      <c r="BU569" s="82"/>
      <c r="BV569" s="82"/>
      <c r="BW569" s="82"/>
      <c r="BX569" s="82"/>
      <c r="BY569" s="82"/>
      <c r="CA569" s="82"/>
      <c r="CB569" s="82"/>
      <c r="CC569" s="82"/>
    </row>
    <row r="570" spans="1:81" ht="15" customHeight="1" x14ac:dyDescent="0.2">
      <c r="A570" s="82"/>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G570" s="82"/>
      <c r="AH570" s="82"/>
      <c r="AI570" s="82"/>
      <c r="AJ570" s="82"/>
      <c r="AK570" s="82"/>
      <c r="AL570" s="82"/>
      <c r="AM570" s="82"/>
      <c r="AN570" s="82"/>
      <c r="AO570" s="82"/>
      <c r="AP570" s="82"/>
      <c r="AQ570" s="82"/>
      <c r="AR570" s="82"/>
      <c r="AS570" s="82"/>
      <c r="AT570" s="82"/>
      <c r="AU570" s="82"/>
      <c r="AV570" s="82"/>
      <c r="AW570" s="82"/>
      <c r="AX570" s="82"/>
      <c r="AY570" s="82"/>
      <c r="AZ570" s="82"/>
      <c r="BA570" s="82"/>
      <c r="BB570" s="82"/>
      <c r="BC570" s="82"/>
      <c r="BD570" s="82"/>
      <c r="BE570" s="82"/>
      <c r="BF570" s="82"/>
      <c r="BG570" s="82"/>
      <c r="BH570" s="82"/>
      <c r="BI570" s="82"/>
      <c r="BJ570" s="82"/>
      <c r="BK570" s="82"/>
      <c r="BL570" s="82"/>
      <c r="BM570" s="82"/>
      <c r="BN570" s="82"/>
      <c r="BO570" s="82"/>
      <c r="BP570" s="82"/>
      <c r="BQ570" s="82"/>
      <c r="BR570" s="82"/>
      <c r="BS570" s="82"/>
      <c r="BT570" s="82"/>
      <c r="BU570" s="82"/>
      <c r="BV570" s="82"/>
      <c r="BW570" s="82"/>
      <c r="BX570" s="82"/>
      <c r="BY570" s="82"/>
      <c r="CA570" s="82"/>
      <c r="CB570" s="82"/>
      <c r="CC570" s="82"/>
    </row>
    <row r="571" spans="1:81" ht="15" customHeight="1" x14ac:dyDescent="0.2">
      <c r="A571" s="82"/>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c r="AG571" s="82"/>
      <c r="AH571" s="82"/>
      <c r="AI571" s="82"/>
      <c r="AJ571" s="82"/>
      <c r="AK571" s="82"/>
      <c r="AL571" s="82"/>
      <c r="AM571" s="82"/>
      <c r="AN571" s="82"/>
      <c r="AO571" s="82"/>
      <c r="AP571" s="82"/>
      <c r="AQ571" s="82"/>
      <c r="AR571" s="82"/>
      <c r="AS571" s="82"/>
      <c r="AT571" s="82"/>
      <c r="AU571" s="82"/>
      <c r="AV571" s="82"/>
      <c r="AW571" s="82"/>
      <c r="AX571" s="82"/>
      <c r="AY571" s="82"/>
      <c r="AZ571" s="82"/>
      <c r="BA571" s="82"/>
      <c r="BB571" s="82"/>
      <c r="BC571" s="82"/>
      <c r="BD571" s="82"/>
      <c r="BE571" s="82"/>
      <c r="BF571" s="82"/>
      <c r="BG571" s="82"/>
      <c r="BH571" s="82"/>
      <c r="BI571" s="82"/>
      <c r="BJ571" s="82"/>
      <c r="BK571" s="82"/>
      <c r="BL571" s="82"/>
      <c r="BM571" s="82"/>
      <c r="BN571" s="82"/>
      <c r="BO571" s="82"/>
      <c r="BP571" s="82"/>
      <c r="BQ571" s="82"/>
      <c r="BR571" s="82"/>
      <c r="BS571" s="82"/>
      <c r="BT571" s="82"/>
      <c r="BU571" s="82"/>
      <c r="BV571" s="82"/>
      <c r="BW571" s="82"/>
      <c r="BX571" s="82"/>
      <c r="BY571" s="82"/>
      <c r="CA571" s="82"/>
      <c r="CB571" s="82"/>
      <c r="CC571" s="82"/>
    </row>
    <row r="572" spans="1:81" ht="15" customHeight="1" x14ac:dyDescent="0.2">
      <c r="A572" s="82"/>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c r="AA572" s="82"/>
      <c r="AB572" s="82"/>
      <c r="AC572" s="82"/>
      <c r="AD572" s="82"/>
      <c r="AE572" s="82"/>
      <c r="AF572" s="82"/>
      <c r="AG572" s="82"/>
      <c r="AH572" s="82"/>
      <c r="AI572" s="82"/>
      <c r="AJ572" s="82"/>
      <c r="AK572" s="82"/>
      <c r="AL572" s="82"/>
      <c r="AM572" s="82"/>
      <c r="AN572" s="82"/>
      <c r="AO572" s="82"/>
      <c r="AP572" s="82"/>
      <c r="AQ572" s="82"/>
      <c r="AR572" s="82"/>
      <c r="AS572" s="82"/>
      <c r="AT572" s="82"/>
      <c r="AU572" s="82"/>
      <c r="AV572" s="82"/>
      <c r="AW572" s="82"/>
      <c r="AX572" s="82"/>
      <c r="AY572" s="82"/>
      <c r="AZ572" s="82"/>
      <c r="BA572" s="82"/>
      <c r="BB572" s="82"/>
      <c r="BC572" s="82"/>
      <c r="BD572" s="82"/>
      <c r="BE572" s="82"/>
      <c r="BF572" s="82"/>
      <c r="BG572" s="82"/>
      <c r="BH572" s="82"/>
      <c r="BI572" s="82"/>
      <c r="BJ572" s="82"/>
      <c r="BK572" s="82"/>
      <c r="BL572" s="82"/>
      <c r="BM572" s="82"/>
      <c r="BN572" s="82"/>
      <c r="BO572" s="82"/>
      <c r="BP572" s="82"/>
      <c r="BQ572" s="82"/>
      <c r="BR572" s="82"/>
      <c r="BS572" s="82"/>
      <c r="BT572" s="82"/>
      <c r="BU572" s="82"/>
      <c r="BV572" s="82"/>
      <c r="BW572" s="82"/>
      <c r="BX572" s="82"/>
      <c r="BY572" s="82"/>
      <c r="CA572" s="82"/>
      <c r="CB572" s="82"/>
      <c r="CC572" s="82"/>
    </row>
    <row r="573" spans="1:81" ht="15" customHeight="1" x14ac:dyDescent="0.2">
      <c r="A573" s="82"/>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c r="AA573" s="82"/>
      <c r="AB573" s="82"/>
      <c r="AC573" s="82"/>
      <c r="AD573" s="82"/>
      <c r="AE573" s="82"/>
      <c r="AF573" s="82"/>
      <c r="AG573" s="82"/>
      <c r="AH573" s="82"/>
      <c r="AI573" s="82"/>
      <c r="AJ573" s="82"/>
      <c r="AK573" s="82"/>
      <c r="AL573" s="82"/>
      <c r="AM573" s="82"/>
      <c r="AN573" s="82"/>
      <c r="AO573" s="82"/>
      <c r="AP573" s="82"/>
      <c r="AQ573" s="82"/>
      <c r="AR573" s="82"/>
      <c r="AS573" s="82"/>
      <c r="AT573" s="82"/>
      <c r="AU573" s="82"/>
      <c r="AV573" s="82"/>
      <c r="AW573" s="82"/>
      <c r="AX573" s="82"/>
      <c r="AY573" s="82"/>
      <c r="AZ573" s="82"/>
      <c r="BA573" s="82"/>
      <c r="BB573" s="82"/>
      <c r="BC573" s="82"/>
      <c r="BD573" s="82"/>
      <c r="BE573" s="82"/>
      <c r="BF573" s="82"/>
      <c r="BG573" s="82"/>
      <c r="BH573" s="82"/>
      <c r="BI573" s="82"/>
      <c r="BJ573" s="82"/>
      <c r="BK573" s="82"/>
      <c r="BL573" s="82"/>
      <c r="BM573" s="82"/>
      <c r="BN573" s="82"/>
      <c r="BO573" s="82"/>
      <c r="BP573" s="82"/>
      <c r="BQ573" s="82"/>
      <c r="BR573" s="82"/>
      <c r="BS573" s="82"/>
      <c r="BT573" s="82"/>
      <c r="BU573" s="82"/>
      <c r="BV573" s="82"/>
      <c r="BW573" s="82"/>
      <c r="BX573" s="82"/>
      <c r="BY573" s="82"/>
      <c r="CA573" s="82"/>
      <c r="CB573" s="82"/>
      <c r="CC573" s="82"/>
    </row>
    <row r="574" spans="1:81" ht="15" customHeight="1" x14ac:dyDescent="0.2">
      <c r="A574" s="82"/>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c r="AA574" s="82"/>
      <c r="AB574" s="82"/>
      <c r="AC574" s="82"/>
      <c r="AD574" s="82"/>
      <c r="AE574" s="82"/>
      <c r="AF574" s="82"/>
      <c r="AG574" s="82"/>
      <c r="AH574" s="82"/>
      <c r="AI574" s="82"/>
      <c r="AJ574" s="82"/>
      <c r="AK574" s="82"/>
      <c r="AL574" s="82"/>
      <c r="AM574" s="82"/>
      <c r="AN574" s="82"/>
      <c r="AO574" s="82"/>
      <c r="AP574" s="82"/>
      <c r="AQ574" s="82"/>
      <c r="AR574" s="82"/>
      <c r="AS574" s="82"/>
      <c r="AT574" s="82"/>
      <c r="AU574" s="82"/>
      <c r="AV574" s="82"/>
      <c r="AW574" s="82"/>
      <c r="AX574" s="82"/>
      <c r="AY574" s="82"/>
      <c r="AZ574" s="82"/>
      <c r="BA574" s="82"/>
      <c r="BB574" s="82"/>
      <c r="BC574" s="82"/>
      <c r="BD574" s="82"/>
      <c r="BE574" s="82"/>
      <c r="BF574" s="82"/>
      <c r="BG574" s="82"/>
      <c r="BH574" s="82"/>
      <c r="BI574" s="82"/>
      <c r="BJ574" s="82"/>
      <c r="BK574" s="82"/>
      <c r="BL574" s="82"/>
      <c r="BM574" s="82"/>
      <c r="BN574" s="82"/>
      <c r="BO574" s="82"/>
      <c r="BP574" s="82"/>
      <c r="BQ574" s="82"/>
      <c r="BR574" s="82"/>
      <c r="BS574" s="82"/>
      <c r="BT574" s="82"/>
      <c r="BU574" s="82"/>
      <c r="BV574" s="82"/>
      <c r="BW574" s="82"/>
      <c r="BX574" s="82"/>
      <c r="BY574" s="82"/>
      <c r="CA574" s="82"/>
      <c r="CB574" s="82"/>
      <c r="CC574" s="82"/>
    </row>
    <row r="575" spans="1:81" ht="15" customHeight="1" x14ac:dyDescent="0.2">
      <c r="A575" s="82"/>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c r="AA575" s="82"/>
      <c r="AB575" s="82"/>
      <c r="AC575" s="82"/>
      <c r="AD575" s="82"/>
      <c r="AE575" s="82"/>
      <c r="AF575" s="82"/>
      <c r="AG575" s="82"/>
      <c r="AH575" s="82"/>
      <c r="AI575" s="82"/>
      <c r="AJ575" s="82"/>
      <c r="AK575" s="82"/>
      <c r="AL575" s="82"/>
      <c r="AM575" s="82"/>
      <c r="AN575" s="82"/>
      <c r="AO575" s="82"/>
      <c r="AP575" s="82"/>
      <c r="AQ575" s="82"/>
      <c r="AR575" s="82"/>
      <c r="AS575" s="82"/>
      <c r="AT575" s="82"/>
      <c r="AU575" s="82"/>
      <c r="AV575" s="82"/>
      <c r="AW575" s="82"/>
      <c r="AX575" s="82"/>
      <c r="AY575" s="82"/>
      <c r="AZ575" s="82"/>
      <c r="BA575" s="82"/>
      <c r="BB575" s="82"/>
      <c r="BC575" s="82"/>
      <c r="BD575" s="82"/>
      <c r="BE575" s="82"/>
      <c r="BF575" s="82"/>
      <c r="BG575" s="82"/>
      <c r="BH575" s="82"/>
      <c r="BI575" s="82"/>
      <c r="BJ575" s="82"/>
      <c r="BK575" s="82"/>
      <c r="BL575" s="82"/>
      <c r="BM575" s="82"/>
      <c r="BN575" s="82"/>
      <c r="BO575" s="82"/>
      <c r="BP575" s="82"/>
      <c r="BQ575" s="82"/>
      <c r="BR575" s="82"/>
      <c r="BS575" s="82"/>
      <c r="BT575" s="82"/>
      <c r="BU575" s="82"/>
      <c r="BV575" s="82"/>
      <c r="BW575" s="82"/>
      <c r="BX575" s="82"/>
      <c r="BY575" s="82"/>
      <c r="CA575" s="82"/>
      <c r="CB575" s="82"/>
      <c r="CC575" s="82"/>
    </row>
    <row r="576" spans="1:81" ht="15" customHeight="1" x14ac:dyDescent="0.2">
      <c r="A576" s="82"/>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G576" s="82"/>
      <c r="AH576" s="82"/>
      <c r="AI576" s="82"/>
      <c r="AJ576" s="82"/>
      <c r="AK576" s="82"/>
      <c r="AL576" s="82"/>
      <c r="AM576" s="82"/>
      <c r="AN576" s="82"/>
      <c r="AO576" s="82"/>
      <c r="AP576" s="82"/>
      <c r="AQ576" s="82"/>
      <c r="AR576" s="82"/>
      <c r="AS576" s="82"/>
      <c r="AT576" s="82"/>
      <c r="AU576" s="82"/>
      <c r="AV576" s="82"/>
      <c r="AW576" s="82"/>
      <c r="AX576" s="82"/>
      <c r="AY576" s="82"/>
      <c r="AZ576" s="82"/>
      <c r="BA576" s="82"/>
      <c r="BB576" s="82"/>
      <c r="BC576" s="82"/>
      <c r="BD576" s="82"/>
      <c r="BE576" s="82"/>
      <c r="BF576" s="82"/>
      <c r="BG576" s="82"/>
      <c r="BH576" s="82"/>
      <c r="BI576" s="82"/>
      <c r="BJ576" s="82"/>
      <c r="BK576" s="82"/>
      <c r="BL576" s="82"/>
      <c r="BM576" s="82"/>
      <c r="BN576" s="82"/>
      <c r="BO576" s="82"/>
      <c r="BP576" s="82"/>
      <c r="BQ576" s="82"/>
      <c r="BR576" s="82"/>
      <c r="BS576" s="82"/>
      <c r="BT576" s="82"/>
      <c r="BU576" s="82"/>
      <c r="BV576" s="82"/>
      <c r="BW576" s="82"/>
      <c r="BX576" s="82"/>
      <c r="BY576" s="82"/>
      <c r="CA576" s="82"/>
      <c r="CB576" s="82"/>
      <c r="CC576" s="82"/>
    </row>
    <row r="577" spans="1:81" ht="15" customHeight="1" x14ac:dyDescent="0.2">
      <c r="A577" s="82"/>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c r="AA577" s="82"/>
      <c r="AB577" s="82"/>
      <c r="AC577" s="82"/>
      <c r="AD577" s="82"/>
      <c r="AE577" s="82"/>
      <c r="AF577" s="82"/>
      <c r="AG577" s="82"/>
      <c r="AH577" s="82"/>
      <c r="AI577" s="82"/>
      <c r="AJ577" s="82"/>
      <c r="AK577" s="82"/>
      <c r="AL577" s="82"/>
      <c r="AM577" s="82"/>
      <c r="AN577" s="82"/>
      <c r="AO577" s="82"/>
      <c r="AP577" s="82"/>
      <c r="AQ577" s="82"/>
      <c r="AR577" s="82"/>
      <c r="AS577" s="82"/>
      <c r="AT577" s="82"/>
      <c r="AU577" s="82"/>
      <c r="AV577" s="82"/>
      <c r="AW577" s="82"/>
      <c r="AX577" s="82"/>
      <c r="AY577" s="82"/>
      <c r="AZ577" s="82"/>
      <c r="BA577" s="82"/>
      <c r="BB577" s="82"/>
      <c r="BC577" s="82"/>
      <c r="BD577" s="82"/>
      <c r="BE577" s="82"/>
      <c r="BF577" s="82"/>
      <c r="BG577" s="82"/>
      <c r="BH577" s="82"/>
      <c r="BI577" s="82"/>
      <c r="BJ577" s="82"/>
      <c r="BK577" s="82"/>
      <c r="BL577" s="82"/>
      <c r="BM577" s="82"/>
      <c r="BN577" s="82"/>
      <c r="BO577" s="82"/>
      <c r="BP577" s="82"/>
      <c r="BQ577" s="82"/>
      <c r="BR577" s="82"/>
      <c r="BS577" s="82"/>
      <c r="BT577" s="82"/>
      <c r="BU577" s="82"/>
      <c r="BV577" s="82"/>
      <c r="BW577" s="82"/>
      <c r="BX577" s="82"/>
      <c r="BY577" s="82"/>
      <c r="CA577" s="82"/>
      <c r="CB577" s="82"/>
      <c r="CC577" s="82"/>
    </row>
    <row r="578" spans="1:81" ht="15" customHeight="1" x14ac:dyDescent="0.2">
      <c r="A578" s="82"/>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c r="AA578" s="82"/>
      <c r="AB578" s="82"/>
      <c r="AC578" s="82"/>
      <c r="AD578" s="82"/>
      <c r="AE578" s="82"/>
      <c r="AF578" s="82"/>
      <c r="AG578" s="82"/>
      <c r="AH578" s="82"/>
      <c r="AI578" s="82"/>
      <c r="AJ578" s="82"/>
      <c r="AK578" s="82"/>
      <c r="AL578" s="82"/>
      <c r="AM578" s="82"/>
      <c r="AN578" s="82"/>
      <c r="AO578" s="82"/>
      <c r="AP578" s="82"/>
      <c r="AQ578" s="82"/>
      <c r="AR578" s="82"/>
      <c r="AS578" s="82"/>
      <c r="AT578" s="82"/>
      <c r="AU578" s="82"/>
      <c r="AV578" s="82"/>
      <c r="AW578" s="82"/>
      <c r="AX578" s="82"/>
      <c r="AY578" s="82"/>
      <c r="AZ578" s="82"/>
      <c r="BA578" s="82"/>
      <c r="BB578" s="82"/>
      <c r="BC578" s="82"/>
      <c r="BD578" s="82"/>
      <c r="BE578" s="82"/>
      <c r="BF578" s="82"/>
      <c r="BG578" s="82"/>
      <c r="BH578" s="82"/>
      <c r="BI578" s="82"/>
      <c r="BJ578" s="82"/>
      <c r="BK578" s="82"/>
      <c r="BL578" s="82"/>
      <c r="BM578" s="82"/>
      <c r="BN578" s="82"/>
      <c r="BO578" s="82"/>
      <c r="BP578" s="82"/>
      <c r="BQ578" s="82"/>
      <c r="BR578" s="82"/>
      <c r="BS578" s="82"/>
      <c r="BT578" s="82"/>
      <c r="BU578" s="82"/>
      <c r="BV578" s="82"/>
      <c r="BW578" s="82"/>
      <c r="BX578" s="82"/>
      <c r="BY578" s="82"/>
      <c r="CA578" s="82"/>
      <c r="CB578" s="82"/>
      <c r="CC578" s="82"/>
    </row>
    <row r="579" spans="1:81" ht="15" customHeight="1" x14ac:dyDescent="0.2">
      <c r="A579" s="82"/>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c r="AA579" s="82"/>
      <c r="AB579" s="82"/>
      <c r="AC579" s="82"/>
      <c r="AD579" s="82"/>
      <c r="AE579" s="82"/>
      <c r="AF579" s="82"/>
      <c r="AG579" s="82"/>
      <c r="AH579" s="82"/>
      <c r="AI579" s="82"/>
      <c r="AJ579" s="82"/>
      <c r="AK579" s="82"/>
      <c r="AL579" s="82"/>
      <c r="AM579" s="82"/>
      <c r="AN579" s="82"/>
      <c r="AO579" s="82"/>
      <c r="AP579" s="82"/>
      <c r="AQ579" s="82"/>
      <c r="AR579" s="82"/>
      <c r="AS579" s="82"/>
      <c r="AT579" s="82"/>
      <c r="AU579" s="82"/>
      <c r="AV579" s="82"/>
      <c r="AW579" s="82"/>
      <c r="AX579" s="82"/>
      <c r="AY579" s="82"/>
      <c r="AZ579" s="82"/>
      <c r="BA579" s="82"/>
      <c r="BB579" s="82"/>
      <c r="BC579" s="82"/>
      <c r="BD579" s="82"/>
      <c r="BE579" s="82"/>
      <c r="BF579" s="82"/>
      <c r="BG579" s="82"/>
      <c r="BH579" s="82"/>
      <c r="BI579" s="82"/>
      <c r="BJ579" s="82"/>
      <c r="BK579" s="82"/>
      <c r="BL579" s="82"/>
      <c r="BM579" s="82"/>
      <c r="BN579" s="82"/>
      <c r="BO579" s="82"/>
      <c r="BP579" s="82"/>
      <c r="BQ579" s="82"/>
      <c r="BR579" s="82"/>
      <c r="BS579" s="82"/>
      <c r="BT579" s="82"/>
      <c r="BU579" s="82"/>
      <c r="BV579" s="82"/>
      <c r="BW579" s="82"/>
      <c r="BX579" s="82"/>
      <c r="BY579" s="82"/>
      <c r="CA579" s="82"/>
      <c r="CB579" s="82"/>
      <c r="CC579" s="82"/>
    </row>
    <row r="580" spans="1:81" ht="15" customHeight="1" x14ac:dyDescent="0.2">
      <c r="A580" s="82"/>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c r="AA580" s="82"/>
      <c r="AB580" s="82"/>
      <c r="AC580" s="82"/>
      <c r="AD580" s="82"/>
      <c r="AE580" s="82"/>
      <c r="AF580" s="82"/>
      <c r="AG580" s="82"/>
      <c r="AH580" s="82"/>
      <c r="AI580" s="82"/>
      <c r="AJ580" s="82"/>
      <c r="AK580" s="82"/>
      <c r="AL580" s="82"/>
      <c r="AM580" s="82"/>
      <c r="AN580" s="82"/>
      <c r="AO580" s="82"/>
      <c r="AP580" s="82"/>
      <c r="AQ580" s="82"/>
      <c r="AR580" s="82"/>
      <c r="AS580" s="82"/>
      <c r="AT580" s="82"/>
      <c r="AU580" s="82"/>
      <c r="AV580" s="82"/>
      <c r="AW580" s="82"/>
      <c r="AX580" s="82"/>
      <c r="AY580" s="82"/>
      <c r="AZ580" s="82"/>
      <c r="BA580" s="82"/>
      <c r="BB580" s="82"/>
      <c r="BC580" s="82"/>
      <c r="BD580" s="82"/>
      <c r="BE580" s="82"/>
      <c r="BF580" s="82"/>
      <c r="BG580" s="82"/>
      <c r="BH580" s="82"/>
      <c r="BI580" s="82"/>
      <c r="BJ580" s="82"/>
      <c r="BK580" s="82"/>
      <c r="BL580" s="82"/>
      <c r="BM580" s="82"/>
      <c r="BN580" s="82"/>
      <c r="BO580" s="82"/>
      <c r="BP580" s="82"/>
      <c r="BQ580" s="82"/>
      <c r="BR580" s="82"/>
      <c r="BS580" s="82"/>
      <c r="BT580" s="82"/>
      <c r="BU580" s="82"/>
      <c r="BV580" s="82"/>
      <c r="BW580" s="82"/>
      <c r="BX580" s="82"/>
      <c r="BY580" s="82"/>
      <c r="CA580" s="82"/>
      <c r="CB580" s="82"/>
      <c r="CC580" s="82"/>
    </row>
    <row r="581" spans="1:81" ht="15" customHeight="1" x14ac:dyDescent="0.2">
      <c r="A581" s="82"/>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c r="AG581" s="82"/>
      <c r="AH581" s="82"/>
      <c r="AI581" s="82"/>
      <c r="AJ581" s="82"/>
      <c r="AK581" s="82"/>
      <c r="AL581" s="82"/>
      <c r="AM581" s="82"/>
      <c r="AN581" s="82"/>
      <c r="AO581" s="82"/>
      <c r="AP581" s="82"/>
      <c r="AQ581" s="82"/>
      <c r="AR581" s="82"/>
      <c r="AS581" s="82"/>
      <c r="AT581" s="82"/>
      <c r="AU581" s="82"/>
      <c r="AV581" s="82"/>
      <c r="AW581" s="82"/>
      <c r="AX581" s="82"/>
      <c r="AY581" s="82"/>
      <c r="AZ581" s="82"/>
      <c r="BA581" s="82"/>
      <c r="BB581" s="82"/>
      <c r="BC581" s="82"/>
      <c r="BD581" s="82"/>
      <c r="BE581" s="82"/>
      <c r="BF581" s="82"/>
      <c r="BG581" s="82"/>
      <c r="BH581" s="82"/>
      <c r="BI581" s="82"/>
      <c r="BJ581" s="82"/>
      <c r="BK581" s="82"/>
      <c r="BL581" s="82"/>
      <c r="BM581" s="82"/>
      <c r="BN581" s="82"/>
      <c r="BO581" s="82"/>
      <c r="BP581" s="82"/>
      <c r="BQ581" s="82"/>
      <c r="BR581" s="82"/>
      <c r="BS581" s="82"/>
      <c r="BT581" s="82"/>
      <c r="BU581" s="82"/>
      <c r="BV581" s="82"/>
      <c r="BW581" s="82"/>
      <c r="BX581" s="82"/>
      <c r="BY581" s="82"/>
      <c r="CA581" s="82"/>
      <c r="CB581" s="82"/>
      <c r="CC581" s="82"/>
    </row>
    <row r="582" spans="1:81" ht="15" customHeight="1" x14ac:dyDescent="0.2">
      <c r="A582" s="82"/>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G582" s="82"/>
      <c r="AH582" s="82"/>
      <c r="AI582" s="82"/>
      <c r="AJ582" s="82"/>
      <c r="AK582" s="82"/>
      <c r="AL582" s="82"/>
      <c r="AM582" s="82"/>
      <c r="AN582" s="82"/>
      <c r="AO582" s="82"/>
      <c r="AP582" s="82"/>
      <c r="AQ582" s="82"/>
      <c r="AR582" s="82"/>
      <c r="AS582" s="82"/>
      <c r="AT582" s="82"/>
      <c r="AU582" s="82"/>
      <c r="AV582" s="82"/>
      <c r="AW582" s="82"/>
      <c r="AX582" s="82"/>
      <c r="AY582" s="82"/>
      <c r="AZ582" s="82"/>
      <c r="BA582" s="82"/>
      <c r="BB582" s="82"/>
      <c r="BC582" s="82"/>
      <c r="BD582" s="82"/>
      <c r="BE582" s="82"/>
      <c r="BF582" s="82"/>
      <c r="BG582" s="82"/>
      <c r="BH582" s="82"/>
      <c r="BI582" s="82"/>
      <c r="BJ582" s="82"/>
      <c r="BK582" s="82"/>
      <c r="BL582" s="82"/>
      <c r="BM582" s="82"/>
      <c r="BN582" s="82"/>
      <c r="BO582" s="82"/>
      <c r="BP582" s="82"/>
      <c r="BQ582" s="82"/>
      <c r="BR582" s="82"/>
      <c r="BS582" s="82"/>
      <c r="BT582" s="82"/>
      <c r="BU582" s="82"/>
      <c r="BV582" s="82"/>
      <c r="BW582" s="82"/>
      <c r="BX582" s="82"/>
      <c r="BY582" s="82"/>
      <c r="CA582" s="82"/>
      <c r="CB582" s="82"/>
      <c r="CC582" s="82"/>
    </row>
    <row r="583" spans="1:81" ht="15" customHeight="1" x14ac:dyDescent="0.2">
      <c r="A583" s="82"/>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c r="AA583" s="82"/>
      <c r="AB583" s="82"/>
      <c r="AC583" s="82"/>
      <c r="AD583" s="82"/>
      <c r="AE583" s="82"/>
      <c r="AF583" s="82"/>
      <c r="AG583" s="82"/>
      <c r="AH583" s="82"/>
      <c r="AI583" s="82"/>
      <c r="AJ583" s="82"/>
      <c r="AK583" s="82"/>
      <c r="AL583" s="82"/>
      <c r="AM583" s="82"/>
      <c r="AN583" s="82"/>
      <c r="AO583" s="82"/>
      <c r="AP583" s="82"/>
      <c r="AQ583" s="82"/>
      <c r="AR583" s="82"/>
      <c r="AS583" s="82"/>
      <c r="AT583" s="82"/>
      <c r="AU583" s="82"/>
      <c r="AV583" s="82"/>
      <c r="AW583" s="82"/>
      <c r="AX583" s="82"/>
      <c r="AY583" s="82"/>
      <c r="AZ583" s="82"/>
      <c r="BA583" s="82"/>
      <c r="BB583" s="82"/>
      <c r="BC583" s="82"/>
      <c r="BD583" s="82"/>
      <c r="BE583" s="82"/>
      <c r="BF583" s="82"/>
      <c r="BG583" s="82"/>
      <c r="BH583" s="82"/>
      <c r="BI583" s="82"/>
      <c r="BJ583" s="82"/>
      <c r="BK583" s="82"/>
      <c r="BL583" s="82"/>
      <c r="BM583" s="82"/>
      <c r="BN583" s="82"/>
      <c r="BO583" s="82"/>
      <c r="BP583" s="82"/>
      <c r="BQ583" s="82"/>
      <c r="BR583" s="82"/>
      <c r="BS583" s="82"/>
      <c r="BT583" s="82"/>
      <c r="BU583" s="82"/>
      <c r="BV583" s="82"/>
      <c r="BW583" s="82"/>
      <c r="BX583" s="82"/>
      <c r="BY583" s="82"/>
      <c r="CA583" s="82"/>
      <c r="CB583" s="82"/>
      <c r="CC583" s="82"/>
    </row>
    <row r="584" spans="1:81" ht="15" customHeight="1" x14ac:dyDescent="0.2">
      <c r="A584" s="82"/>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c r="AA584" s="82"/>
      <c r="AB584" s="82"/>
      <c r="AC584" s="82"/>
      <c r="AD584" s="82"/>
      <c r="AE584" s="82"/>
      <c r="AF584" s="82"/>
      <c r="AG584" s="82"/>
      <c r="AH584" s="82"/>
      <c r="AI584" s="82"/>
      <c r="AJ584" s="82"/>
      <c r="AK584" s="82"/>
      <c r="AL584" s="82"/>
      <c r="AM584" s="82"/>
      <c r="AN584" s="82"/>
      <c r="AO584" s="82"/>
      <c r="AP584" s="82"/>
      <c r="AQ584" s="82"/>
      <c r="AR584" s="82"/>
      <c r="AS584" s="82"/>
      <c r="AT584" s="82"/>
      <c r="AU584" s="82"/>
      <c r="AV584" s="82"/>
      <c r="AW584" s="82"/>
      <c r="AX584" s="82"/>
      <c r="AY584" s="82"/>
      <c r="AZ584" s="82"/>
      <c r="BA584" s="82"/>
      <c r="BB584" s="82"/>
      <c r="BC584" s="82"/>
      <c r="BD584" s="82"/>
      <c r="BE584" s="82"/>
      <c r="BF584" s="82"/>
      <c r="BG584" s="82"/>
      <c r="BH584" s="82"/>
      <c r="BI584" s="82"/>
      <c r="BJ584" s="82"/>
      <c r="BK584" s="82"/>
      <c r="BL584" s="82"/>
      <c r="BM584" s="82"/>
      <c r="BN584" s="82"/>
      <c r="BO584" s="82"/>
      <c r="BP584" s="82"/>
      <c r="BQ584" s="82"/>
      <c r="BR584" s="82"/>
      <c r="BS584" s="82"/>
      <c r="BT584" s="82"/>
      <c r="BU584" s="82"/>
      <c r="BV584" s="82"/>
      <c r="BW584" s="82"/>
      <c r="BX584" s="82"/>
      <c r="BY584" s="82"/>
      <c r="CA584" s="82"/>
      <c r="CB584" s="82"/>
      <c r="CC584" s="82"/>
    </row>
    <row r="585" spans="1:81" ht="15" customHeight="1" x14ac:dyDescent="0.2">
      <c r="A585" s="82"/>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c r="AA585" s="82"/>
      <c r="AB585" s="82"/>
      <c r="AC585" s="82"/>
      <c r="AD585" s="82"/>
      <c r="AE585" s="82"/>
      <c r="AF585" s="82"/>
      <c r="AG585" s="82"/>
      <c r="AH585" s="82"/>
      <c r="AI585" s="82"/>
      <c r="AJ585" s="82"/>
      <c r="AK585" s="82"/>
      <c r="AL585" s="82"/>
      <c r="AM585" s="82"/>
      <c r="AN585" s="82"/>
      <c r="AO585" s="82"/>
      <c r="AP585" s="82"/>
      <c r="AQ585" s="82"/>
      <c r="AR585" s="82"/>
      <c r="AS585" s="82"/>
      <c r="AT585" s="82"/>
      <c r="AU585" s="82"/>
      <c r="AV585" s="82"/>
      <c r="AW585" s="82"/>
      <c r="AX585" s="82"/>
      <c r="AY585" s="82"/>
      <c r="AZ585" s="82"/>
      <c r="BA585" s="82"/>
      <c r="BB585" s="82"/>
      <c r="BC585" s="82"/>
      <c r="BD585" s="82"/>
      <c r="BE585" s="82"/>
      <c r="BF585" s="82"/>
      <c r="BG585" s="82"/>
      <c r="BH585" s="82"/>
      <c r="BI585" s="82"/>
      <c r="BJ585" s="82"/>
      <c r="BK585" s="82"/>
      <c r="BL585" s="82"/>
      <c r="BM585" s="82"/>
      <c r="BN585" s="82"/>
      <c r="BO585" s="82"/>
      <c r="BP585" s="82"/>
      <c r="BQ585" s="82"/>
      <c r="BR585" s="82"/>
      <c r="BS585" s="82"/>
      <c r="BT585" s="82"/>
      <c r="BU585" s="82"/>
      <c r="BV585" s="82"/>
      <c r="BW585" s="82"/>
      <c r="BX585" s="82"/>
      <c r="BY585" s="82"/>
      <c r="CA585" s="82"/>
      <c r="CB585" s="82"/>
      <c r="CC585" s="82"/>
    </row>
    <row r="586" spans="1:81" ht="15" customHeight="1" x14ac:dyDescent="0.2">
      <c r="A586" s="82"/>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c r="AA586" s="82"/>
      <c r="AB586" s="82"/>
      <c r="AC586" s="82"/>
      <c r="AD586" s="82"/>
      <c r="AE586" s="82"/>
      <c r="AF586" s="82"/>
      <c r="AG586" s="82"/>
      <c r="AH586" s="82"/>
      <c r="AI586" s="82"/>
      <c r="AJ586" s="82"/>
      <c r="AK586" s="82"/>
      <c r="AL586" s="82"/>
      <c r="AM586" s="82"/>
      <c r="AN586" s="82"/>
      <c r="AO586" s="82"/>
      <c r="AP586" s="82"/>
      <c r="AQ586" s="82"/>
      <c r="AR586" s="82"/>
      <c r="AS586" s="82"/>
      <c r="AT586" s="82"/>
      <c r="AU586" s="82"/>
      <c r="AV586" s="82"/>
      <c r="AW586" s="82"/>
      <c r="AX586" s="82"/>
      <c r="AY586" s="82"/>
      <c r="AZ586" s="82"/>
      <c r="BA586" s="82"/>
      <c r="BB586" s="82"/>
      <c r="BC586" s="82"/>
      <c r="BD586" s="82"/>
      <c r="BE586" s="82"/>
      <c r="BF586" s="82"/>
      <c r="BG586" s="82"/>
      <c r="BH586" s="82"/>
      <c r="BI586" s="82"/>
      <c r="BJ586" s="82"/>
      <c r="BK586" s="82"/>
      <c r="BL586" s="82"/>
      <c r="BM586" s="82"/>
      <c r="BN586" s="82"/>
      <c r="BO586" s="82"/>
      <c r="BP586" s="82"/>
      <c r="BQ586" s="82"/>
      <c r="BR586" s="82"/>
      <c r="BS586" s="82"/>
      <c r="BT586" s="82"/>
      <c r="BU586" s="82"/>
      <c r="BV586" s="82"/>
      <c r="BW586" s="82"/>
      <c r="BX586" s="82"/>
      <c r="BY586" s="82"/>
      <c r="CA586" s="82"/>
      <c r="CB586" s="82"/>
      <c r="CC586" s="82"/>
    </row>
    <row r="587" spans="1:81" ht="15" customHeight="1" x14ac:dyDescent="0.2">
      <c r="A587" s="82"/>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c r="AA587" s="82"/>
      <c r="AB587" s="82"/>
      <c r="AC587" s="82"/>
      <c r="AD587" s="82"/>
      <c r="AE587" s="82"/>
      <c r="AF587" s="82"/>
      <c r="AG587" s="82"/>
      <c r="AH587" s="82"/>
      <c r="AI587" s="82"/>
      <c r="AJ587" s="82"/>
      <c r="AK587" s="82"/>
      <c r="AL587" s="82"/>
      <c r="AM587" s="82"/>
      <c r="AN587" s="82"/>
      <c r="AO587" s="82"/>
      <c r="AP587" s="82"/>
      <c r="AQ587" s="82"/>
      <c r="AR587" s="82"/>
      <c r="AS587" s="82"/>
      <c r="AT587" s="82"/>
      <c r="AU587" s="82"/>
      <c r="AV587" s="82"/>
      <c r="AW587" s="82"/>
      <c r="AX587" s="82"/>
      <c r="AY587" s="82"/>
      <c r="AZ587" s="82"/>
      <c r="BA587" s="82"/>
      <c r="BB587" s="82"/>
      <c r="BC587" s="82"/>
      <c r="BD587" s="82"/>
      <c r="BE587" s="82"/>
      <c r="BF587" s="82"/>
      <c r="BG587" s="82"/>
      <c r="BH587" s="82"/>
      <c r="BI587" s="82"/>
      <c r="BJ587" s="82"/>
      <c r="BK587" s="82"/>
      <c r="BL587" s="82"/>
      <c r="BM587" s="82"/>
      <c r="BN587" s="82"/>
      <c r="BO587" s="82"/>
      <c r="BP587" s="82"/>
      <c r="BQ587" s="82"/>
      <c r="BR587" s="82"/>
      <c r="BS587" s="82"/>
      <c r="BT587" s="82"/>
      <c r="BU587" s="82"/>
      <c r="BV587" s="82"/>
      <c r="BW587" s="82"/>
      <c r="BX587" s="82"/>
      <c r="BY587" s="82"/>
      <c r="CA587" s="82"/>
      <c r="CB587" s="82"/>
      <c r="CC587" s="82"/>
    </row>
    <row r="588" spans="1:81" ht="15" customHeight="1" x14ac:dyDescent="0.2">
      <c r="A588" s="82"/>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G588" s="82"/>
      <c r="AH588" s="82"/>
      <c r="AI588" s="82"/>
      <c r="AJ588" s="82"/>
      <c r="AK588" s="82"/>
      <c r="AL588" s="82"/>
      <c r="AM588" s="82"/>
      <c r="AN588" s="82"/>
      <c r="AO588" s="82"/>
      <c r="AP588" s="82"/>
      <c r="AQ588" s="82"/>
      <c r="AR588" s="82"/>
      <c r="AS588" s="82"/>
      <c r="AT588" s="82"/>
      <c r="AU588" s="82"/>
      <c r="AV588" s="82"/>
      <c r="AW588" s="82"/>
      <c r="AX588" s="82"/>
      <c r="AY588" s="82"/>
      <c r="AZ588" s="82"/>
      <c r="BA588" s="82"/>
      <c r="BB588" s="82"/>
      <c r="BC588" s="82"/>
      <c r="BD588" s="82"/>
      <c r="BE588" s="82"/>
      <c r="BF588" s="82"/>
      <c r="BG588" s="82"/>
      <c r="BH588" s="82"/>
      <c r="BI588" s="82"/>
      <c r="BJ588" s="82"/>
      <c r="BK588" s="82"/>
      <c r="BL588" s="82"/>
      <c r="BM588" s="82"/>
      <c r="BN588" s="82"/>
      <c r="BO588" s="82"/>
      <c r="BP588" s="82"/>
      <c r="BQ588" s="82"/>
      <c r="BR588" s="82"/>
      <c r="BS588" s="82"/>
      <c r="BT588" s="82"/>
      <c r="BU588" s="82"/>
      <c r="BV588" s="82"/>
      <c r="BW588" s="82"/>
      <c r="BX588" s="82"/>
      <c r="BY588" s="82"/>
      <c r="CA588" s="82"/>
      <c r="CB588" s="82"/>
      <c r="CC588" s="82"/>
    </row>
    <row r="589" spans="1:81" ht="15" customHeight="1" x14ac:dyDescent="0.2">
      <c r="A589" s="82"/>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c r="AA589" s="82"/>
      <c r="AB589" s="82"/>
      <c r="AC589" s="82"/>
      <c r="AD589" s="82"/>
      <c r="AE589" s="82"/>
      <c r="AF589" s="82"/>
      <c r="AG589" s="82"/>
      <c r="AH589" s="82"/>
      <c r="AI589" s="82"/>
      <c r="AJ589" s="82"/>
      <c r="AK589" s="82"/>
      <c r="AL589" s="82"/>
      <c r="AM589" s="82"/>
      <c r="AN589" s="82"/>
      <c r="AO589" s="82"/>
      <c r="AP589" s="82"/>
      <c r="AQ589" s="82"/>
      <c r="AR589" s="82"/>
      <c r="AS589" s="82"/>
      <c r="AT589" s="82"/>
      <c r="AU589" s="82"/>
      <c r="AV589" s="82"/>
      <c r="AW589" s="82"/>
      <c r="AX589" s="82"/>
      <c r="AY589" s="82"/>
      <c r="AZ589" s="82"/>
      <c r="BA589" s="82"/>
      <c r="BB589" s="82"/>
      <c r="BC589" s="82"/>
      <c r="BD589" s="82"/>
      <c r="BE589" s="82"/>
      <c r="BF589" s="82"/>
      <c r="BG589" s="82"/>
      <c r="BH589" s="82"/>
      <c r="BI589" s="82"/>
      <c r="BJ589" s="82"/>
      <c r="BK589" s="82"/>
      <c r="BL589" s="82"/>
      <c r="BM589" s="82"/>
      <c r="BN589" s="82"/>
      <c r="BO589" s="82"/>
      <c r="BP589" s="82"/>
      <c r="BQ589" s="82"/>
      <c r="BR589" s="82"/>
      <c r="BS589" s="82"/>
      <c r="BT589" s="82"/>
      <c r="BU589" s="82"/>
      <c r="BV589" s="82"/>
      <c r="BW589" s="82"/>
      <c r="BX589" s="82"/>
      <c r="BY589" s="82"/>
      <c r="CA589" s="82"/>
      <c r="CB589" s="82"/>
      <c r="CC589" s="82"/>
    </row>
    <row r="590" spans="1:81" ht="15" customHeight="1" x14ac:dyDescent="0.2">
      <c r="A590" s="82"/>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c r="AA590" s="82"/>
      <c r="AB590" s="82"/>
      <c r="AC590" s="82"/>
      <c r="AD590" s="82"/>
      <c r="AE590" s="82"/>
      <c r="AF590" s="82"/>
      <c r="AG590" s="82"/>
      <c r="AH590" s="82"/>
      <c r="AI590" s="82"/>
      <c r="AJ590" s="82"/>
      <c r="AK590" s="82"/>
      <c r="AL590" s="82"/>
      <c r="AM590" s="82"/>
      <c r="AN590" s="82"/>
      <c r="AO590" s="82"/>
      <c r="AP590" s="82"/>
      <c r="AQ590" s="82"/>
      <c r="AR590" s="82"/>
      <c r="AS590" s="82"/>
      <c r="AT590" s="82"/>
      <c r="AU590" s="82"/>
      <c r="AV590" s="82"/>
      <c r="AW590" s="82"/>
      <c r="AX590" s="82"/>
      <c r="AY590" s="82"/>
      <c r="AZ590" s="82"/>
      <c r="BA590" s="82"/>
      <c r="BB590" s="82"/>
      <c r="BC590" s="82"/>
      <c r="BD590" s="82"/>
      <c r="BE590" s="82"/>
      <c r="BF590" s="82"/>
      <c r="BG590" s="82"/>
      <c r="BH590" s="82"/>
      <c r="BI590" s="82"/>
      <c r="BJ590" s="82"/>
      <c r="BK590" s="82"/>
      <c r="BL590" s="82"/>
      <c r="BM590" s="82"/>
      <c r="BN590" s="82"/>
      <c r="BO590" s="82"/>
      <c r="BP590" s="82"/>
      <c r="BQ590" s="82"/>
      <c r="BR590" s="82"/>
      <c r="BS590" s="82"/>
      <c r="BT590" s="82"/>
      <c r="BU590" s="82"/>
      <c r="BV590" s="82"/>
      <c r="BW590" s="82"/>
      <c r="BX590" s="82"/>
      <c r="BY590" s="82"/>
      <c r="CA590" s="82"/>
      <c r="CB590" s="82"/>
      <c r="CC590" s="82"/>
    </row>
    <row r="591" spans="1:81" ht="15" customHeight="1" x14ac:dyDescent="0.2">
      <c r="A591" s="82"/>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c r="AA591" s="82"/>
      <c r="AB591" s="82"/>
      <c r="AC591" s="82"/>
      <c r="AD591" s="82"/>
      <c r="AE591" s="82"/>
      <c r="AF591" s="82"/>
      <c r="AG591" s="82"/>
      <c r="AH591" s="82"/>
      <c r="AI591" s="82"/>
      <c r="AJ591" s="82"/>
      <c r="AK591" s="82"/>
      <c r="AL591" s="82"/>
      <c r="AM591" s="82"/>
      <c r="AN591" s="82"/>
      <c r="AO591" s="82"/>
      <c r="AP591" s="82"/>
      <c r="AQ591" s="82"/>
      <c r="AR591" s="82"/>
      <c r="AS591" s="82"/>
      <c r="AT591" s="82"/>
      <c r="AU591" s="82"/>
      <c r="AV591" s="82"/>
      <c r="AW591" s="82"/>
      <c r="AX591" s="82"/>
      <c r="AY591" s="82"/>
      <c r="AZ591" s="82"/>
      <c r="BA591" s="82"/>
      <c r="BB591" s="82"/>
      <c r="BC591" s="82"/>
      <c r="BD591" s="82"/>
      <c r="BE591" s="82"/>
      <c r="BF591" s="82"/>
      <c r="BG591" s="82"/>
      <c r="BH591" s="82"/>
      <c r="BI591" s="82"/>
      <c r="BJ591" s="82"/>
      <c r="BK591" s="82"/>
      <c r="BL591" s="82"/>
      <c r="BM591" s="82"/>
      <c r="BN591" s="82"/>
      <c r="BO591" s="82"/>
      <c r="BP591" s="82"/>
      <c r="BQ591" s="82"/>
      <c r="BR591" s="82"/>
      <c r="BS591" s="82"/>
      <c r="BT591" s="82"/>
      <c r="BU591" s="82"/>
      <c r="BV591" s="82"/>
      <c r="BW591" s="82"/>
      <c r="BX591" s="82"/>
      <c r="BY591" s="82"/>
      <c r="CA591" s="82"/>
      <c r="CB591" s="82"/>
      <c r="CC591" s="82"/>
    </row>
    <row r="592" spans="1:81" ht="15" customHeight="1" x14ac:dyDescent="0.2">
      <c r="A592" s="82"/>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c r="AA592" s="82"/>
      <c r="AB592" s="82"/>
      <c r="AC592" s="82"/>
      <c r="AD592" s="82"/>
      <c r="AE592" s="82"/>
      <c r="AF592" s="82"/>
      <c r="AG592" s="82"/>
      <c r="AH592" s="82"/>
      <c r="AI592" s="82"/>
      <c r="AJ592" s="82"/>
      <c r="AK592" s="82"/>
      <c r="AL592" s="82"/>
      <c r="AM592" s="82"/>
      <c r="AN592" s="82"/>
      <c r="AO592" s="82"/>
      <c r="AP592" s="82"/>
      <c r="AQ592" s="82"/>
      <c r="AR592" s="82"/>
      <c r="AS592" s="82"/>
      <c r="AT592" s="82"/>
      <c r="AU592" s="82"/>
      <c r="AV592" s="82"/>
      <c r="AW592" s="82"/>
      <c r="AX592" s="82"/>
      <c r="AY592" s="82"/>
      <c r="AZ592" s="82"/>
      <c r="BA592" s="82"/>
      <c r="BB592" s="82"/>
      <c r="BC592" s="82"/>
      <c r="BD592" s="82"/>
      <c r="BE592" s="82"/>
      <c r="BF592" s="82"/>
      <c r="BG592" s="82"/>
      <c r="BH592" s="82"/>
      <c r="BI592" s="82"/>
      <c r="BJ592" s="82"/>
      <c r="BK592" s="82"/>
      <c r="BL592" s="82"/>
      <c r="BM592" s="82"/>
      <c r="BN592" s="82"/>
      <c r="BO592" s="82"/>
      <c r="BP592" s="82"/>
      <c r="BQ592" s="82"/>
      <c r="BR592" s="82"/>
      <c r="BS592" s="82"/>
      <c r="BT592" s="82"/>
      <c r="BU592" s="82"/>
      <c r="BV592" s="82"/>
      <c r="BW592" s="82"/>
      <c r="BX592" s="82"/>
      <c r="BY592" s="82"/>
      <c r="CA592" s="82"/>
      <c r="CB592" s="82"/>
      <c r="CC592" s="82"/>
    </row>
    <row r="593" spans="1:81" ht="15" customHeight="1" x14ac:dyDescent="0.2">
      <c r="A593" s="82"/>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c r="AA593" s="82"/>
      <c r="AB593" s="82"/>
      <c r="AC593" s="82"/>
      <c r="AD593" s="82"/>
      <c r="AE593" s="82"/>
      <c r="AF593" s="82"/>
      <c r="AG593" s="82"/>
      <c r="AH593" s="82"/>
      <c r="AI593" s="82"/>
      <c r="AJ593" s="82"/>
      <c r="AK593" s="82"/>
      <c r="AL593" s="82"/>
      <c r="AM593" s="82"/>
      <c r="AN593" s="82"/>
      <c r="AO593" s="82"/>
      <c r="AP593" s="82"/>
      <c r="AQ593" s="82"/>
      <c r="AR593" s="82"/>
      <c r="AS593" s="82"/>
      <c r="AT593" s="82"/>
      <c r="AU593" s="82"/>
      <c r="AV593" s="82"/>
      <c r="AW593" s="82"/>
      <c r="AX593" s="82"/>
      <c r="AY593" s="82"/>
      <c r="AZ593" s="82"/>
      <c r="BA593" s="82"/>
      <c r="BB593" s="82"/>
      <c r="BC593" s="82"/>
      <c r="BD593" s="82"/>
      <c r="BE593" s="82"/>
      <c r="BF593" s="82"/>
      <c r="BG593" s="82"/>
      <c r="BH593" s="82"/>
      <c r="BI593" s="82"/>
      <c r="BJ593" s="82"/>
      <c r="BK593" s="82"/>
      <c r="BL593" s="82"/>
      <c r="BM593" s="82"/>
      <c r="BN593" s="82"/>
      <c r="BO593" s="82"/>
      <c r="BP593" s="82"/>
      <c r="BQ593" s="82"/>
      <c r="BR593" s="82"/>
      <c r="BS593" s="82"/>
      <c r="BT593" s="82"/>
      <c r="BU593" s="82"/>
      <c r="BV593" s="82"/>
      <c r="BW593" s="82"/>
      <c r="BX593" s="82"/>
      <c r="BY593" s="82"/>
      <c r="CA593" s="82"/>
      <c r="CB593" s="82"/>
      <c r="CC593" s="82"/>
    </row>
    <row r="594" spans="1:81" ht="15" customHeight="1" x14ac:dyDescent="0.2">
      <c r="A594" s="82"/>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G594" s="82"/>
      <c r="AH594" s="82"/>
      <c r="AI594" s="82"/>
      <c r="AJ594" s="82"/>
      <c r="AK594" s="82"/>
      <c r="AL594" s="82"/>
      <c r="AM594" s="82"/>
      <c r="AN594" s="82"/>
      <c r="AO594" s="82"/>
      <c r="AP594" s="82"/>
      <c r="AQ594" s="82"/>
      <c r="AR594" s="82"/>
      <c r="AS594" s="82"/>
      <c r="AT594" s="82"/>
      <c r="AU594" s="82"/>
      <c r="AV594" s="82"/>
      <c r="AW594" s="82"/>
      <c r="AX594" s="82"/>
      <c r="AY594" s="82"/>
      <c r="AZ594" s="82"/>
      <c r="BA594" s="82"/>
      <c r="BB594" s="82"/>
      <c r="BC594" s="82"/>
      <c r="BD594" s="82"/>
      <c r="BE594" s="82"/>
      <c r="BF594" s="82"/>
      <c r="BG594" s="82"/>
      <c r="BH594" s="82"/>
      <c r="BI594" s="82"/>
      <c r="BJ594" s="82"/>
      <c r="BK594" s="82"/>
      <c r="BL594" s="82"/>
      <c r="BM594" s="82"/>
      <c r="BN594" s="82"/>
      <c r="BO594" s="82"/>
      <c r="BP594" s="82"/>
      <c r="BQ594" s="82"/>
      <c r="BR594" s="82"/>
      <c r="BS594" s="82"/>
      <c r="BT594" s="82"/>
      <c r="BU594" s="82"/>
      <c r="BV594" s="82"/>
      <c r="BW594" s="82"/>
      <c r="BX594" s="82"/>
      <c r="BY594" s="82"/>
      <c r="CA594" s="82"/>
      <c r="CB594" s="82"/>
      <c r="CC594" s="82"/>
    </row>
    <row r="595" spans="1:81" ht="15" customHeight="1" x14ac:dyDescent="0.2">
      <c r="A595" s="82"/>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c r="AA595" s="82"/>
      <c r="AB595" s="82"/>
      <c r="AC595" s="82"/>
      <c r="AD595" s="82"/>
      <c r="AE595" s="82"/>
      <c r="AF595" s="82"/>
      <c r="AG595" s="82"/>
      <c r="AH595" s="82"/>
      <c r="AI595" s="82"/>
      <c r="AJ595" s="82"/>
      <c r="AK595" s="82"/>
      <c r="AL595" s="82"/>
      <c r="AM595" s="82"/>
      <c r="AN595" s="82"/>
      <c r="AO595" s="82"/>
      <c r="AP595" s="82"/>
      <c r="AQ595" s="82"/>
      <c r="AR595" s="82"/>
      <c r="AS595" s="82"/>
      <c r="AT595" s="82"/>
      <c r="AU595" s="82"/>
      <c r="AV595" s="82"/>
      <c r="AW595" s="82"/>
      <c r="AX595" s="82"/>
      <c r="AY595" s="82"/>
      <c r="AZ595" s="82"/>
      <c r="BA595" s="82"/>
      <c r="BB595" s="82"/>
      <c r="BC595" s="82"/>
      <c r="BD595" s="82"/>
      <c r="BE595" s="82"/>
      <c r="BF595" s="82"/>
      <c r="BG595" s="82"/>
      <c r="BH595" s="82"/>
      <c r="BI595" s="82"/>
      <c r="BJ595" s="82"/>
      <c r="BK595" s="82"/>
      <c r="BL595" s="82"/>
      <c r="BM595" s="82"/>
      <c r="BN595" s="82"/>
      <c r="BO595" s="82"/>
      <c r="BP595" s="82"/>
      <c r="BQ595" s="82"/>
      <c r="BR595" s="82"/>
      <c r="BS595" s="82"/>
      <c r="BT595" s="82"/>
      <c r="BU595" s="82"/>
      <c r="BV595" s="82"/>
      <c r="BW595" s="82"/>
      <c r="BX595" s="82"/>
      <c r="BY595" s="82"/>
      <c r="CA595" s="82"/>
      <c r="CB595" s="82"/>
      <c r="CC595" s="82"/>
    </row>
    <row r="596" spans="1:81" ht="15" customHeight="1" x14ac:dyDescent="0.2">
      <c r="A596" s="82"/>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c r="AA596" s="82"/>
      <c r="AB596" s="82"/>
      <c r="AC596" s="82"/>
      <c r="AD596" s="82"/>
      <c r="AE596" s="82"/>
      <c r="AF596" s="82"/>
      <c r="AG596" s="82"/>
      <c r="AH596" s="82"/>
      <c r="AI596" s="82"/>
      <c r="AJ596" s="82"/>
      <c r="AK596" s="82"/>
      <c r="AL596" s="82"/>
      <c r="AM596" s="82"/>
      <c r="AN596" s="82"/>
      <c r="AO596" s="82"/>
      <c r="AP596" s="82"/>
      <c r="AQ596" s="82"/>
      <c r="AR596" s="82"/>
      <c r="AS596" s="82"/>
      <c r="AT596" s="82"/>
      <c r="AU596" s="82"/>
      <c r="AV596" s="82"/>
      <c r="AW596" s="82"/>
      <c r="AX596" s="82"/>
      <c r="AY596" s="82"/>
      <c r="AZ596" s="82"/>
      <c r="BA596" s="82"/>
      <c r="BB596" s="82"/>
      <c r="BC596" s="82"/>
      <c r="BD596" s="82"/>
      <c r="BE596" s="82"/>
      <c r="BF596" s="82"/>
      <c r="BG596" s="82"/>
      <c r="BH596" s="82"/>
      <c r="BI596" s="82"/>
      <c r="BJ596" s="82"/>
      <c r="BK596" s="82"/>
      <c r="BL596" s="82"/>
      <c r="BM596" s="82"/>
      <c r="BN596" s="82"/>
      <c r="BO596" s="82"/>
      <c r="BP596" s="82"/>
      <c r="BQ596" s="82"/>
      <c r="BR596" s="82"/>
      <c r="BS596" s="82"/>
      <c r="BT596" s="82"/>
      <c r="BU596" s="82"/>
      <c r="BV596" s="82"/>
      <c r="BW596" s="82"/>
      <c r="BX596" s="82"/>
      <c r="BY596" s="82"/>
      <c r="CA596" s="82"/>
      <c r="CB596" s="82"/>
      <c r="CC596" s="82"/>
    </row>
    <row r="597" spans="1:81" ht="15" customHeight="1" x14ac:dyDescent="0.2">
      <c r="A597" s="82"/>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c r="AA597" s="82"/>
      <c r="AB597" s="82"/>
      <c r="AC597" s="82"/>
      <c r="AD597" s="82"/>
      <c r="AE597" s="82"/>
      <c r="AF597" s="82"/>
      <c r="AG597" s="82"/>
      <c r="AH597" s="82"/>
      <c r="AI597" s="82"/>
      <c r="AJ597" s="82"/>
      <c r="AK597" s="82"/>
      <c r="AL597" s="82"/>
      <c r="AM597" s="82"/>
      <c r="AN597" s="82"/>
      <c r="AO597" s="82"/>
      <c r="AP597" s="82"/>
      <c r="AQ597" s="82"/>
      <c r="AR597" s="82"/>
      <c r="AS597" s="82"/>
      <c r="AT597" s="82"/>
      <c r="AU597" s="82"/>
      <c r="AV597" s="82"/>
      <c r="AW597" s="82"/>
      <c r="AX597" s="82"/>
      <c r="AY597" s="82"/>
      <c r="AZ597" s="82"/>
      <c r="BA597" s="82"/>
      <c r="BB597" s="82"/>
      <c r="BC597" s="82"/>
      <c r="BD597" s="82"/>
      <c r="BE597" s="82"/>
      <c r="BF597" s="82"/>
      <c r="BG597" s="82"/>
      <c r="BH597" s="82"/>
      <c r="BI597" s="82"/>
      <c r="BJ597" s="82"/>
      <c r="BK597" s="82"/>
      <c r="BL597" s="82"/>
      <c r="BM597" s="82"/>
      <c r="BN597" s="82"/>
      <c r="BO597" s="82"/>
      <c r="BP597" s="82"/>
      <c r="BQ597" s="82"/>
      <c r="BR597" s="82"/>
      <c r="BS597" s="82"/>
      <c r="BT597" s="82"/>
      <c r="BU597" s="82"/>
      <c r="BV597" s="82"/>
      <c r="BW597" s="82"/>
      <c r="BX597" s="82"/>
      <c r="BY597" s="82"/>
      <c r="CA597" s="82"/>
      <c r="CB597" s="82"/>
      <c r="CC597" s="82"/>
    </row>
    <row r="598" spans="1:81" ht="15" customHeight="1" x14ac:dyDescent="0.2">
      <c r="A598" s="82"/>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c r="AA598" s="82"/>
      <c r="AB598" s="82"/>
      <c r="AC598" s="82"/>
      <c r="AD598" s="82"/>
      <c r="AE598" s="82"/>
      <c r="AF598" s="82"/>
      <c r="AG598" s="82"/>
      <c r="AH598" s="82"/>
      <c r="AI598" s="82"/>
      <c r="AJ598" s="82"/>
      <c r="AK598" s="82"/>
      <c r="AL598" s="82"/>
      <c r="AM598" s="82"/>
      <c r="AN598" s="82"/>
      <c r="AO598" s="82"/>
      <c r="AP598" s="82"/>
      <c r="AQ598" s="82"/>
      <c r="AR598" s="82"/>
      <c r="AS598" s="82"/>
      <c r="AT598" s="82"/>
      <c r="AU598" s="82"/>
      <c r="AV598" s="82"/>
      <c r="AW598" s="82"/>
      <c r="AX598" s="82"/>
      <c r="AY598" s="82"/>
      <c r="AZ598" s="82"/>
      <c r="BA598" s="82"/>
      <c r="BB598" s="82"/>
      <c r="BC598" s="82"/>
      <c r="BD598" s="82"/>
      <c r="BE598" s="82"/>
      <c r="BF598" s="82"/>
      <c r="BG598" s="82"/>
      <c r="BH598" s="82"/>
      <c r="BI598" s="82"/>
      <c r="BJ598" s="82"/>
      <c r="BK598" s="82"/>
      <c r="BL598" s="82"/>
      <c r="BM598" s="82"/>
      <c r="BN598" s="82"/>
      <c r="BO598" s="82"/>
      <c r="BP598" s="82"/>
      <c r="BQ598" s="82"/>
      <c r="BR598" s="82"/>
      <c r="BS598" s="82"/>
      <c r="BT598" s="82"/>
      <c r="BU598" s="82"/>
      <c r="BV598" s="82"/>
      <c r="BW598" s="82"/>
      <c r="BX598" s="82"/>
      <c r="BY598" s="82"/>
      <c r="CA598" s="82"/>
      <c r="CB598" s="82"/>
      <c r="CC598" s="82"/>
    </row>
    <row r="599" spans="1:81" ht="15" customHeight="1" x14ac:dyDescent="0.2">
      <c r="A599" s="82"/>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c r="AA599" s="82"/>
      <c r="AB599" s="82"/>
      <c r="AC599" s="82"/>
      <c r="AD599" s="82"/>
      <c r="AE599" s="82"/>
      <c r="AF599" s="82"/>
      <c r="AG599" s="82"/>
      <c r="AH599" s="82"/>
      <c r="AI599" s="82"/>
      <c r="AJ599" s="82"/>
      <c r="AK599" s="82"/>
      <c r="AL599" s="82"/>
      <c r="AM599" s="82"/>
      <c r="AN599" s="82"/>
      <c r="AO599" s="82"/>
      <c r="AP599" s="82"/>
      <c r="AQ599" s="82"/>
      <c r="AR599" s="82"/>
      <c r="AS599" s="82"/>
      <c r="AT599" s="82"/>
      <c r="AU599" s="82"/>
      <c r="AV599" s="82"/>
      <c r="AW599" s="82"/>
      <c r="AX599" s="82"/>
      <c r="AY599" s="82"/>
      <c r="AZ599" s="82"/>
      <c r="BA599" s="82"/>
      <c r="BB599" s="82"/>
      <c r="BC599" s="82"/>
      <c r="BD599" s="82"/>
      <c r="BE599" s="82"/>
      <c r="BF599" s="82"/>
      <c r="BG599" s="82"/>
      <c r="BH599" s="82"/>
      <c r="BI599" s="82"/>
      <c r="BJ599" s="82"/>
      <c r="BK599" s="82"/>
      <c r="BL599" s="82"/>
      <c r="BM599" s="82"/>
      <c r="BN599" s="82"/>
      <c r="BO599" s="82"/>
      <c r="BP599" s="82"/>
      <c r="BQ599" s="82"/>
      <c r="BR599" s="82"/>
      <c r="BS599" s="82"/>
      <c r="BT599" s="82"/>
      <c r="BU599" s="82"/>
      <c r="BV599" s="82"/>
      <c r="BW599" s="82"/>
      <c r="BX599" s="82"/>
      <c r="BY599" s="82"/>
      <c r="CA599" s="82"/>
      <c r="CB599" s="82"/>
      <c r="CC599" s="82"/>
    </row>
    <row r="600" spans="1:81" ht="15" customHeight="1" x14ac:dyDescent="0.2">
      <c r="A600" s="82"/>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c r="AA600" s="82"/>
      <c r="AB600" s="82"/>
      <c r="AC600" s="82"/>
      <c r="AD600" s="82"/>
      <c r="AE600" s="82"/>
      <c r="AF600" s="82"/>
      <c r="AG600" s="82"/>
      <c r="AH600" s="82"/>
      <c r="AI600" s="82"/>
      <c r="AJ600" s="82"/>
      <c r="AK600" s="82"/>
      <c r="AL600" s="82"/>
      <c r="AM600" s="82"/>
      <c r="AN600" s="82"/>
      <c r="AO600" s="82"/>
      <c r="AP600" s="82"/>
      <c r="AQ600" s="82"/>
      <c r="AR600" s="82"/>
      <c r="AS600" s="82"/>
      <c r="AT600" s="82"/>
      <c r="AU600" s="82"/>
      <c r="AV600" s="82"/>
      <c r="AW600" s="82"/>
      <c r="AX600" s="82"/>
      <c r="AY600" s="82"/>
      <c r="AZ600" s="82"/>
      <c r="BA600" s="82"/>
      <c r="BB600" s="82"/>
      <c r="BC600" s="82"/>
      <c r="BD600" s="82"/>
      <c r="BE600" s="82"/>
      <c r="BF600" s="82"/>
      <c r="BG600" s="82"/>
      <c r="BH600" s="82"/>
      <c r="BI600" s="82"/>
      <c r="BJ600" s="82"/>
      <c r="BK600" s="82"/>
      <c r="BL600" s="82"/>
      <c r="BM600" s="82"/>
      <c r="BN600" s="82"/>
      <c r="BO600" s="82"/>
      <c r="BP600" s="82"/>
      <c r="BQ600" s="82"/>
      <c r="BR600" s="82"/>
      <c r="BS600" s="82"/>
      <c r="BT600" s="82"/>
      <c r="BU600" s="82"/>
      <c r="BV600" s="82"/>
      <c r="BW600" s="82"/>
      <c r="BX600" s="82"/>
      <c r="BY600" s="82"/>
      <c r="CA600" s="82"/>
      <c r="CB600" s="82"/>
      <c r="CC600" s="82"/>
    </row>
    <row r="601" spans="1:81" ht="15" customHeight="1" x14ac:dyDescent="0.2">
      <c r="A601" s="82"/>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c r="AJ601" s="82"/>
      <c r="AK601" s="82"/>
      <c r="AL601" s="82"/>
      <c r="AM601" s="82"/>
      <c r="AN601" s="82"/>
      <c r="AO601" s="82"/>
      <c r="AP601" s="82"/>
      <c r="AQ601" s="82"/>
      <c r="AR601" s="82"/>
      <c r="AS601" s="82"/>
      <c r="AT601" s="82"/>
      <c r="AU601" s="82"/>
      <c r="AV601" s="82"/>
      <c r="AW601" s="82"/>
      <c r="AX601" s="82"/>
      <c r="AY601" s="82"/>
      <c r="AZ601" s="82"/>
      <c r="BA601" s="82"/>
      <c r="BB601" s="82"/>
      <c r="BC601" s="82"/>
      <c r="BD601" s="82"/>
      <c r="BE601" s="82"/>
      <c r="BF601" s="82"/>
      <c r="BG601" s="82"/>
      <c r="BH601" s="82"/>
      <c r="BI601" s="82"/>
      <c r="BJ601" s="82"/>
      <c r="BK601" s="82"/>
      <c r="BL601" s="82"/>
      <c r="BM601" s="82"/>
      <c r="BN601" s="82"/>
      <c r="BO601" s="82"/>
      <c r="BP601" s="82"/>
      <c r="BQ601" s="82"/>
      <c r="BR601" s="82"/>
      <c r="BS601" s="82"/>
      <c r="BT601" s="82"/>
      <c r="BU601" s="82"/>
      <c r="BV601" s="82"/>
      <c r="BW601" s="82"/>
      <c r="BX601" s="82"/>
      <c r="BY601" s="82"/>
      <c r="CA601" s="82"/>
      <c r="CB601" s="82"/>
      <c r="CC601" s="82"/>
    </row>
    <row r="602" spans="1:81" ht="15" customHeight="1" x14ac:dyDescent="0.2">
      <c r="A602" s="82"/>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c r="AJ602" s="82"/>
      <c r="AK602" s="82"/>
      <c r="AL602" s="82"/>
      <c r="AM602" s="82"/>
      <c r="AN602" s="82"/>
      <c r="AO602" s="82"/>
      <c r="AP602" s="82"/>
      <c r="AQ602" s="82"/>
      <c r="AR602" s="82"/>
      <c r="AS602" s="82"/>
      <c r="AT602" s="82"/>
      <c r="AU602" s="82"/>
      <c r="AV602" s="82"/>
      <c r="AW602" s="82"/>
      <c r="AX602" s="82"/>
      <c r="AY602" s="82"/>
      <c r="AZ602" s="82"/>
      <c r="BA602" s="82"/>
      <c r="BB602" s="82"/>
      <c r="BC602" s="82"/>
      <c r="BD602" s="82"/>
      <c r="BE602" s="82"/>
      <c r="BF602" s="82"/>
      <c r="BG602" s="82"/>
      <c r="BH602" s="82"/>
      <c r="BI602" s="82"/>
      <c r="BJ602" s="82"/>
      <c r="BK602" s="82"/>
      <c r="BL602" s="82"/>
      <c r="BM602" s="82"/>
      <c r="BN602" s="82"/>
      <c r="BO602" s="82"/>
      <c r="BP602" s="82"/>
      <c r="BQ602" s="82"/>
      <c r="BR602" s="82"/>
      <c r="BS602" s="82"/>
      <c r="BT602" s="82"/>
      <c r="BU602" s="82"/>
      <c r="BV602" s="82"/>
      <c r="BW602" s="82"/>
      <c r="BX602" s="82"/>
      <c r="BY602" s="82"/>
      <c r="CA602" s="82"/>
      <c r="CB602" s="82"/>
      <c r="CC602" s="82"/>
    </row>
    <row r="603" spans="1:81" ht="15" customHeight="1" x14ac:dyDescent="0.2">
      <c r="A603" s="82"/>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c r="AA603" s="82"/>
      <c r="AB603" s="82"/>
      <c r="AC603" s="82"/>
      <c r="AD603" s="82"/>
      <c r="AE603" s="82"/>
      <c r="AF603" s="82"/>
      <c r="AG603" s="82"/>
      <c r="AH603" s="82"/>
      <c r="AI603" s="82"/>
      <c r="AJ603" s="82"/>
      <c r="AK603" s="82"/>
      <c r="AL603" s="82"/>
      <c r="AM603" s="82"/>
      <c r="AN603" s="82"/>
      <c r="AO603" s="82"/>
      <c r="AP603" s="82"/>
      <c r="AQ603" s="82"/>
      <c r="AR603" s="82"/>
      <c r="AS603" s="82"/>
      <c r="AT603" s="82"/>
      <c r="AU603" s="82"/>
      <c r="AV603" s="82"/>
      <c r="AW603" s="82"/>
      <c r="AX603" s="82"/>
      <c r="AY603" s="82"/>
      <c r="AZ603" s="82"/>
      <c r="BA603" s="82"/>
      <c r="BB603" s="82"/>
      <c r="BC603" s="82"/>
      <c r="BD603" s="82"/>
      <c r="BE603" s="82"/>
      <c r="BF603" s="82"/>
      <c r="BG603" s="82"/>
      <c r="BH603" s="82"/>
      <c r="BI603" s="82"/>
      <c r="BJ603" s="82"/>
      <c r="BK603" s="82"/>
      <c r="BL603" s="82"/>
      <c r="BM603" s="82"/>
      <c r="BN603" s="82"/>
      <c r="BO603" s="82"/>
      <c r="BP603" s="82"/>
      <c r="BQ603" s="82"/>
      <c r="BR603" s="82"/>
      <c r="BS603" s="82"/>
      <c r="BT603" s="82"/>
      <c r="BU603" s="82"/>
      <c r="BV603" s="82"/>
      <c r="BW603" s="82"/>
      <c r="BX603" s="82"/>
      <c r="BY603" s="82"/>
      <c r="CA603" s="82"/>
      <c r="CB603" s="82"/>
      <c r="CC603" s="82"/>
    </row>
    <row r="604" spans="1:81" ht="15" customHeight="1" x14ac:dyDescent="0.2">
      <c r="A604" s="82"/>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c r="AA604" s="82"/>
      <c r="AB604" s="82"/>
      <c r="AC604" s="82"/>
      <c r="AD604" s="82"/>
      <c r="AE604" s="82"/>
      <c r="AF604" s="82"/>
      <c r="AG604" s="82"/>
      <c r="AH604" s="82"/>
      <c r="AI604" s="82"/>
      <c r="AJ604" s="82"/>
      <c r="AK604" s="82"/>
      <c r="AL604" s="82"/>
      <c r="AM604" s="82"/>
      <c r="AN604" s="82"/>
      <c r="AO604" s="82"/>
      <c r="AP604" s="82"/>
      <c r="AQ604" s="82"/>
      <c r="AR604" s="82"/>
      <c r="AS604" s="82"/>
      <c r="AT604" s="82"/>
      <c r="AU604" s="82"/>
      <c r="AV604" s="82"/>
      <c r="AW604" s="82"/>
      <c r="AX604" s="82"/>
      <c r="AY604" s="82"/>
      <c r="AZ604" s="82"/>
      <c r="BA604" s="82"/>
      <c r="BB604" s="82"/>
      <c r="BC604" s="82"/>
      <c r="BD604" s="82"/>
      <c r="BE604" s="82"/>
      <c r="BF604" s="82"/>
      <c r="BG604" s="82"/>
      <c r="BH604" s="82"/>
      <c r="BI604" s="82"/>
      <c r="BJ604" s="82"/>
      <c r="BK604" s="82"/>
      <c r="BL604" s="82"/>
      <c r="BM604" s="82"/>
      <c r="BN604" s="82"/>
      <c r="BO604" s="82"/>
      <c r="BP604" s="82"/>
      <c r="BQ604" s="82"/>
      <c r="BR604" s="82"/>
      <c r="BS604" s="82"/>
      <c r="BT604" s="82"/>
      <c r="BU604" s="82"/>
      <c r="BV604" s="82"/>
      <c r="BW604" s="82"/>
      <c r="BX604" s="82"/>
      <c r="BY604" s="82"/>
      <c r="CA604" s="82"/>
      <c r="CB604" s="82"/>
      <c r="CC604" s="82"/>
    </row>
    <row r="605" spans="1:81" ht="15" customHeight="1" x14ac:dyDescent="0.2">
      <c r="A605" s="82"/>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c r="AA605" s="82"/>
      <c r="AB605" s="82"/>
      <c r="AC605" s="82"/>
      <c r="AD605" s="82"/>
      <c r="AE605" s="82"/>
      <c r="AF605" s="82"/>
      <c r="AG605" s="82"/>
      <c r="AH605" s="82"/>
      <c r="AI605" s="82"/>
      <c r="AJ605" s="82"/>
      <c r="AK605" s="82"/>
      <c r="AL605" s="82"/>
      <c r="AM605" s="82"/>
      <c r="AN605" s="82"/>
      <c r="AO605" s="82"/>
      <c r="AP605" s="82"/>
      <c r="AQ605" s="82"/>
      <c r="AR605" s="82"/>
      <c r="AS605" s="82"/>
      <c r="AT605" s="82"/>
      <c r="AU605" s="82"/>
      <c r="AV605" s="82"/>
      <c r="AW605" s="82"/>
      <c r="AX605" s="82"/>
      <c r="AY605" s="82"/>
      <c r="AZ605" s="82"/>
      <c r="BA605" s="82"/>
      <c r="BB605" s="82"/>
      <c r="BC605" s="82"/>
      <c r="BD605" s="82"/>
      <c r="BE605" s="82"/>
      <c r="BF605" s="82"/>
      <c r="BG605" s="82"/>
      <c r="BH605" s="82"/>
      <c r="BI605" s="82"/>
      <c r="BJ605" s="82"/>
      <c r="BK605" s="82"/>
      <c r="BL605" s="82"/>
      <c r="BM605" s="82"/>
      <c r="BN605" s="82"/>
      <c r="BO605" s="82"/>
      <c r="BP605" s="82"/>
      <c r="BQ605" s="82"/>
      <c r="BR605" s="82"/>
      <c r="BS605" s="82"/>
      <c r="BT605" s="82"/>
      <c r="BU605" s="82"/>
      <c r="BV605" s="82"/>
      <c r="BW605" s="82"/>
      <c r="BX605" s="82"/>
      <c r="BY605" s="82"/>
      <c r="CA605" s="82"/>
      <c r="CB605" s="82"/>
      <c r="CC605" s="82"/>
    </row>
    <row r="606" spans="1:81" ht="15" customHeight="1" x14ac:dyDescent="0.2">
      <c r="A606" s="82"/>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c r="AA606" s="82"/>
      <c r="AB606" s="82"/>
      <c r="AC606" s="82"/>
      <c r="AD606" s="82"/>
      <c r="AE606" s="82"/>
      <c r="AF606" s="82"/>
      <c r="AG606" s="82"/>
      <c r="AH606" s="82"/>
      <c r="AI606" s="82"/>
      <c r="AJ606" s="82"/>
      <c r="AK606" s="82"/>
      <c r="AL606" s="82"/>
      <c r="AM606" s="82"/>
      <c r="AN606" s="82"/>
      <c r="AO606" s="82"/>
      <c r="AP606" s="82"/>
      <c r="AQ606" s="82"/>
      <c r="AR606" s="82"/>
      <c r="AS606" s="82"/>
      <c r="AT606" s="82"/>
      <c r="AU606" s="82"/>
      <c r="AV606" s="82"/>
      <c r="AW606" s="82"/>
      <c r="AX606" s="82"/>
      <c r="AY606" s="82"/>
      <c r="AZ606" s="82"/>
      <c r="BA606" s="82"/>
      <c r="BB606" s="82"/>
      <c r="BC606" s="82"/>
      <c r="BD606" s="82"/>
      <c r="BE606" s="82"/>
      <c r="BF606" s="82"/>
      <c r="BG606" s="82"/>
      <c r="BH606" s="82"/>
      <c r="BI606" s="82"/>
      <c r="BJ606" s="82"/>
      <c r="BK606" s="82"/>
      <c r="BL606" s="82"/>
      <c r="BM606" s="82"/>
      <c r="BN606" s="82"/>
      <c r="BO606" s="82"/>
      <c r="BP606" s="82"/>
      <c r="BQ606" s="82"/>
      <c r="BR606" s="82"/>
      <c r="BS606" s="82"/>
      <c r="BT606" s="82"/>
      <c r="BU606" s="82"/>
      <c r="BV606" s="82"/>
      <c r="BW606" s="82"/>
      <c r="BX606" s="82"/>
      <c r="BY606" s="82"/>
      <c r="CA606" s="82"/>
      <c r="CB606" s="82"/>
      <c r="CC606" s="82"/>
    </row>
    <row r="607" spans="1:81" ht="15" customHeight="1" x14ac:dyDescent="0.2">
      <c r="A607" s="82"/>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G607" s="82"/>
      <c r="AH607" s="82"/>
      <c r="AI607" s="82"/>
      <c r="AJ607" s="82"/>
      <c r="AK607" s="82"/>
      <c r="AL607" s="82"/>
      <c r="AM607" s="82"/>
      <c r="AN607" s="82"/>
      <c r="AO607" s="82"/>
      <c r="AP607" s="82"/>
      <c r="AQ607" s="82"/>
      <c r="AR607" s="82"/>
      <c r="AS607" s="82"/>
      <c r="AT607" s="82"/>
      <c r="AU607" s="82"/>
      <c r="AV607" s="82"/>
      <c r="AW607" s="82"/>
      <c r="AX607" s="82"/>
      <c r="AY607" s="82"/>
      <c r="AZ607" s="82"/>
      <c r="BA607" s="82"/>
      <c r="BB607" s="82"/>
      <c r="BC607" s="82"/>
      <c r="BD607" s="82"/>
      <c r="BE607" s="82"/>
      <c r="BF607" s="82"/>
      <c r="BG607" s="82"/>
      <c r="BH607" s="82"/>
      <c r="BI607" s="82"/>
      <c r="BJ607" s="82"/>
      <c r="BK607" s="82"/>
      <c r="BL607" s="82"/>
      <c r="BM607" s="82"/>
      <c r="BN607" s="82"/>
      <c r="BO607" s="82"/>
      <c r="BP607" s="82"/>
      <c r="BQ607" s="82"/>
      <c r="BR607" s="82"/>
      <c r="BS607" s="82"/>
      <c r="BT607" s="82"/>
      <c r="BU607" s="82"/>
      <c r="BV607" s="82"/>
      <c r="BW607" s="82"/>
      <c r="BX607" s="82"/>
      <c r="BY607" s="82"/>
      <c r="CA607" s="82"/>
      <c r="CB607" s="82"/>
      <c r="CC607" s="82"/>
    </row>
    <row r="608" spans="1:81" ht="15" customHeight="1" x14ac:dyDescent="0.2">
      <c r="A608" s="82"/>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c r="AA608" s="82"/>
      <c r="AB608" s="82"/>
      <c r="AC608" s="82"/>
      <c r="AD608" s="82"/>
      <c r="AE608" s="82"/>
      <c r="AF608" s="82"/>
      <c r="AG608" s="82"/>
      <c r="AH608" s="82"/>
      <c r="AI608" s="82"/>
      <c r="AJ608" s="82"/>
      <c r="AK608" s="82"/>
      <c r="AL608" s="82"/>
      <c r="AM608" s="82"/>
      <c r="AN608" s="82"/>
      <c r="AO608" s="82"/>
      <c r="AP608" s="82"/>
      <c r="AQ608" s="82"/>
      <c r="AR608" s="82"/>
      <c r="AS608" s="82"/>
      <c r="AT608" s="82"/>
      <c r="AU608" s="82"/>
      <c r="AV608" s="82"/>
      <c r="AW608" s="82"/>
      <c r="AX608" s="82"/>
      <c r="AY608" s="82"/>
      <c r="AZ608" s="82"/>
      <c r="BA608" s="82"/>
      <c r="BB608" s="82"/>
      <c r="BC608" s="82"/>
      <c r="BD608" s="82"/>
      <c r="BE608" s="82"/>
      <c r="BF608" s="82"/>
      <c r="BG608" s="82"/>
      <c r="BH608" s="82"/>
      <c r="BI608" s="82"/>
      <c r="BJ608" s="82"/>
      <c r="BK608" s="82"/>
      <c r="BL608" s="82"/>
      <c r="BM608" s="82"/>
      <c r="BN608" s="82"/>
      <c r="BO608" s="82"/>
      <c r="BP608" s="82"/>
      <c r="BQ608" s="82"/>
      <c r="BR608" s="82"/>
      <c r="BS608" s="82"/>
      <c r="BT608" s="82"/>
      <c r="BU608" s="82"/>
      <c r="BV608" s="82"/>
      <c r="BW608" s="82"/>
      <c r="BX608" s="82"/>
      <c r="BY608" s="82"/>
      <c r="CA608" s="82"/>
      <c r="CB608" s="82"/>
      <c r="CC608" s="82"/>
    </row>
    <row r="609" spans="1:81" ht="15" customHeight="1" x14ac:dyDescent="0.2">
      <c r="A609" s="82"/>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c r="AA609" s="82"/>
      <c r="AB609" s="82"/>
      <c r="AC609" s="82"/>
      <c r="AD609" s="82"/>
      <c r="AE609" s="82"/>
      <c r="AF609" s="82"/>
      <c r="AG609" s="82"/>
      <c r="AH609" s="82"/>
      <c r="AI609" s="82"/>
      <c r="AJ609" s="82"/>
      <c r="AK609" s="82"/>
      <c r="AL609" s="82"/>
      <c r="AM609" s="82"/>
      <c r="AN609" s="82"/>
      <c r="AO609" s="82"/>
      <c r="AP609" s="82"/>
      <c r="AQ609" s="82"/>
      <c r="AR609" s="82"/>
      <c r="AS609" s="82"/>
      <c r="AT609" s="82"/>
      <c r="AU609" s="82"/>
      <c r="AV609" s="82"/>
      <c r="AW609" s="82"/>
      <c r="AX609" s="82"/>
      <c r="AY609" s="82"/>
      <c r="AZ609" s="82"/>
      <c r="BA609" s="82"/>
      <c r="BB609" s="82"/>
      <c r="BC609" s="82"/>
      <c r="BD609" s="82"/>
      <c r="BE609" s="82"/>
      <c r="BF609" s="82"/>
      <c r="BG609" s="82"/>
      <c r="BH609" s="82"/>
      <c r="BI609" s="82"/>
      <c r="BJ609" s="82"/>
      <c r="BK609" s="82"/>
      <c r="BL609" s="82"/>
      <c r="BM609" s="82"/>
      <c r="BN609" s="82"/>
      <c r="BO609" s="82"/>
      <c r="BP609" s="82"/>
      <c r="BQ609" s="82"/>
      <c r="BR609" s="82"/>
      <c r="BS609" s="82"/>
      <c r="BT609" s="82"/>
      <c r="BU609" s="82"/>
      <c r="BV609" s="82"/>
      <c r="BW609" s="82"/>
      <c r="BX609" s="82"/>
      <c r="BY609" s="82"/>
      <c r="CA609" s="82"/>
      <c r="CB609" s="82"/>
      <c r="CC609" s="82"/>
    </row>
    <row r="610" spans="1:81" ht="15" customHeight="1" x14ac:dyDescent="0.2">
      <c r="A610" s="82"/>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c r="AA610" s="82"/>
      <c r="AB610" s="82"/>
      <c r="AC610" s="82"/>
      <c r="AD610" s="82"/>
      <c r="AE610" s="82"/>
      <c r="AF610" s="82"/>
      <c r="AG610" s="82"/>
      <c r="AH610" s="82"/>
      <c r="AI610" s="82"/>
      <c r="AJ610" s="82"/>
      <c r="AK610" s="82"/>
      <c r="AL610" s="82"/>
      <c r="AM610" s="82"/>
      <c r="AN610" s="82"/>
      <c r="AO610" s="82"/>
      <c r="AP610" s="82"/>
      <c r="AQ610" s="82"/>
      <c r="AR610" s="82"/>
      <c r="AS610" s="82"/>
      <c r="AT610" s="82"/>
      <c r="AU610" s="82"/>
      <c r="AV610" s="82"/>
      <c r="AW610" s="82"/>
      <c r="AX610" s="82"/>
      <c r="AY610" s="82"/>
      <c r="AZ610" s="82"/>
      <c r="BA610" s="82"/>
      <c r="BB610" s="82"/>
      <c r="BC610" s="82"/>
      <c r="BD610" s="82"/>
      <c r="BE610" s="82"/>
      <c r="BF610" s="82"/>
      <c r="BG610" s="82"/>
      <c r="BH610" s="82"/>
      <c r="BI610" s="82"/>
      <c r="BJ610" s="82"/>
      <c r="BK610" s="82"/>
      <c r="BL610" s="82"/>
      <c r="BM610" s="82"/>
      <c r="BN610" s="82"/>
      <c r="BO610" s="82"/>
      <c r="BP610" s="82"/>
      <c r="BQ610" s="82"/>
      <c r="BR610" s="82"/>
      <c r="BS610" s="82"/>
      <c r="BT610" s="82"/>
      <c r="BU610" s="82"/>
      <c r="BV610" s="82"/>
      <c r="BW610" s="82"/>
      <c r="BX610" s="82"/>
      <c r="BY610" s="82"/>
      <c r="CA610" s="82"/>
      <c r="CB610" s="82"/>
      <c r="CC610" s="82"/>
    </row>
    <row r="611" spans="1:81" ht="15" customHeight="1" x14ac:dyDescent="0.2">
      <c r="A611" s="82"/>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c r="AA611" s="82"/>
      <c r="AB611" s="82"/>
      <c r="AC611" s="82"/>
      <c r="AD611" s="82"/>
      <c r="AE611" s="82"/>
      <c r="AF611" s="82"/>
      <c r="AG611" s="82"/>
      <c r="AH611" s="82"/>
      <c r="AI611" s="82"/>
      <c r="AJ611" s="82"/>
      <c r="AK611" s="82"/>
      <c r="AL611" s="82"/>
      <c r="AM611" s="82"/>
      <c r="AN611" s="82"/>
      <c r="AO611" s="82"/>
      <c r="AP611" s="82"/>
      <c r="AQ611" s="82"/>
      <c r="AR611" s="82"/>
      <c r="AS611" s="82"/>
      <c r="AT611" s="82"/>
      <c r="AU611" s="82"/>
      <c r="AV611" s="82"/>
      <c r="AW611" s="82"/>
      <c r="AX611" s="82"/>
      <c r="AY611" s="82"/>
      <c r="AZ611" s="82"/>
      <c r="BA611" s="82"/>
      <c r="BB611" s="82"/>
      <c r="BC611" s="82"/>
      <c r="BD611" s="82"/>
      <c r="BE611" s="82"/>
      <c r="BF611" s="82"/>
      <c r="BG611" s="82"/>
      <c r="BH611" s="82"/>
      <c r="BI611" s="82"/>
      <c r="BJ611" s="82"/>
      <c r="BK611" s="82"/>
      <c r="BL611" s="82"/>
      <c r="BM611" s="82"/>
      <c r="BN611" s="82"/>
      <c r="BO611" s="82"/>
      <c r="BP611" s="82"/>
      <c r="BQ611" s="82"/>
      <c r="BR611" s="82"/>
      <c r="BS611" s="82"/>
      <c r="BT611" s="82"/>
      <c r="BU611" s="82"/>
      <c r="BV611" s="82"/>
      <c r="BW611" s="82"/>
      <c r="BX611" s="82"/>
      <c r="BY611" s="82"/>
      <c r="CA611" s="82"/>
      <c r="CB611" s="82"/>
      <c r="CC611" s="82"/>
    </row>
    <row r="612" spans="1:81" ht="15" customHeight="1" x14ac:dyDescent="0.2">
      <c r="A612" s="82"/>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c r="AA612" s="82"/>
      <c r="AB612" s="82"/>
      <c r="AC612" s="82"/>
      <c r="AD612" s="82"/>
      <c r="AE612" s="82"/>
      <c r="AF612" s="82"/>
      <c r="AG612" s="82"/>
      <c r="AH612" s="82"/>
      <c r="AI612" s="82"/>
      <c r="AJ612" s="82"/>
      <c r="AK612" s="82"/>
      <c r="AL612" s="82"/>
      <c r="AM612" s="82"/>
      <c r="AN612" s="82"/>
      <c r="AO612" s="82"/>
      <c r="AP612" s="82"/>
      <c r="AQ612" s="82"/>
      <c r="AR612" s="82"/>
      <c r="AS612" s="82"/>
      <c r="AT612" s="82"/>
      <c r="AU612" s="82"/>
      <c r="AV612" s="82"/>
      <c r="AW612" s="82"/>
      <c r="AX612" s="82"/>
      <c r="AY612" s="82"/>
      <c r="AZ612" s="82"/>
      <c r="BA612" s="82"/>
      <c r="BB612" s="82"/>
      <c r="BC612" s="82"/>
      <c r="BD612" s="82"/>
      <c r="BE612" s="82"/>
      <c r="BF612" s="82"/>
      <c r="BG612" s="82"/>
      <c r="BH612" s="82"/>
      <c r="BI612" s="82"/>
      <c r="BJ612" s="82"/>
      <c r="BK612" s="82"/>
      <c r="BL612" s="82"/>
      <c r="BM612" s="82"/>
      <c r="BN612" s="82"/>
      <c r="BO612" s="82"/>
      <c r="BP612" s="82"/>
      <c r="BQ612" s="82"/>
      <c r="BR612" s="82"/>
      <c r="BS612" s="82"/>
      <c r="BT612" s="82"/>
      <c r="BU612" s="82"/>
      <c r="BV612" s="82"/>
      <c r="BW612" s="82"/>
      <c r="BX612" s="82"/>
      <c r="BY612" s="82"/>
      <c r="CA612" s="82"/>
      <c r="CB612" s="82"/>
      <c r="CC612" s="82"/>
    </row>
    <row r="613" spans="1:81" ht="15" customHeight="1" x14ac:dyDescent="0.2">
      <c r="A613" s="82"/>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G613" s="82"/>
      <c r="AH613" s="82"/>
      <c r="AI613" s="82"/>
      <c r="AJ613" s="82"/>
      <c r="AK613" s="82"/>
      <c r="AL613" s="82"/>
      <c r="AM613" s="82"/>
      <c r="AN613" s="82"/>
      <c r="AO613" s="82"/>
      <c r="AP613" s="82"/>
      <c r="AQ613" s="82"/>
      <c r="AR613" s="82"/>
      <c r="AS613" s="82"/>
      <c r="AT613" s="82"/>
      <c r="AU613" s="82"/>
      <c r="AV613" s="82"/>
      <c r="AW613" s="82"/>
      <c r="AX613" s="82"/>
      <c r="AY613" s="82"/>
      <c r="AZ613" s="82"/>
      <c r="BA613" s="82"/>
      <c r="BB613" s="82"/>
      <c r="BC613" s="82"/>
      <c r="BD613" s="82"/>
      <c r="BE613" s="82"/>
      <c r="BF613" s="82"/>
      <c r="BG613" s="82"/>
      <c r="BH613" s="82"/>
      <c r="BI613" s="82"/>
      <c r="BJ613" s="82"/>
      <c r="BK613" s="82"/>
      <c r="BL613" s="82"/>
      <c r="BM613" s="82"/>
      <c r="BN613" s="82"/>
      <c r="BO613" s="82"/>
      <c r="BP613" s="82"/>
      <c r="BQ613" s="82"/>
      <c r="BR613" s="82"/>
      <c r="BS613" s="82"/>
      <c r="BT613" s="82"/>
      <c r="BU613" s="82"/>
      <c r="BV613" s="82"/>
      <c r="BW613" s="82"/>
      <c r="BX613" s="82"/>
      <c r="BY613" s="82"/>
      <c r="CA613" s="82"/>
      <c r="CB613" s="82"/>
      <c r="CC613" s="82"/>
    </row>
    <row r="614" spans="1:81" ht="15" customHeight="1" x14ac:dyDescent="0.2">
      <c r="A614" s="82"/>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c r="AA614" s="82"/>
      <c r="AB614" s="82"/>
      <c r="AC614" s="82"/>
      <c r="AD614" s="82"/>
      <c r="AE614" s="82"/>
      <c r="AF614" s="82"/>
      <c r="AG614" s="82"/>
      <c r="AH614" s="82"/>
      <c r="AI614" s="82"/>
      <c r="AJ614" s="82"/>
      <c r="AK614" s="82"/>
      <c r="AL614" s="82"/>
      <c r="AM614" s="82"/>
      <c r="AN614" s="82"/>
      <c r="AO614" s="82"/>
      <c r="AP614" s="82"/>
      <c r="AQ614" s="82"/>
      <c r="AR614" s="82"/>
      <c r="AS614" s="82"/>
      <c r="AT614" s="82"/>
      <c r="AU614" s="82"/>
      <c r="AV614" s="82"/>
      <c r="AW614" s="82"/>
      <c r="AX614" s="82"/>
      <c r="AY614" s="82"/>
      <c r="AZ614" s="82"/>
      <c r="BA614" s="82"/>
      <c r="BB614" s="82"/>
      <c r="BC614" s="82"/>
      <c r="BD614" s="82"/>
      <c r="BE614" s="82"/>
      <c r="BF614" s="82"/>
      <c r="BG614" s="82"/>
      <c r="BH614" s="82"/>
      <c r="BI614" s="82"/>
      <c r="BJ614" s="82"/>
      <c r="BK614" s="82"/>
      <c r="BL614" s="82"/>
      <c r="BM614" s="82"/>
      <c r="BN614" s="82"/>
      <c r="BO614" s="82"/>
      <c r="BP614" s="82"/>
      <c r="BQ614" s="82"/>
      <c r="BR614" s="82"/>
      <c r="BS614" s="82"/>
      <c r="BT614" s="82"/>
      <c r="BU614" s="82"/>
      <c r="BV614" s="82"/>
      <c r="BW614" s="82"/>
      <c r="BX614" s="82"/>
      <c r="BY614" s="82"/>
      <c r="CA614" s="82"/>
      <c r="CB614" s="82"/>
      <c r="CC614" s="82"/>
    </row>
    <row r="615" spans="1:81" ht="15" customHeight="1" x14ac:dyDescent="0.2">
      <c r="A615" s="82"/>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c r="AA615" s="82"/>
      <c r="AB615" s="82"/>
      <c r="AC615" s="82"/>
      <c r="AD615" s="82"/>
      <c r="AE615" s="82"/>
      <c r="AF615" s="82"/>
      <c r="AG615" s="82"/>
      <c r="AH615" s="82"/>
      <c r="AI615" s="82"/>
      <c r="AJ615" s="82"/>
      <c r="AK615" s="82"/>
      <c r="AL615" s="82"/>
      <c r="AM615" s="82"/>
      <c r="AN615" s="82"/>
      <c r="AO615" s="82"/>
      <c r="AP615" s="82"/>
      <c r="AQ615" s="82"/>
      <c r="AR615" s="82"/>
      <c r="AS615" s="82"/>
      <c r="AT615" s="82"/>
      <c r="AU615" s="82"/>
      <c r="AV615" s="82"/>
      <c r="AW615" s="82"/>
      <c r="AX615" s="82"/>
      <c r="AY615" s="82"/>
      <c r="AZ615" s="82"/>
      <c r="BA615" s="82"/>
      <c r="BB615" s="82"/>
      <c r="BC615" s="82"/>
      <c r="BD615" s="82"/>
      <c r="BE615" s="82"/>
      <c r="BF615" s="82"/>
      <c r="BG615" s="82"/>
      <c r="BH615" s="82"/>
      <c r="BI615" s="82"/>
      <c r="BJ615" s="82"/>
      <c r="BK615" s="82"/>
      <c r="BL615" s="82"/>
      <c r="BM615" s="82"/>
      <c r="BN615" s="82"/>
      <c r="BO615" s="82"/>
      <c r="BP615" s="82"/>
      <c r="BQ615" s="82"/>
      <c r="BR615" s="82"/>
      <c r="BS615" s="82"/>
      <c r="BT615" s="82"/>
      <c r="BU615" s="82"/>
      <c r="BV615" s="82"/>
      <c r="BW615" s="82"/>
      <c r="BX615" s="82"/>
      <c r="BY615" s="82"/>
      <c r="CA615" s="82"/>
      <c r="CB615" s="82"/>
      <c r="CC615" s="82"/>
    </row>
    <row r="616" spans="1:81" ht="15" customHeight="1" x14ac:dyDescent="0.2">
      <c r="A616" s="82"/>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c r="AA616" s="82"/>
      <c r="AB616" s="82"/>
      <c r="AC616" s="82"/>
      <c r="AD616" s="82"/>
      <c r="AE616" s="82"/>
      <c r="AF616" s="82"/>
      <c r="AG616" s="82"/>
      <c r="AH616" s="82"/>
      <c r="AI616" s="82"/>
      <c r="AJ616" s="82"/>
      <c r="AK616" s="82"/>
      <c r="AL616" s="82"/>
      <c r="AM616" s="82"/>
      <c r="AN616" s="82"/>
      <c r="AO616" s="82"/>
      <c r="AP616" s="82"/>
      <c r="AQ616" s="82"/>
      <c r="AR616" s="82"/>
      <c r="AS616" s="82"/>
      <c r="AT616" s="82"/>
      <c r="AU616" s="82"/>
      <c r="AV616" s="82"/>
      <c r="AW616" s="82"/>
      <c r="AX616" s="82"/>
      <c r="AY616" s="82"/>
      <c r="AZ616" s="82"/>
      <c r="BA616" s="82"/>
      <c r="BB616" s="82"/>
      <c r="BC616" s="82"/>
      <c r="BD616" s="82"/>
      <c r="BE616" s="82"/>
      <c r="BF616" s="82"/>
      <c r="BG616" s="82"/>
      <c r="BH616" s="82"/>
      <c r="BI616" s="82"/>
      <c r="BJ616" s="82"/>
      <c r="BK616" s="82"/>
      <c r="BL616" s="82"/>
      <c r="BM616" s="82"/>
      <c r="BN616" s="82"/>
      <c r="BO616" s="82"/>
      <c r="BP616" s="82"/>
      <c r="BQ616" s="82"/>
      <c r="BR616" s="82"/>
      <c r="BS616" s="82"/>
      <c r="BT616" s="82"/>
      <c r="BU616" s="82"/>
      <c r="BV616" s="82"/>
      <c r="BW616" s="82"/>
      <c r="BX616" s="82"/>
      <c r="BY616" s="82"/>
      <c r="CA616" s="82"/>
      <c r="CB616" s="82"/>
      <c r="CC616" s="82"/>
    </row>
    <row r="617" spans="1:81" ht="15" customHeight="1" x14ac:dyDescent="0.2">
      <c r="A617" s="82"/>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c r="AA617" s="82"/>
      <c r="AB617" s="82"/>
      <c r="AC617" s="82"/>
      <c r="AD617" s="82"/>
      <c r="AE617" s="82"/>
      <c r="AF617" s="82"/>
      <c r="AG617" s="82"/>
      <c r="AH617" s="82"/>
      <c r="AI617" s="82"/>
      <c r="AJ617" s="82"/>
      <c r="AK617" s="82"/>
      <c r="AL617" s="82"/>
      <c r="AM617" s="82"/>
      <c r="AN617" s="82"/>
      <c r="AO617" s="82"/>
      <c r="AP617" s="82"/>
      <c r="AQ617" s="82"/>
      <c r="AR617" s="82"/>
      <c r="AS617" s="82"/>
      <c r="AT617" s="82"/>
      <c r="AU617" s="82"/>
      <c r="AV617" s="82"/>
      <c r="AW617" s="82"/>
      <c r="AX617" s="82"/>
      <c r="AY617" s="82"/>
      <c r="AZ617" s="82"/>
      <c r="BA617" s="82"/>
      <c r="BB617" s="82"/>
      <c r="BC617" s="82"/>
      <c r="BD617" s="82"/>
      <c r="BE617" s="82"/>
      <c r="BF617" s="82"/>
      <c r="BG617" s="82"/>
      <c r="BH617" s="82"/>
      <c r="BI617" s="82"/>
      <c r="BJ617" s="82"/>
      <c r="BK617" s="82"/>
      <c r="BL617" s="82"/>
      <c r="BM617" s="82"/>
      <c r="BN617" s="82"/>
      <c r="BO617" s="82"/>
      <c r="BP617" s="82"/>
      <c r="BQ617" s="82"/>
      <c r="BR617" s="82"/>
      <c r="BS617" s="82"/>
      <c r="BT617" s="82"/>
      <c r="BU617" s="82"/>
      <c r="BV617" s="82"/>
      <c r="BW617" s="82"/>
      <c r="BX617" s="82"/>
      <c r="BY617" s="82"/>
      <c r="CA617" s="82"/>
      <c r="CB617" s="82"/>
      <c r="CC617" s="82"/>
    </row>
    <row r="618" spans="1:81" ht="15" customHeight="1" x14ac:dyDescent="0.2">
      <c r="A618" s="82"/>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c r="AA618" s="82"/>
      <c r="AB618" s="82"/>
      <c r="AC618" s="82"/>
      <c r="AD618" s="82"/>
      <c r="AE618" s="82"/>
      <c r="AF618" s="82"/>
      <c r="AG618" s="82"/>
      <c r="AH618" s="82"/>
      <c r="AI618" s="82"/>
      <c r="AJ618" s="82"/>
      <c r="AK618" s="82"/>
      <c r="AL618" s="82"/>
      <c r="AM618" s="82"/>
      <c r="AN618" s="82"/>
      <c r="AO618" s="82"/>
      <c r="AP618" s="82"/>
      <c r="AQ618" s="82"/>
      <c r="AR618" s="82"/>
      <c r="AS618" s="82"/>
      <c r="AT618" s="82"/>
      <c r="AU618" s="82"/>
      <c r="AV618" s="82"/>
      <c r="AW618" s="82"/>
      <c r="AX618" s="82"/>
      <c r="AY618" s="82"/>
      <c r="AZ618" s="82"/>
      <c r="BA618" s="82"/>
      <c r="BB618" s="82"/>
      <c r="BC618" s="82"/>
      <c r="BD618" s="82"/>
      <c r="BE618" s="82"/>
      <c r="BF618" s="82"/>
      <c r="BG618" s="82"/>
      <c r="BH618" s="82"/>
      <c r="BI618" s="82"/>
      <c r="BJ618" s="82"/>
      <c r="BK618" s="82"/>
      <c r="BL618" s="82"/>
      <c r="BM618" s="82"/>
      <c r="BN618" s="82"/>
      <c r="BO618" s="82"/>
      <c r="BP618" s="82"/>
      <c r="BQ618" s="82"/>
      <c r="BR618" s="82"/>
      <c r="BS618" s="82"/>
      <c r="BT618" s="82"/>
      <c r="BU618" s="82"/>
      <c r="BV618" s="82"/>
      <c r="BW618" s="82"/>
      <c r="BX618" s="82"/>
      <c r="BY618" s="82"/>
      <c r="CA618" s="82"/>
      <c r="CB618" s="82"/>
      <c r="CC618" s="82"/>
    </row>
    <row r="619" spans="1:81" ht="15" customHeight="1" x14ac:dyDescent="0.2">
      <c r="A619" s="82"/>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G619" s="82"/>
      <c r="AH619" s="82"/>
      <c r="AI619" s="82"/>
      <c r="AJ619" s="82"/>
      <c r="AK619" s="82"/>
      <c r="AL619" s="82"/>
      <c r="AM619" s="82"/>
      <c r="AN619" s="82"/>
      <c r="AO619" s="82"/>
      <c r="AP619" s="82"/>
      <c r="AQ619" s="82"/>
      <c r="AR619" s="82"/>
      <c r="AS619" s="82"/>
      <c r="AT619" s="82"/>
      <c r="AU619" s="82"/>
      <c r="AV619" s="82"/>
      <c r="AW619" s="82"/>
      <c r="AX619" s="82"/>
      <c r="AY619" s="82"/>
      <c r="AZ619" s="82"/>
      <c r="BA619" s="82"/>
      <c r="BB619" s="82"/>
      <c r="BC619" s="82"/>
      <c r="BD619" s="82"/>
      <c r="BE619" s="82"/>
      <c r="BF619" s="82"/>
      <c r="BG619" s="82"/>
      <c r="BH619" s="82"/>
      <c r="BI619" s="82"/>
      <c r="BJ619" s="82"/>
      <c r="BK619" s="82"/>
      <c r="BL619" s="82"/>
      <c r="BM619" s="82"/>
      <c r="BN619" s="82"/>
      <c r="BO619" s="82"/>
      <c r="BP619" s="82"/>
      <c r="BQ619" s="82"/>
      <c r="BR619" s="82"/>
      <c r="BS619" s="82"/>
      <c r="BT619" s="82"/>
      <c r="BU619" s="82"/>
      <c r="BV619" s="82"/>
      <c r="BW619" s="82"/>
      <c r="BX619" s="82"/>
      <c r="BY619" s="82"/>
      <c r="CA619" s="82"/>
      <c r="CB619" s="82"/>
      <c r="CC619" s="82"/>
    </row>
    <row r="620" spans="1:81" ht="15" customHeight="1" x14ac:dyDescent="0.2">
      <c r="A620" s="82"/>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c r="AA620" s="82"/>
      <c r="AB620" s="82"/>
      <c r="AC620" s="82"/>
      <c r="AD620" s="82"/>
      <c r="AE620" s="82"/>
      <c r="AF620" s="82"/>
      <c r="AG620" s="82"/>
      <c r="AH620" s="82"/>
      <c r="AI620" s="82"/>
      <c r="AJ620" s="82"/>
      <c r="AK620" s="82"/>
      <c r="AL620" s="82"/>
      <c r="AM620" s="82"/>
      <c r="AN620" s="82"/>
      <c r="AO620" s="82"/>
      <c r="AP620" s="82"/>
      <c r="AQ620" s="82"/>
      <c r="AR620" s="82"/>
      <c r="AS620" s="82"/>
      <c r="AT620" s="82"/>
      <c r="AU620" s="82"/>
      <c r="AV620" s="82"/>
      <c r="AW620" s="82"/>
      <c r="AX620" s="82"/>
      <c r="AY620" s="82"/>
      <c r="AZ620" s="82"/>
      <c r="BA620" s="82"/>
      <c r="BB620" s="82"/>
      <c r="BC620" s="82"/>
      <c r="BD620" s="82"/>
      <c r="BE620" s="82"/>
      <c r="BF620" s="82"/>
      <c r="BG620" s="82"/>
      <c r="BH620" s="82"/>
      <c r="BI620" s="82"/>
      <c r="BJ620" s="82"/>
      <c r="BK620" s="82"/>
      <c r="BL620" s="82"/>
      <c r="BM620" s="82"/>
      <c r="BN620" s="82"/>
      <c r="BO620" s="82"/>
      <c r="BP620" s="82"/>
      <c r="BQ620" s="82"/>
      <c r="BR620" s="82"/>
      <c r="BS620" s="82"/>
      <c r="BT620" s="82"/>
      <c r="BU620" s="82"/>
      <c r="BV620" s="82"/>
      <c r="BW620" s="82"/>
      <c r="BX620" s="82"/>
      <c r="BY620" s="82"/>
      <c r="CA620" s="82"/>
      <c r="CB620" s="82"/>
      <c r="CC620" s="82"/>
    </row>
    <row r="621" spans="1:81" ht="15" customHeight="1" x14ac:dyDescent="0.2">
      <c r="A621" s="82"/>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c r="AA621" s="82"/>
      <c r="AB621" s="82"/>
      <c r="AC621" s="82"/>
      <c r="AD621" s="82"/>
      <c r="AE621" s="82"/>
      <c r="AF621" s="82"/>
      <c r="AG621" s="82"/>
      <c r="AH621" s="82"/>
      <c r="AI621" s="82"/>
      <c r="AJ621" s="82"/>
      <c r="AK621" s="82"/>
      <c r="AL621" s="82"/>
      <c r="AM621" s="82"/>
      <c r="AN621" s="82"/>
      <c r="AO621" s="82"/>
      <c r="AP621" s="82"/>
      <c r="AQ621" s="82"/>
      <c r="AR621" s="82"/>
      <c r="AS621" s="82"/>
      <c r="AT621" s="82"/>
      <c r="AU621" s="82"/>
      <c r="AV621" s="82"/>
      <c r="AW621" s="82"/>
      <c r="AX621" s="82"/>
      <c r="AY621" s="82"/>
      <c r="AZ621" s="82"/>
      <c r="BA621" s="82"/>
      <c r="BB621" s="82"/>
      <c r="BC621" s="82"/>
      <c r="BD621" s="82"/>
      <c r="BE621" s="82"/>
      <c r="BF621" s="82"/>
      <c r="BG621" s="82"/>
      <c r="BH621" s="82"/>
      <c r="BI621" s="82"/>
      <c r="BJ621" s="82"/>
      <c r="BK621" s="82"/>
      <c r="BL621" s="82"/>
      <c r="BM621" s="82"/>
      <c r="BN621" s="82"/>
      <c r="BO621" s="82"/>
      <c r="BP621" s="82"/>
      <c r="BQ621" s="82"/>
      <c r="BR621" s="82"/>
      <c r="BS621" s="82"/>
      <c r="BT621" s="82"/>
      <c r="BU621" s="82"/>
      <c r="BV621" s="82"/>
      <c r="BW621" s="82"/>
      <c r="BX621" s="82"/>
      <c r="BY621" s="82"/>
      <c r="CA621" s="82"/>
      <c r="CB621" s="82"/>
      <c r="CC621" s="82"/>
    </row>
    <row r="622" spans="1:81" ht="15" customHeight="1" x14ac:dyDescent="0.2">
      <c r="A622" s="82"/>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c r="AA622" s="82"/>
      <c r="AB622" s="82"/>
      <c r="AC622" s="82"/>
      <c r="AD622" s="82"/>
      <c r="AE622" s="82"/>
      <c r="AF622" s="82"/>
      <c r="AG622" s="82"/>
      <c r="AH622" s="82"/>
      <c r="AI622" s="82"/>
      <c r="AJ622" s="82"/>
      <c r="AK622" s="82"/>
      <c r="AL622" s="82"/>
      <c r="AM622" s="82"/>
      <c r="AN622" s="82"/>
      <c r="AO622" s="82"/>
      <c r="AP622" s="82"/>
      <c r="AQ622" s="82"/>
      <c r="AR622" s="82"/>
      <c r="AS622" s="82"/>
      <c r="AT622" s="82"/>
      <c r="AU622" s="82"/>
      <c r="AV622" s="82"/>
      <c r="AW622" s="82"/>
      <c r="AX622" s="82"/>
      <c r="AY622" s="82"/>
      <c r="AZ622" s="82"/>
      <c r="BA622" s="82"/>
      <c r="BB622" s="82"/>
      <c r="BC622" s="82"/>
      <c r="BD622" s="82"/>
      <c r="BE622" s="82"/>
      <c r="BF622" s="82"/>
      <c r="BG622" s="82"/>
      <c r="BH622" s="82"/>
      <c r="BI622" s="82"/>
      <c r="BJ622" s="82"/>
      <c r="BK622" s="82"/>
      <c r="BL622" s="82"/>
      <c r="BM622" s="82"/>
      <c r="BN622" s="82"/>
      <c r="BO622" s="82"/>
      <c r="BP622" s="82"/>
      <c r="BQ622" s="82"/>
      <c r="BR622" s="82"/>
      <c r="BS622" s="82"/>
      <c r="BT622" s="82"/>
      <c r="BU622" s="82"/>
      <c r="BV622" s="82"/>
      <c r="BW622" s="82"/>
      <c r="BX622" s="82"/>
      <c r="BY622" s="82"/>
      <c r="CA622" s="82"/>
      <c r="CB622" s="82"/>
      <c r="CC622" s="82"/>
    </row>
    <row r="623" spans="1:81" ht="15" customHeight="1" x14ac:dyDescent="0.2">
      <c r="A623" s="82"/>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c r="AA623" s="82"/>
      <c r="AB623" s="82"/>
      <c r="AC623" s="82"/>
      <c r="AD623" s="82"/>
      <c r="AE623" s="82"/>
      <c r="AF623" s="82"/>
      <c r="AG623" s="82"/>
      <c r="AH623" s="82"/>
      <c r="AI623" s="82"/>
      <c r="AJ623" s="82"/>
      <c r="AK623" s="82"/>
      <c r="AL623" s="82"/>
      <c r="AM623" s="82"/>
      <c r="AN623" s="82"/>
      <c r="AO623" s="82"/>
      <c r="AP623" s="82"/>
      <c r="AQ623" s="82"/>
      <c r="AR623" s="82"/>
      <c r="AS623" s="82"/>
      <c r="AT623" s="82"/>
      <c r="AU623" s="82"/>
      <c r="AV623" s="82"/>
      <c r="AW623" s="82"/>
      <c r="AX623" s="82"/>
      <c r="AY623" s="82"/>
      <c r="AZ623" s="82"/>
      <c r="BA623" s="82"/>
      <c r="BB623" s="82"/>
      <c r="BC623" s="82"/>
      <c r="BD623" s="82"/>
      <c r="BE623" s="82"/>
      <c r="BF623" s="82"/>
      <c r="BG623" s="82"/>
      <c r="BH623" s="82"/>
      <c r="BI623" s="82"/>
      <c r="BJ623" s="82"/>
      <c r="BK623" s="82"/>
      <c r="BL623" s="82"/>
      <c r="BM623" s="82"/>
      <c r="BN623" s="82"/>
      <c r="BO623" s="82"/>
      <c r="BP623" s="82"/>
      <c r="BQ623" s="82"/>
      <c r="BR623" s="82"/>
      <c r="BS623" s="82"/>
      <c r="BT623" s="82"/>
      <c r="BU623" s="82"/>
      <c r="BV623" s="82"/>
      <c r="BW623" s="82"/>
      <c r="BX623" s="82"/>
      <c r="BY623" s="82"/>
      <c r="CA623" s="82"/>
      <c r="CB623" s="82"/>
      <c r="CC623" s="82"/>
    </row>
    <row r="624" spans="1:81" ht="15" customHeight="1" x14ac:dyDescent="0.2">
      <c r="A624" s="82"/>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c r="AA624" s="82"/>
      <c r="AB624" s="82"/>
      <c r="AC624" s="82"/>
      <c r="AD624" s="82"/>
      <c r="AE624" s="82"/>
      <c r="AF624" s="82"/>
      <c r="AG624" s="82"/>
      <c r="AH624" s="82"/>
      <c r="AI624" s="82"/>
      <c r="AJ624" s="82"/>
      <c r="AK624" s="82"/>
      <c r="AL624" s="82"/>
      <c r="AM624" s="82"/>
      <c r="AN624" s="82"/>
      <c r="AO624" s="82"/>
      <c r="AP624" s="82"/>
      <c r="AQ624" s="82"/>
      <c r="AR624" s="82"/>
      <c r="AS624" s="82"/>
      <c r="AT624" s="82"/>
      <c r="AU624" s="82"/>
      <c r="AV624" s="82"/>
      <c r="AW624" s="82"/>
      <c r="AX624" s="82"/>
      <c r="AY624" s="82"/>
      <c r="AZ624" s="82"/>
      <c r="BA624" s="82"/>
      <c r="BB624" s="82"/>
      <c r="BC624" s="82"/>
      <c r="BD624" s="82"/>
      <c r="BE624" s="82"/>
      <c r="BF624" s="82"/>
      <c r="BG624" s="82"/>
      <c r="BH624" s="82"/>
      <c r="BI624" s="82"/>
      <c r="BJ624" s="82"/>
      <c r="BK624" s="82"/>
      <c r="BL624" s="82"/>
      <c r="BM624" s="82"/>
      <c r="BN624" s="82"/>
      <c r="BO624" s="82"/>
      <c r="BP624" s="82"/>
      <c r="BQ624" s="82"/>
      <c r="BR624" s="82"/>
      <c r="BS624" s="82"/>
      <c r="BT624" s="82"/>
      <c r="BU624" s="82"/>
      <c r="BV624" s="82"/>
      <c r="BW624" s="82"/>
      <c r="BX624" s="82"/>
      <c r="BY624" s="82"/>
      <c r="CA624" s="82"/>
      <c r="CB624" s="82"/>
      <c r="CC624" s="82"/>
    </row>
    <row r="625" spans="1:81" ht="15" customHeight="1" x14ac:dyDescent="0.2">
      <c r="A625" s="82"/>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G625" s="82"/>
      <c r="AH625" s="82"/>
      <c r="AI625" s="82"/>
      <c r="AJ625" s="82"/>
      <c r="AK625" s="82"/>
      <c r="AL625" s="82"/>
      <c r="AM625" s="82"/>
      <c r="AN625" s="82"/>
      <c r="AO625" s="82"/>
      <c r="AP625" s="82"/>
      <c r="AQ625" s="82"/>
      <c r="AR625" s="82"/>
      <c r="AS625" s="82"/>
      <c r="AT625" s="82"/>
      <c r="AU625" s="82"/>
      <c r="AV625" s="82"/>
      <c r="AW625" s="82"/>
      <c r="AX625" s="82"/>
      <c r="AY625" s="82"/>
      <c r="AZ625" s="82"/>
      <c r="BA625" s="82"/>
      <c r="BB625" s="82"/>
      <c r="BC625" s="82"/>
      <c r="BD625" s="82"/>
      <c r="BE625" s="82"/>
      <c r="BF625" s="82"/>
      <c r="BG625" s="82"/>
      <c r="BH625" s="82"/>
      <c r="BI625" s="82"/>
      <c r="BJ625" s="82"/>
      <c r="BK625" s="82"/>
      <c r="BL625" s="82"/>
      <c r="BM625" s="82"/>
      <c r="BN625" s="82"/>
      <c r="BO625" s="82"/>
      <c r="BP625" s="82"/>
      <c r="BQ625" s="82"/>
      <c r="BR625" s="82"/>
      <c r="BS625" s="82"/>
      <c r="BT625" s="82"/>
      <c r="BU625" s="82"/>
      <c r="BV625" s="82"/>
      <c r="BW625" s="82"/>
      <c r="BX625" s="82"/>
      <c r="BY625" s="82"/>
      <c r="CA625" s="82"/>
      <c r="CB625" s="82"/>
      <c r="CC625" s="82"/>
    </row>
    <row r="626" spans="1:81" ht="15" customHeight="1" x14ac:dyDescent="0.2">
      <c r="A626" s="82"/>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c r="AA626" s="82"/>
      <c r="AB626" s="82"/>
      <c r="AC626" s="82"/>
      <c r="AD626" s="82"/>
      <c r="AE626" s="82"/>
      <c r="AF626" s="82"/>
      <c r="AG626" s="82"/>
      <c r="AH626" s="82"/>
      <c r="AI626" s="82"/>
      <c r="AJ626" s="82"/>
      <c r="AK626" s="82"/>
      <c r="AL626" s="82"/>
      <c r="AM626" s="82"/>
      <c r="AN626" s="82"/>
      <c r="AO626" s="82"/>
      <c r="AP626" s="82"/>
      <c r="AQ626" s="82"/>
      <c r="AR626" s="82"/>
      <c r="AS626" s="82"/>
      <c r="AT626" s="82"/>
      <c r="AU626" s="82"/>
      <c r="AV626" s="82"/>
      <c r="AW626" s="82"/>
      <c r="AX626" s="82"/>
      <c r="AY626" s="82"/>
      <c r="AZ626" s="82"/>
      <c r="BA626" s="82"/>
      <c r="BB626" s="82"/>
      <c r="BC626" s="82"/>
      <c r="BD626" s="82"/>
      <c r="BE626" s="82"/>
      <c r="BF626" s="82"/>
      <c r="BG626" s="82"/>
      <c r="BH626" s="82"/>
      <c r="BI626" s="82"/>
      <c r="BJ626" s="82"/>
      <c r="BK626" s="82"/>
      <c r="BL626" s="82"/>
      <c r="BM626" s="82"/>
      <c r="BN626" s="82"/>
      <c r="BO626" s="82"/>
      <c r="BP626" s="82"/>
      <c r="BQ626" s="82"/>
      <c r="BR626" s="82"/>
      <c r="BS626" s="82"/>
      <c r="BT626" s="82"/>
      <c r="BU626" s="82"/>
      <c r="BV626" s="82"/>
      <c r="BW626" s="82"/>
      <c r="BX626" s="82"/>
      <c r="BY626" s="82"/>
      <c r="CA626" s="82"/>
      <c r="CB626" s="82"/>
      <c r="CC626" s="82"/>
    </row>
    <row r="627" spans="1:81" ht="15" customHeight="1" x14ac:dyDescent="0.2">
      <c r="A627" s="82"/>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c r="AA627" s="82"/>
      <c r="AB627" s="82"/>
      <c r="AC627" s="82"/>
      <c r="AD627" s="82"/>
      <c r="AE627" s="82"/>
      <c r="AF627" s="82"/>
      <c r="AG627" s="82"/>
      <c r="AH627" s="82"/>
      <c r="AI627" s="82"/>
      <c r="AJ627" s="82"/>
      <c r="AK627" s="82"/>
      <c r="AL627" s="82"/>
      <c r="AM627" s="82"/>
      <c r="AN627" s="82"/>
      <c r="AO627" s="82"/>
      <c r="AP627" s="82"/>
      <c r="AQ627" s="82"/>
      <c r="AR627" s="82"/>
      <c r="AS627" s="82"/>
      <c r="AT627" s="82"/>
      <c r="AU627" s="82"/>
      <c r="AV627" s="82"/>
      <c r="AW627" s="82"/>
      <c r="AX627" s="82"/>
      <c r="AY627" s="82"/>
      <c r="AZ627" s="82"/>
      <c r="BA627" s="82"/>
      <c r="BB627" s="82"/>
      <c r="BC627" s="82"/>
      <c r="BD627" s="82"/>
      <c r="BE627" s="82"/>
      <c r="BF627" s="82"/>
      <c r="BG627" s="82"/>
      <c r="BH627" s="82"/>
      <c r="BI627" s="82"/>
      <c r="BJ627" s="82"/>
      <c r="BK627" s="82"/>
      <c r="BL627" s="82"/>
      <c r="BM627" s="82"/>
      <c r="BN627" s="82"/>
      <c r="BO627" s="82"/>
      <c r="BP627" s="82"/>
      <c r="BQ627" s="82"/>
      <c r="BR627" s="82"/>
      <c r="BS627" s="82"/>
      <c r="BT627" s="82"/>
      <c r="BU627" s="82"/>
      <c r="BV627" s="82"/>
      <c r="BW627" s="82"/>
      <c r="BX627" s="82"/>
      <c r="BY627" s="82"/>
      <c r="CA627" s="82"/>
      <c r="CB627" s="82"/>
      <c r="CC627" s="82"/>
    </row>
    <row r="628" spans="1:81" ht="15" customHeight="1" x14ac:dyDescent="0.2">
      <c r="A628" s="82"/>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c r="AA628" s="82"/>
      <c r="AB628" s="82"/>
      <c r="AC628" s="82"/>
      <c r="AD628" s="82"/>
      <c r="AE628" s="82"/>
      <c r="AF628" s="82"/>
      <c r="AG628" s="82"/>
      <c r="AH628" s="82"/>
      <c r="AI628" s="82"/>
      <c r="AJ628" s="82"/>
      <c r="AK628" s="82"/>
      <c r="AL628" s="82"/>
      <c r="AM628" s="82"/>
      <c r="AN628" s="82"/>
      <c r="AO628" s="82"/>
      <c r="AP628" s="82"/>
      <c r="AQ628" s="82"/>
      <c r="AR628" s="82"/>
      <c r="AS628" s="82"/>
      <c r="AT628" s="82"/>
      <c r="AU628" s="82"/>
      <c r="AV628" s="82"/>
      <c r="AW628" s="82"/>
      <c r="AX628" s="82"/>
      <c r="AY628" s="82"/>
      <c r="AZ628" s="82"/>
      <c r="BA628" s="82"/>
      <c r="BB628" s="82"/>
      <c r="BC628" s="82"/>
      <c r="BD628" s="82"/>
      <c r="BE628" s="82"/>
      <c r="BF628" s="82"/>
      <c r="BG628" s="82"/>
      <c r="BH628" s="82"/>
      <c r="BI628" s="82"/>
      <c r="BJ628" s="82"/>
      <c r="BK628" s="82"/>
      <c r="BL628" s="82"/>
      <c r="BM628" s="82"/>
      <c r="BN628" s="82"/>
      <c r="BO628" s="82"/>
      <c r="BP628" s="82"/>
      <c r="BQ628" s="82"/>
      <c r="BR628" s="82"/>
      <c r="BS628" s="82"/>
      <c r="BT628" s="82"/>
      <c r="BU628" s="82"/>
      <c r="BV628" s="82"/>
      <c r="BW628" s="82"/>
      <c r="BX628" s="82"/>
      <c r="BY628" s="82"/>
      <c r="CA628" s="82"/>
      <c r="CB628" s="82"/>
      <c r="CC628" s="82"/>
    </row>
    <row r="629" spans="1:81" ht="15" customHeight="1" x14ac:dyDescent="0.2">
      <c r="A629" s="82"/>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c r="AA629" s="82"/>
      <c r="AB629" s="82"/>
      <c r="AC629" s="82"/>
      <c r="AD629" s="82"/>
      <c r="AE629" s="82"/>
      <c r="AF629" s="82"/>
      <c r="AG629" s="82"/>
      <c r="AH629" s="82"/>
      <c r="AI629" s="82"/>
      <c r="AJ629" s="82"/>
      <c r="AK629" s="82"/>
      <c r="AL629" s="82"/>
      <c r="AM629" s="82"/>
      <c r="AN629" s="82"/>
      <c r="AO629" s="82"/>
      <c r="AP629" s="82"/>
      <c r="AQ629" s="82"/>
      <c r="AR629" s="82"/>
      <c r="AS629" s="82"/>
      <c r="AT629" s="82"/>
      <c r="AU629" s="82"/>
      <c r="AV629" s="82"/>
      <c r="AW629" s="82"/>
      <c r="AX629" s="82"/>
      <c r="AY629" s="82"/>
      <c r="AZ629" s="82"/>
      <c r="BA629" s="82"/>
      <c r="BB629" s="82"/>
      <c r="BC629" s="82"/>
      <c r="BD629" s="82"/>
      <c r="BE629" s="82"/>
      <c r="BF629" s="82"/>
      <c r="BG629" s="82"/>
      <c r="BH629" s="82"/>
      <c r="BI629" s="82"/>
      <c r="BJ629" s="82"/>
      <c r="BK629" s="82"/>
      <c r="BL629" s="82"/>
      <c r="BM629" s="82"/>
      <c r="BN629" s="82"/>
      <c r="BO629" s="82"/>
      <c r="BP629" s="82"/>
      <c r="BQ629" s="82"/>
      <c r="BR629" s="82"/>
      <c r="BS629" s="82"/>
      <c r="BT629" s="82"/>
      <c r="BU629" s="82"/>
      <c r="BV629" s="82"/>
      <c r="BW629" s="82"/>
      <c r="BX629" s="82"/>
      <c r="BY629" s="82"/>
      <c r="CA629" s="82"/>
      <c r="CB629" s="82"/>
      <c r="CC629" s="82"/>
    </row>
    <row r="630" spans="1:81" ht="15" customHeight="1" x14ac:dyDescent="0.2">
      <c r="A630" s="82"/>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c r="AA630" s="82"/>
      <c r="AB630" s="82"/>
      <c r="AC630" s="82"/>
      <c r="AD630" s="82"/>
      <c r="AE630" s="82"/>
      <c r="AF630" s="82"/>
      <c r="AG630" s="82"/>
      <c r="AH630" s="82"/>
      <c r="AI630" s="82"/>
      <c r="AJ630" s="82"/>
      <c r="AK630" s="82"/>
      <c r="AL630" s="82"/>
      <c r="AM630" s="82"/>
      <c r="AN630" s="82"/>
      <c r="AO630" s="82"/>
      <c r="AP630" s="82"/>
      <c r="AQ630" s="82"/>
      <c r="AR630" s="82"/>
      <c r="AS630" s="82"/>
      <c r="AT630" s="82"/>
      <c r="AU630" s="82"/>
      <c r="AV630" s="82"/>
      <c r="AW630" s="82"/>
      <c r="AX630" s="82"/>
      <c r="AY630" s="82"/>
      <c r="AZ630" s="82"/>
      <c r="BA630" s="82"/>
      <c r="BB630" s="82"/>
      <c r="BC630" s="82"/>
      <c r="BD630" s="82"/>
      <c r="BE630" s="82"/>
      <c r="BF630" s="82"/>
      <c r="BG630" s="82"/>
      <c r="BH630" s="82"/>
      <c r="BI630" s="82"/>
      <c r="BJ630" s="82"/>
      <c r="BK630" s="82"/>
      <c r="BL630" s="82"/>
      <c r="BM630" s="82"/>
      <c r="BN630" s="82"/>
      <c r="BO630" s="82"/>
      <c r="BP630" s="82"/>
      <c r="BQ630" s="82"/>
      <c r="BR630" s="82"/>
      <c r="BS630" s="82"/>
      <c r="BT630" s="82"/>
      <c r="BU630" s="82"/>
      <c r="BV630" s="82"/>
      <c r="BW630" s="82"/>
      <c r="BX630" s="82"/>
      <c r="BY630" s="82"/>
      <c r="CA630" s="82"/>
      <c r="CB630" s="82"/>
      <c r="CC630" s="82"/>
    </row>
    <row r="631" spans="1:81" ht="15" customHeight="1" x14ac:dyDescent="0.2">
      <c r="A631" s="82"/>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G631" s="82"/>
      <c r="AH631" s="82"/>
      <c r="AI631" s="82"/>
      <c r="AJ631" s="82"/>
      <c r="AK631" s="82"/>
      <c r="AL631" s="82"/>
      <c r="AM631" s="82"/>
      <c r="AN631" s="82"/>
      <c r="AO631" s="82"/>
      <c r="AP631" s="82"/>
      <c r="AQ631" s="82"/>
      <c r="AR631" s="82"/>
      <c r="AS631" s="82"/>
      <c r="AT631" s="82"/>
      <c r="AU631" s="82"/>
      <c r="AV631" s="82"/>
      <c r="AW631" s="82"/>
      <c r="AX631" s="82"/>
      <c r="AY631" s="82"/>
      <c r="AZ631" s="82"/>
      <c r="BA631" s="82"/>
      <c r="BB631" s="82"/>
      <c r="BC631" s="82"/>
      <c r="BD631" s="82"/>
      <c r="BE631" s="82"/>
      <c r="BF631" s="82"/>
      <c r="BG631" s="82"/>
      <c r="BH631" s="82"/>
      <c r="BI631" s="82"/>
      <c r="BJ631" s="82"/>
      <c r="BK631" s="82"/>
      <c r="BL631" s="82"/>
      <c r="BM631" s="82"/>
      <c r="BN631" s="82"/>
      <c r="BO631" s="82"/>
      <c r="BP631" s="82"/>
      <c r="BQ631" s="82"/>
      <c r="BR631" s="82"/>
      <c r="BS631" s="82"/>
      <c r="BT631" s="82"/>
      <c r="BU631" s="82"/>
      <c r="BV631" s="82"/>
      <c r="BW631" s="82"/>
      <c r="BX631" s="82"/>
      <c r="BY631" s="82"/>
      <c r="CA631" s="82"/>
      <c r="CB631" s="82"/>
      <c r="CC631" s="82"/>
    </row>
    <row r="632" spans="1:81" ht="15" customHeight="1" x14ac:dyDescent="0.2">
      <c r="A632" s="82"/>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c r="AA632" s="82"/>
      <c r="AB632" s="82"/>
      <c r="AC632" s="82"/>
      <c r="AD632" s="82"/>
      <c r="AE632" s="82"/>
      <c r="AF632" s="82"/>
      <c r="AG632" s="82"/>
      <c r="AH632" s="82"/>
      <c r="AI632" s="82"/>
      <c r="AJ632" s="82"/>
      <c r="AK632" s="82"/>
      <c r="AL632" s="82"/>
      <c r="AM632" s="82"/>
      <c r="AN632" s="82"/>
      <c r="AO632" s="82"/>
      <c r="AP632" s="82"/>
      <c r="AQ632" s="82"/>
      <c r="AR632" s="82"/>
      <c r="AS632" s="82"/>
      <c r="AT632" s="82"/>
      <c r="AU632" s="82"/>
      <c r="AV632" s="82"/>
      <c r="AW632" s="82"/>
      <c r="AX632" s="82"/>
      <c r="AY632" s="82"/>
      <c r="AZ632" s="82"/>
      <c r="BA632" s="82"/>
      <c r="BB632" s="82"/>
      <c r="BC632" s="82"/>
      <c r="BD632" s="82"/>
      <c r="BE632" s="82"/>
      <c r="BF632" s="82"/>
      <c r="BG632" s="82"/>
      <c r="BH632" s="82"/>
      <c r="BI632" s="82"/>
      <c r="BJ632" s="82"/>
      <c r="BK632" s="82"/>
      <c r="BL632" s="82"/>
      <c r="BM632" s="82"/>
      <c r="BN632" s="82"/>
      <c r="BO632" s="82"/>
      <c r="BP632" s="82"/>
      <c r="BQ632" s="82"/>
      <c r="BR632" s="82"/>
      <c r="BS632" s="82"/>
      <c r="BT632" s="82"/>
      <c r="BU632" s="82"/>
      <c r="BV632" s="82"/>
      <c r="BW632" s="82"/>
      <c r="BX632" s="82"/>
      <c r="BY632" s="82"/>
      <c r="CA632" s="82"/>
      <c r="CB632" s="82"/>
      <c r="CC632" s="82"/>
    </row>
    <row r="633" spans="1:81" ht="15" customHeight="1" x14ac:dyDescent="0.2">
      <c r="A633" s="82"/>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c r="AA633" s="82"/>
      <c r="AB633" s="82"/>
      <c r="AC633" s="82"/>
      <c r="AD633" s="82"/>
      <c r="AE633" s="82"/>
      <c r="AF633" s="82"/>
      <c r="AG633" s="82"/>
      <c r="AH633" s="82"/>
      <c r="AI633" s="82"/>
      <c r="AJ633" s="82"/>
      <c r="AK633" s="82"/>
      <c r="AL633" s="82"/>
      <c r="AM633" s="82"/>
      <c r="AN633" s="82"/>
      <c r="AO633" s="82"/>
      <c r="AP633" s="82"/>
      <c r="AQ633" s="82"/>
      <c r="AR633" s="82"/>
      <c r="AS633" s="82"/>
      <c r="AT633" s="82"/>
      <c r="AU633" s="82"/>
      <c r="AV633" s="82"/>
      <c r="AW633" s="82"/>
      <c r="AX633" s="82"/>
      <c r="AY633" s="82"/>
      <c r="AZ633" s="82"/>
      <c r="BA633" s="82"/>
      <c r="BB633" s="82"/>
      <c r="BC633" s="82"/>
      <c r="BD633" s="82"/>
      <c r="BE633" s="82"/>
      <c r="BF633" s="82"/>
      <c r="BG633" s="82"/>
      <c r="BH633" s="82"/>
      <c r="BI633" s="82"/>
      <c r="BJ633" s="82"/>
      <c r="BK633" s="82"/>
      <c r="BL633" s="82"/>
      <c r="BM633" s="82"/>
      <c r="BN633" s="82"/>
      <c r="BO633" s="82"/>
      <c r="BP633" s="82"/>
      <c r="BQ633" s="82"/>
      <c r="BR633" s="82"/>
      <c r="BS633" s="82"/>
      <c r="BT633" s="82"/>
      <c r="BU633" s="82"/>
      <c r="BV633" s="82"/>
      <c r="BW633" s="82"/>
      <c r="BX633" s="82"/>
      <c r="BY633" s="82"/>
      <c r="CA633" s="82"/>
      <c r="CB633" s="82"/>
      <c r="CC633" s="82"/>
    </row>
    <row r="634" spans="1:81" ht="15" customHeight="1" x14ac:dyDescent="0.2">
      <c r="A634" s="82"/>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c r="AA634" s="82"/>
      <c r="AB634" s="82"/>
      <c r="AC634" s="82"/>
      <c r="AD634" s="82"/>
      <c r="AE634" s="82"/>
      <c r="AF634" s="82"/>
      <c r="AG634" s="82"/>
      <c r="AH634" s="82"/>
      <c r="AI634" s="82"/>
      <c r="AJ634" s="82"/>
      <c r="AK634" s="82"/>
      <c r="AL634" s="82"/>
      <c r="AM634" s="82"/>
      <c r="AN634" s="82"/>
      <c r="AO634" s="82"/>
      <c r="AP634" s="82"/>
      <c r="AQ634" s="82"/>
      <c r="AR634" s="82"/>
      <c r="AS634" s="82"/>
      <c r="AT634" s="82"/>
      <c r="AU634" s="82"/>
      <c r="AV634" s="82"/>
      <c r="AW634" s="82"/>
      <c r="AX634" s="82"/>
      <c r="AY634" s="82"/>
      <c r="AZ634" s="82"/>
      <c r="BA634" s="82"/>
      <c r="BB634" s="82"/>
      <c r="BC634" s="82"/>
      <c r="BD634" s="82"/>
      <c r="BE634" s="82"/>
      <c r="BF634" s="82"/>
      <c r="BG634" s="82"/>
      <c r="BH634" s="82"/>
      <c r="BI634" s="82"/>
      <c r="BJ634" s="82"/>
      <c r="BK634" s="82"/>
      <c r="BL634" s="82"/>
      <c r="BM634" s="82"/>
      <c r="BN634" s="82"/>
      <c r="BO634" s="82"/>
      <c r="BP634" s="82"/>
      <c r="BQ634" s="82"/>
      <c r="BR634" s="82"/>
      <c r="BS634" s="82"/>
      <c r="BT634" s="82"/>
      <c r="BU634" s="82"/>
      <c r="BV634" s="82"/>
      <c r="BW634" s="82"/>
      <c r="BX634" s="82"/>
      <c r="BY634" s="82"/>
      <c r="CA634" s="82"/>
      <c r="CB634" s="82"/>
      <c r="CC634" s="82"/>
    </row>
    <row r="635" spans="1:81" ht="15" customHeight="1" x14ac:dyDescent="0.2">
      <c r="A635" s="82"/>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c r="AA635" s="82"/>
      <c r="AB635" s="82"/>
      <c r="AC635" s="82"/>
      <c r="AD635" s="82"/>
      <c r="AE635" s="82"/>
      <c r="AF635" s="82"/>
      <c r="AG635" s="82"/>
      <c r="AH635" s="82"/>
      <c r="AI635" s="82"/>
      <c r="AJ635" s="82"/>
      <c r="AK635" s="82"/>
      <c r="AL635" s="82"/>
      <c r="AM635" s="82"/>
      <c r="AN635" s="82"/>
      <c r="AO635" s="82"/>
      <c r="AP635" s="82"/>
      <c r="AQ635" s="82"/>
      <c r="AR635" s="82"/>
      <c r="AS635" s="82"/>
      <c r="AT635" s="82"/>
      <c r="AU635" s="82"/>
      <c r="AV635" s="82"/>
      <c r="AW635" s="82"/>
      <c r="AX635" s="82"/>
      <c r="AY635" s="82"/>
      <c r="AZ635" s="82"/>
      <c r="BA635" s="82"/>
      <c r="BB635" s="82"/>
      <c r="BC635" s="82"/>
      <c r="BD635" s="82"/>
      <c r="BE635" s="82"/>
      <c r="BF635" s="82"/>
      <c r="BG635" s="82"/>
      <c r="BH635" s="82"/>
      <c r="BI635" s="82"/>
      <c r="BJ635" s="82"/>
      <c r="BK635" s="82"/>
      <c r="BL635" s="82"/>
      <c r="BM635" s="82"/>
      <c r="BN635" s="82"/>
      <c r="BO635" s="82"/>
      <c r="BP635" s="82"/>
      <c r="BQ635" s="82"/>
      <c r="BR635" s="82"/>
      <c r="BS635" s="82"/>
      <c r="BT635" s="82"/>
      <c r="BU635" s="82"/>
      <c r="BV635" s="82"/>
      <c r="BW635" s="82"/>
      <c r="BX635" s="82"/>
      <c r="BY635" s="82"/>
      <c r="CA635" s="82"/>
      <c r="CB635" s="82"/>
      <c r="CC635" s="82"/>
    </row>
    <row r="636" spans="1:81" ht="15" customHeight="1" x14ac:dyDescent="0.2">
      <c r="A636" s="82"/>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c r="AA636" s="82"/>
      <c r="AB636" s="82"/>
      <c r="AC636" s="82"/>
      <c r="AD636" s="82"/>
      <c r="AE636" s="82"/>
      <c r="AF636" s="82"/>
      <c r="AG636" s="82"/>
      <c r="AH636" s="82"/>
      <c r="AI636" s="82"/>
      <c r="AJ636" s="82"/>
      <c r="AK636" s="82"/>
      <c r="AL636" s="82"/>
      <c r="AM636" s="82"/>
      <c r="AN636" s="82"/>
      <c r="AO636" s="82"/>
      <c r="AP636" s="82"/>
      <c r="AQ636" s="82"/>
      <c r="AR636" s="82"/>
      <c r="AS636" s="82"/>
      <c r="AT636" s="82"/>
      <c r="AU636" s="82"/>
      <c r="AV636" s="82"/>
      <c r="AW636" s="82"/>
      <c r="AX636" s="82"/>
      <c r="AY636" s="82"/>
      <c r="AZ636" s="82"/>
      <c r="BA636" s="82"/>
      <c r="BB636" s="82"/>
      <c r="BC636" s="82"/>
      <c r="BD636" s="82"/>
      <c r="BE636" s="82"/>
      <c r="BF636" s="82"/>
      <c r="BG636" s="82"/>
      <c r="BH636" s="82"/>
      <c r="BI636" s="82"/>
      <c r="BJ636" s="82"/>
      <c r="BK636" s="82"/>
      <c r="BL636" s="82"/>
      <c r="BM636" s="82"/>
      <c r="BN636" s="82"/>
      <c r="BO636" s="82"/>
      <c r="BP636" s="82"/>
      <c r="BQ636" s="82"/>
      <c r="BR636" s="82"/>
      <c r="BS636" s="82"/>
      <c r="BT636" s="82"/>
      <c r="BU636" s="82"/>
      <c r="BV636" s="82"/>
      <c r="BW636" s="82"/>
      <c r="BX636" s="82"/>
      <c r="BY636" s="82"/>
      <c r="CA636" s="82"/>
      <c r="CB636" s="82"/>
      <c r="CC636" s="82"/>
    </row>
    <row r="637" spans="1:81" ht="15" customHeight="1" x14ac:dyDescent="0.2">
      <c r="A637" s="82"/>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G637" s="82"/>
      <c r="AH637" s="82"/>
      <c r="AI637" s="82"/>
      <c r="AJ637" s="82"/>
      <c r="AK637" s="82"/>
      <c r="AL637" s="82"/>
      <c r="AM637" s="82"/>
      <c r="AN637" s="82"/>
      <c r="AO637" s="82"/>
      <c r="AP637" s="82"/>
      <c r="AQ637" s="82"/>
      <c r="AR637" s="82"/>
      <c r="AS637" s="82"/>
      <c r="AT637" s="82"/>
      <c r="AU637" s="82"/>
      <c r="AV637" s="82"/>
      <c r="AW637" s="82"/>
      <c r="AX637" s="82"/>
      <c r="AY637" s="82"/>
      <c r="AZ637" s="82"/>
      <c r="BA637" s="82"/>
      <c r="BB637" s="82"/>
      <c r="BC637" s="82"/>
      <c r="BD637" s="82"/>
      <c r="BE637" s="82"/>
      <c r="BF637" s="82"/>
      <c r="BG637" s="82"/>
      <c r="BH637" s="82"/>
      <c r="BI637" s="82"/>
      <c r="BJ637" s="82"/>
      <c r="BK637" s="82"/>
      <c r="BL637" s="82"/>
      <c r="BM637" s="82"/>
      <c r="BN637" s="82"/>
      <c r="BO637" s="82"/>
      <c r="BP637" s="82"/>
      <c r="BQ637" s="82"/>
      <c r="BR637" s="82"/>
      <c r="BS637" s="82"/>
      <c r="BT637" s="82"/>
      <c r="BU637" s="82"/>
      <c r="BV637" s="82"/>
      <c r="BW637" s="82"/>
      <c r="BX637" s="82"/>
      <c r="BY637" s="82"/>
      <c r="CA637" s="82"/>
      <c r="CB637" s="82"/>
      <c r="CC637" s="82"/>
    </row>
    <row r="638" spans="1:81" ht="15" customHeight="1" x14ac:dyDescent="0.2">
      <c r="A638" s="82"/>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c r="AA638" s="82"/>
      <c r="AB638" s="82"/>
      <c r="AC638" s="82"/>
      <c r="AD638" s="82"/>
      <c r="AE638" s="82"/>
      <c r="AF638" s="82"/>
      <c r="AG638" s="82"/>
      <c r="AH638" s="82"/>
      <c r="AI638" s="82"/>
      <c r="AJ638" s="82"/>
      <c r="AK638" s="82"/>
      <c r="AL638" s="82"/>
      <c r="AM638" s="82"/>
      <c r="AN638" s="82"/>
      <c r="AO638" s="82"/>
      <c r="AP638" s="82"/>
      <c r="AQ638" s="82"/>
      <c r="AR638" s="82"/>
      <c r="AS638" s="82"/>
      <c r="AT638" s="82"/>
      <c r="AU638" s="82"/>
      <c r="AV638" s="82"/>
      <c r="AW638" s="82"/>
      <c r="AX638" s="82"/>
      <c r="AY638" s="82"/>
      <c r="AZ638" s="82"/>
      <c r="BA638" s="82"/>
      <c r="BB638" s="82"/>
      <c r="BC638" s="82"/>
      <c r="BD638" s="82"/>
      <c r="BE638" s="82"/>
      <c r="BF638" s="82"/>
      <c r="BG638" s="82"/>
      <c r="BH638" s="82"/>
      <c r="BI638" s="82"/>
      <c r="BJ638" s="82"/>
      <c r="BK638" s="82"/>
      <c r="BL638" s="82"/>
      <c r="BM638" s="82"/>
      <c r="BN638" s="82"/>
      <c r="BO638" s="82"/>
      <c r="BP638" s="82"/>
      <c r="BQ638" s="82"/>
      <c r="BR638" s="82"/>
      <c r="BS638" s="82"/>
      <c r="BT638" s="82"/>
      <c r="BU638" s="82"/>
      <c r="BV638" s="82"/>
      <c r="BW638" s="82"/>
      <c r="BX638" s="82"/>
      <c r="BY638" s="82"/>
      <c r="CA638" s="82"/>
      <c r="CB638" s="82"/>
      <c r="CC638" s="82"/>
    </row>
    <row r="639" spans="1:81" ht="15" customHeight="1" x14ac:dyDescent="0.2">
      <c r="A639" s="82"/>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c r="AA639" s="82"/>
      <c r="AB639" s="82"/>
      <c r="AC639" s="82"/>
      <c r="AD639" s="82"/>
      <c r="AE639" s="82"/>
      <c r="AF639" s="82"/>
      <c r="AG639" s="82"/>
      <c r="AH639" s="82"/>
      <c r="AI639" s="82"/>
      <c r="AJ639" s="82"/>
      <c r="AK639" s="82"/>
      <c r="AL639" s="82"/>
      <c r="AM639" s="82"/>
      <c r="AN639" s="82"/>
      <c r="AO639" s="82"/>
      <c r="AP639" s="82"/>
      <c r="AQ639" s="82"/>
      <c r="AR639" s="82"/>
      <c r="AS639" s="82"/>
      <c r="AT639" s="82"/>
      <c r="AU639" s="82"/>
      <c r="AV639" s="82"/>
      <c r="AW639" s="82"/>
      <c r="AX639" s="82"/>
      <c r="AY639" s="82"/>
      <c r="AZ639" s="82"/>
      <c r="BA639" s="82"/>
      <c r="BB639" s="82"/>
      <c r="BC639" s="82"/>
      <c r="BD639" s="82"/>
      <c r="BE639" s="82"/>
      <c r="BF639" s="82"/>
      <c r="BG639" s="82"/>
      <c r="BH639" s="82"/>
      <c r="BI639" s="82"/>
      <c r="BJ639" s="82"/>
      <c r="BK639" s="82"/>
      <c r="BL639" s="82"/>
      <c r="BM639" s="82"/>
      <c r="BN639" s="82"/>
      <c r="BO639" s="82"/>
      <c r="BP639" s="82"/>
      <c r="BQ639" s="82"/>
      <c r="BR639" s="82"/>
      <c r="BS639" s="82"/>
      <c r="BT639" s="82"/>
      <c r="BU639" s="82"/>
      <c r="BV639" s="82"/>
      <c r="BW639" s="82"/>
      <c r="BX639" s="82"/>
      <c r="BY639" s="82"/>
      <c r="CA639" s="82"/>
      <c r="CB639" s="82"/>
      <c r="CC639" s="82"/>
    </row>
    <row r="640" spans="1:81" ht="15" customHeight="1" x14ac:dyDescent="0.2">
      <c r="A640" s="82"/>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c r="AA640" s="82"/>
      <c r="AB640" s="82"/>
      <c r="AC640" s="82"/>
      <c r="AD640" s="82"/>
      <c r="AE640" s="82"/>
      <c r="AF640" s="82"/>
      <c r="AG640" s="82"/>
      <c r="AH640" s="82"/>
      <c r="AI640" s="82"/>
      <c r="AJ640" s="82"/>
      <c r="AK640" s="82"/>
      <c r="AL640" s="82"/>
      <c r="AM640" s="82"/>
      <c r="AN640" s="82"/>
      <c r="AO640" s="82"/>
      <c r="AP640" s="82"/>
      <c r="AQ640" s="82"/>
      <c r="AR640" s="82"/>
      <c r="AS640" s="82"/>
      <c r="AT640" s="82"/>
      <c r="AU640" s="82"/>
      <c r="AV640" s="82"/>
      <c r="AW640" s="82"/>
      <c r="AX640" s="82"/>
      <c r="AY640" s="82"/>
      <c r="AZ640" s="82"/>
      <c r="BA640" s="82"/>
      <c r="BB640" s="82"/>
      <c r="BC640" s="82"/>
      <c r="BD640" s="82"/>
      <c r="BE640" s="82"/>
      <c r="BF640" s="82"/>
      <c r="BG640" s="82"/>
      <c r="BH640" s="82"/>
      <c r="BI640" s="82"/>
      <c r="BJ640" s="82"/>
      <c r="BK640" s="82"/>
      <c r="BL640" s="82"/>
      <c r="BM640" s="82"/>
      <c r="BN640" s="82"/>
      <c r="BO640" s="82"/>
      <c r="BP640" s="82"/>
      <c r="BQ640" s="82"/>
      <c r="BR640" s="82"/>
      <c r="BS640" s="82"/>
      <c r="BT640" s="82"/>
      <c r="BU640" s="82"/>
      <c r="BV640" s="82"/>
      <c r="BW640" s="82"/>
      <c r="BX640" s="82"/>
      <c r="BY640" s="82"/>
      <c r="CA640" s="82"/>
      <c r="CB640" s="82"/>
      <c r="CC640" s="82"/>
    </row>
    <row r="641" spans="1:81" ht="15" customHeight="1" x14ac:dyDescent="0.2">
      <c r="A641" s="82"/>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c r="AA641" s="82"/>
      <c r="AB641" s="82"/>
      <c r="AC641" s="82"/>
      <c r="AD641" s="82"/>
      <c r="AE641" s="82"/>
      <c r="AF641" s="82"/>
      <c r="AG641" s="82"/>
      <c r="AH641" s="82"/>
      <c r="AI641" s="82"/>
      <c r="AJ641" s="82"/>
      <c r="AK641" s="82"/>
      <c r="AL641" s="82"/>
      <c r="AM641" s="82"/>
      <c r="AN641" s="82"/>
      <c r="AO641" s="82"/>
      <c r="AP641" s="82"/>
      <c r="AQ641" s="82"/>
      <c r="AR641" s="82"/>
      <c r="AS641" s="82"/>
      <c r="AT641" s="82"/>
      <c r="AU641" s="82"/>
      <c r="AV641" s="82"/>
      <c r="AW641" s="82"/>
      <c r="AX641" s="82"/>
      <c r="AY641" s="82"/>
      <c r="AZ641" s="82"/>
      <c r="BA641" s="82"/>
      <c r="BB641" s="82"/>
      <c r="BC641" s="82"/>
      <c r="BD641" s="82"/>
      <c r="BE641" s="82"/>
      <c r="BF641" s="82"/>
      <c r="BG641" s="82"/>
      <c r="BH641" s="82"/>
      <c r="BI641" s="82"/>
      <c r="BJ641" s="82"/>
      <c r="BK641" s="82"/>
      <c r="BL641" s="82"/>
      <c r="BM641" s="82"/>
      <c r="BN641" s="82"/>
      <c r="BO641" s="82"/>
      <c r="BP641" s="82"/>
      <c r="BQ641" s="82"/>
      <c r="BR641" s="82"/>
      <c r="BS641" s="82"/>
      <c r="BT641" s="82"/>
      <c r="BU641" s="82"/>
      <c r="BV641" s="82"/>
      <c r="BW641" s="82"/>
      <c r="BX641" s="82"/>
      <c r="BY641" s="82"/>
      <c r="CA641" s="82"/>
      <c r="CB641" s="82"/>
      <c r="CC641" s="82"/>
    </row>
    <row r="642" spans="1:81" ht="15" customHeight="1" x14ac:dyDescent="0.2">
      <c r="A642" s="82"/>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c r="AA642" s="82"/>
      <c r="AB642" s="82"/>
      <c r="AC642" s="82"/>
      <c r="AD642" s="82"/>
      <c r="AE642" s="82"/>
      <c r="AF642" s="82"/>
      <c r="AG642" s="82"/>
      <c r="AH642" s="82"/>
      <c r="AI642" s="82"/>
      <c r="AJ642" s="82"/>
      <c r="AK642" s="82"/>
      <c r="AL642" s="82"/>
      <c r="AM642" s="82"/>
      <c r="AN642" s="82"/>
      <c r="AO642" s="82"/>
      <c r="AP642" s="82"/>
      <c r="AQ642" s="82"/>
      <c r="AR642" s="82"/>
      <c r="AS642" s="82"/>
      <c r="AT642" s="82"/>
      <c r="AU642" s="82"/>
      <c r="AV642" s="82"/>
      <c r="AW642" s="82"/>
      <c r="AX642" s="82"/>
      <c r="AY642" s="82"/>
      <c r="AZ642" s="82"/>
      <c r="BA642" s="82"/>
      <c r="BB642" s="82"/>
      <c r="BC642" s="82"/>
      <c r="BD642" s="82"/>
      <c r="BE642" s="82"/>
      <c r="BF642" s="82"/>
      <c r="BG642" s="82"/>
      <c r="BH642" s="82"/>
      <c r="BI642" s="82"/>
      <c r="BJ642" s="82"/>
      <c r="BK642" s="82"/>
      <c r="BL642" s="82"/>
      <c r="BM642" s="82"/>
      <c r="BN642" s="82"/>
      <c r="BO642" s="82"/>
      <c r="BP642" s="82"/>
      <c r="BQ642" s="82"/>
      <c r="BR642" s="82"/>
      <c r="BS642" s="82"/>
      <c r="BT642" s="82"/>
      <c r="BU642" s="82"/>
      <c r="BV642" s="82"/>
      <c r="BW642" s="82"/>
      <c r="BX642" s="82"/>
      <c r="BY642" s="82"/>
      <c r="CA642" s="82"/>
      <c r="CB642" s="82"/>
      <c r="CC642" s="82"/>
    </row>
    <row r="643" spans="1:81" ht="15" customHeight="1" x14ac:dyDescent="0.2">
      <c r="A643" s="82"/>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G643" s="82"/>
      <c r="AH643" s="82"/>
      <c r="AI643" s="82"/>
      <c r="AJ643" s="82"/>
      <c r="AK643" s="82"/>
      <c r="AL643" s="82"/>
      <c r="AM643" s="82"/>
      <c r="AN643" s="82"/>
      <c r="AO643" s="82"/>
      <c r="AP643" s="82"/>
      <c r="AQ643" s="82"/>
      <c r="AR643" s="82"/>
      <c r="AS643" s="82"/>
      <c r="AT643" s="82"/>
      <c r="AU643" s="82"/>
      <c r="AV643" s="82"/>
      <c r="AW643" s="82"/>
      <c r="AX643" s="82"/>
      <c r="AY643" s="82"/>
      <c r="AZ643" s="82"/>
      <c r="BA643" s="82"/>
      <c r="BB643" s="82"/>
      <c r="BC643" s="82"/>
      <c r="BD643" s="82"/>
      <c r="BE643" s="82"/>
      <c r="BF643" s="82"/>
      <c r="BG643" s="82"/>
      <c r="BH643" s="82"/>
      <c r="BI643" s="82"/>
      <c r="BJ643" s="82"/>
      <c r="BK643" s="82"/>
      <c r="BL643" s="82"/>
      <c r="BM643" s="82"/>
      <c r="BN643" s="82"/>
      <c r="BO643" s="82"/>
      <c r="BP643" s="82"/>
      <c r="BQ643" s="82"/>
      <c r="BR643" s="82"/>
      <c r="BS643" s="82"/>
      <c r="BT643" s="82"/>
      <c r="BU643" s="82"/>
      <c r="BV643" s="82"/>
      <c r="BW643" s="82"/>
      <c r="BX643" s="82"/>
      <c r="BY643" s="82"/>
      <c r="CA643" s="82"/>
      <c r="CB643" s="82"/>
      <c r="CC643" s="82"/>
    </row>
    <row r="644" spans="1:81" ht="15" customHeight="1" x14ac:dyDescent="0.2">
      <c r="A644" s="82"/>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c r="AA644" s="82"/>
      <c r="AB644" s="82"/>
      <c r="AC644" s="82"/>
      <c r="AD644" s="82"/>
      <c r="AE644" s="82"/>
      <c r="AF644" s="82"/>
      <c r="AG644" s="82"/>
      <c r="AH644" s="82"/>
      <c r="AI644" s="82"/>
      <c r="AJ644" s="82"/>
      <c r="AK644" s="82"/>
      <c r="AL644" s="82"/>
      <c r="AM644" s="82"/>
      <c r="AN644" s="82"/>
      <c r="AO644" s="82"/>
      <c r="AP644" s="82"/>
      <c r="AQ644" s="82"/>
      <c r="AR644" s="82"/>
      <c r="AS644" s="82"/>
      <c r="AT644" s="82"/>
      <c r="AU644" s="82"/>
      <c r="AV644" s="82"/>
      <c r="AW644" s="82"/>
      <c r="AX644" s="82"/>
      <c r="AY644" s="82"/>
      <c r="AZ644" s="82"/>
      <c r="BA644" s="82"/>
      <c r="BB644" s="82"/>
      <c r="BC644" s="82"/>
      <c r="BD644" s="82"/>
      <c r="BE644" s="82"/>
      <c r="BF644" s="82"/>
      <c r="BG644" s="82"/>
      <c r="BH644" s="82"/>
      <c r="BI644" s="82"/>
      <c r="BJ644" s="82"/>
      <c r="BK644" s="82"/>
      <c r="BL644" s="82"/>
      <c r="BM644" s="82"/>
      <c r="BN644" s="82"/>
      <c r="BO644" s="82"/>
      <c r="BP644" s="82"/>
      <c r="BQ644" s="82"/>
      <c r="BR644" s="82"/>
      <c r="BS644" s="82"/>
      <c r="BT644" s="82"/>
      <c r="BU644" s="82"/>
      <c r="BV644" s="82"/>
      <c r="BW644" s="82"/>
      <c r="BX644" s="82"/>
      <c r="BY644" s="82"/>
      <c r="CA644" s="82"/>
      <c r="CB644" s="82"/>
      <c r="CC644" s="82"/>
    </row>
    <row r="645" spans="1:81" ht="15" customHeight="1" x14ac:dyDescent="0.2">
      <c r="A645" s="82"/>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c r="AA645" s="82"/>
      <c r="AB645" s="82"/>
      <c r="AC645" s="82"/>
      <c r="AD645" s="82"/>
      <c r="AE645" s="82"/>
      <c r="AF645" s="82"/>
      <c r="AG645" s="82"/>
      <c r="AH645" s="82"/>
      <c r="AI645" s="82"/>
      <c r="AJ645" s="82"/>
      <c r="AK645" s="82"/>
      <c r="AL645" s="82"/>
      <c r="AM645" s="82"/>
      <c r="AN645" s="82"/>
      <c r="AO645" s="82"/>
      <c r="AP645" s="82"/>
      <c r="AQ645" s="82"/>
      <c r="AR645" s="82"/>
      <c r="AS645" s="82"/>
      <c r="AT645" s="82"/>
      <c r="AU645" s="82"/>
      <c r="AV645" s="82"/>
      <c r="AW645" s="82"/>
      <c r="AX645" s="82"/>
      <c r="AY645" s="82"/>
      <c r="AZ645" s="82"/>
      <c r="BA645" s="82"/>
      <c r="BB645" s="82"/>
      <c r="BC645" s="82"/>
      <c r="BD645" s="82"/>
      <c r="BE645" s="82"/>
      <c r="BF645" s="82"/>
      <c r="BG645" s="82"/>
      <c r="BH645" s="82"/>
      <c r="BI645" s="82"/>
      <c r="BJ645" s="82"/>
      <c r="BK645" s="82"/>
      <c r="BL645" s="82"/>
      <c r="BM645" s="82"/>
      <c r="BN645" s="82"/>
      <c r="BO645" s="82"/>
      <c r="BP645" s="82"/>
      <c r="BQ645" s="82"/>
      <c r="BR645" s="82"/>
      <c r="BS645" s="82"/>
      <c r="BT645" s="82"/>
      <c r="BU645" s="82"/>
      <c r="BV645" s="82"/>
      <c r="BW645" s="82"/>
      <c r="BX645" s="82"/>
      <c r="BY645" s="82"/>
      <c r="CA645" s="82"/>
      <c r="CB645" s="82"/>
      <c r="CC645" s="82"/>
    </row>
    <row r="646" spans="1:81" ht="15" customHeight="1" x14ac:dyDescent="0.2">
      <c r="A646" s="82"/>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c r="AA646" s="82"/>
      <c r="AB646" s="82"/>
      <c r="AC646" s="82"/>
      <c r="AD646" s="82"/>
      <c r="AE646" s="82"/>
      <c r="AF646" s="82"/>
      <c r="AG646" s="82"/>
      <c r="AH646" s="82"/>
      <c r="AI646" s="82"/>
      <c r="AJ646" s="82"/>
      <c r="AK646" s="82"/>
      <c r="AL646" s="82"/>
      <c r="AM646" s="82"/>
      <c r="AN646" s="82"/>
      <c r="AO646" s="82"/>
      <c r="AP646" s="82"/>
      <c r="AQ646" s="82"/>
      <c r="AR646" s="82"/>
      <c r="AS646" s="82"/>
      <c r="AT646" s="82"/>
      <c r="AU646" s="82"/>
      <c r="AV646" s="82"/>
      <c r="AW646" s="82"/>
      <c r="AX646" s="82"/>
      <c r="AY646" s="82"/>
      <c r="AZ646" s="82"/>
      <c r="BA646" s="82"/>
      <c r="BB646" s="82"/>
      <c r="BC646" s="82"/>
      <c r="BD646" s="82"/>
      <c r="BE646" s="82"/>
      <c r="BF646" s="82"/>
      <c r="BG646" s="82"/>
      <c r="BH646" s="82"/>
      <c r="BI646" s="82"/>
      <c r="BJ646" s="82"/>
      <c r="BK646" s="82"/>
      <c r="BL646" s="82"/>
      <c r="BM646" s="82"/>
      <c r="BN646" s="82"/>
      <c r="BO646" s="82"/>
      <c r="BP646" s="82"/>
      <c r="BQ646" s="82"/>
      <c r="BR646" s="82"/>
      <c r="BS646" s="82"/>
      <c r="BT646" s="82"/>
      <c r="BU646" s="82"/>
      <c r="BV646" s="82"/>
      <c r="BW646" s="82"/>
      <c r="BX646" s="82"/>
      <c r="BY646" s="82"/>
      <c r="CA646" s="82"/>
      <c r="CB646" s="82"/>
      <c r="CC646" s="82"/>
    </row>
    <row r="647" spans="1:81" ht="15" customHeight="1" x14ac:dyDescent="0.2">
      <c r="A647" s="82"/>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c r="AA647" s="82"/>
      <c r="AB647" s="82"/>
      <c r="AC647" s="82"/>
      <c r="AD647" s="82"/>
      <c r="AE647" s="82"/>
      <c r="AF647" s="82"/>
      <c r="AG647" s="82"/>
      <c r="AH647" s="82"/>
      <c r="AI647" s="82"/>
      <c r="AJ647" s="82"/>
      <c r="AK647" s="82"/>
      <c r="AL647" s="82"/>
      <c r="AM647" s="82"/>
      <c r="AN647" s="82"/>
      <c r="AO647" s="82"/>
      <c r="AP647" s="82"/>
      <c r="AQ647" s="82"/>
      <c r="AR647" s="82"/>
      <c r="AS647" s="82"/>
      <c r="AT647" s="82"/>
      <c r="AU647" s="82"/>
      <c r="AV647" s="82"/>
      <c r="AW647" s="82"/>
      <c r="AX647" s="82"/>
      <c r="AY647" s="82"/>
      <c r="AZ647" s="82"/>
      <c r="BA647" s="82"/>
      <c r="BB647" s="82"/>
      <c r="BC647" s="82"/>
      <c r="BD647" s="82"/>
      <c r="BE647" s="82"/>
      <c r="BF647" s="82"/>
      <c r="BG647" s="82"/>
      <c r="BH647" s="82"/>
      <c r="BI647" s="82"/>
      <c r="BJ647" s="82"/>
      <c r="BK647" s="82"/>
      <c r="BL647" s="82"/>
      <c r="BM647" s="82"/>
      <c r="BN647" s="82"/>
      <c r="BO647" s="82"/>
      <c r="BP647" s="82"/>
      <c r="BQ647" s="82"/>
      <c r="BR647" s="82"/>
      <c r="BS647" s="82"/>
      <c r="BT647" s="82"/>
      <c r="BU647" s="82"/>
      <c r="BV647" s="82"/>
      <c r="BW647" s="82"/>
      <c r="BX647" s="82"/>
      <c r="BY647" s="82"/>
      <c r="CA647" s="82"/>
      <c r="CB647" s="82"/>
      <c r="CC647" s="82"/>
    </row>
    <row r="648" spans="1:81" ht="15" customHeight="1" x14ac:dyDescent="0.2">
      <c r="A648" s="82"/>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c r="AA648" s="82"/>
      <c r="AB648" s="82"/>
      <c r="AC648" s="82"/>
      <c r="AD648" s="82"/>
      <c r="AE648" s="82"/>
      <c r="AF648" s="82"/>
      <c r="AG648" s="82"/>
      <c r="AH648" s="82"/>
      <c r="AI648" s="82"/>
      <c r="AJ648" s="82"/>
      <c r="AK648" s="82"/>
      <c r="AL648" s="82"/>
      <c r="AM648" s="82"/>
      <c r="AN648" s="82"/>
      <c r="AO648" s="82"/>
      <c r="AP648" s="82"/>
      <c r="AQ648" s="82"/>
      <c r="AR648" s="82"/>
      <c r="AS648" s="82"/>
      <c r="AT648" s="82"/>
      <c r="AU648" s="82"/>
      <c r="AV648" s="82"/>
      <c r="AW648" s="82"/>
      <c r="AX648" s="82"/>
      <c r="AY648" s="82"/>
      <c r="AZ648" s="82"/>
      <c r="BA648" s="82"/>
      <c r="BB648" s="82"/>
      <c r="BC648" s="82"/>
      <c r="BD648" s="82"/>
      <c r="BE648" s="82"/>
      <c r="BF648" s="82"/>
      <c r="BG648" s="82"/>
      <c r="BH648" s="82"/>
      <c r="BI648" s="82"/>
      <c r="BJ648" s="82"/>
      <c r="BK648" s="82"/>
      <c r="BL648" s="82"/>
      <c r="BM648" s="82"/>
      <c r="BN648" s="82"/>
      <c r="BO648" s="82"/>
      <c r="BP648" s="82"/>
      <c r="BQ648" s="82"/>
      <c r="BR648" s="82"/>
      <c r="BS648" s="82"/>
      <c r="BT648" s="82"/>
      <c r="BU648" s="82"/>
      <c r="BV648" s="82"/>
      <c r="BW648" s="82"/>
      <c r="BX648" s="82"/>
      <c r="BY648" s="82"/>
      <c r="CA648" s="82"/>
      <c r="CB648" s="82"/>
      <c r="CC648" s="82"/>
    </row>
    <row r="649" spans="1:81" ht="15" customHeight="1" x14ac:dyDescent="0.2">
      <c r="A649" s="82"/>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c r="AA649" s="82"/>
      <c r="AB649" s="82"/>
      <c r="AC649" s="82"/>
      <c r="AD649" s="82"/>
      <c r="AE649" s="82"/>
      <c r="AF649" s="82"/>
      <c r="AG649" s="82"/>
      <c r="AH649" s="82"/>
      <c r="AI649" s="82"/>
      <c r="AJ649" s="82"/>
      <c r="AK649" s="82"/>
      <c r="AL649" s="82"/>
      <c r="AM649" s="82"/>
      <c r="AN649" s="82"/>
      <c r="AO649" s="82"/>
      <c r="AP649" s="82"/>
      <c r="AQ649" s="82"/>
      <c r="AR649" s="82"/>
      <c r="AS649" s="82"/>
      <c r="AT649" s="82"/>
      <c r="AU649" s="82"/>
      <c r="AV649" s="82"/>
      <c r="AW649" s="82"/>
      <c r="AX649" s="82"/>
      <c r="AY649" s="82"/>
      <c r="AZ649" s="82"/>
      <c r="BA649" s="82"/>
      <c r="BB649" s="82"/>
      <c r="BC649" s="82"/>
      <c r="BD649" s="82"/>
      <c r="BE649" s="82"/>
      <c r="BF649" s="82"/>
      <c r="BG649" s="82"/>
      <c r="BH649" s="82"/>
      <c r="BI649" s="82"/>
      <c r="BJ649" s="82"/>
      <c r="BK649" s="82"/>
      <c r="BL649" s="82"/>
      <c r="BM649" s="82"/>
      <c r="BN649" s="82"/>
      <c r="BO649" s="82"/>
      <c r="BP649" s="82"/>
      <c r="BQ649" s="82"/>
      <c r="BR649" s="82"/>
      <c r="BS649" s="82"/>
      <c r="BT649" s="82"/>
      <c r="BU649" s="82"/>
      <c r="BV649" s="82"/>
      <c r="BW649" s="82"/>
      <c r="BX649" s="82"/>
      <c r="BY649" s="82"/>
      <c r="CA649" s="82"/>
      <c r="CB649" s="82"/>
      <c r="CC649" s="82"/>
    </row>
    <row r="650" spans="1:81" ht="15" customHeight="1" x14ac:dyDescent="0.2">
      <c r="A650" s="82"/>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c r="AJ650" s="82"/>
      <c r="AK650" s="82"/>
      <c r="AL650" s="82"/>
      <c r="AM650" s="82"/>
      <c r="AN650" s="82"/>
      <c r="AO650" s="82"/>
      <c r="AP650" s="82"/>
      <c r="AQ650" s="82"/>
      <c r="AR650" s="82"/>
      <c r="AS650" s="82"/>
      <c r="AT650" s="82"/>
      <c r="AU650" s="82"/>
      <c r="AV650" s="82"/>
      <c r="AW650" s="82"/>
      <c r="AX650" s="82"/>
      <c r="AY650" s="82"/>
      <c r="AZ650" s="82"/>
      <c r="BA650" s="82"/>
      <c r="BB650" s="82"/>
      <c r="BC650" s="82"/>
      <c r="BD650" s="82"/>
      <c r="BE650" s="82"/>
      <c r="BF650" s="82"/>
      <c r="BG650" s="82"/>
      <c r="BH650" s="82"/>
      <c r="BI650" s="82"/>
      <c r="BJ650" s="82"/>
      <c r="BK650" s="82"/>
      <c r="BL650" s="82"/>
      <c r="BM650" s="82"/>
      <c r="BN650" s="82"/>
      <c r="BO650" s="82"/>
      <c r="BP650" s="82"/>
      <c r="BQ650" s="82"/>
      <c r="BR650" s="82"/>
      <c r="BS650" s="82"/>
      <c r="BT650" s="82"/>
      <c r="BU650" s="82"/>
      <c r="BV650" s="82"/>
      <c r="BW650" s="82"/>
      <c r="BX650" s="82"/>
      <c r="BY650" s="82"/>
      <c r="CA650" s="82"/>
      <c r="CB650" s="82"/>
      <c r="CC650" s="82"/>
    </row>
    <row r="651" spans="1:81" ht="15" customHeight="1" x14ac:dyDescent="0.2">
      <c r="A651" s="82"/>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c r="AJ651" s="82"/>
      <c r="AK651" s="82"/>
      <c r="AL651" s="82"/>
      <c r="AM651" s="82"/>
      <c r="AN651" s="82"/>
      <c r="AO651" s="82"/>
      <c r="AP651" s="82"/>
      <c r="AQ651" s="82"/>
      <c r="AR651" s="82"/>
      <c r="AS651" s="82"/>
      <c r="AT651" s="82"/>
      <c r="AU651" s="82"/>
      <c r="AV651" s="82"/>
      <c r="AW651" s="82"/>
      <c r="AX651" s="82"/>
      <c r="AY651" s="82"/>
      <c r="AZ651" s="82"/>
      <c r="BA651" s="82"/>
      <c r="BB651" s="82"/>
      <c r="BC651" s="82"/>
      <c r="BD651" s="82"/>
      <c r="BE651" s="82"/>
      <c r="BF651" s="82"/>
      <c r="BG651" s="82"/>
      <c r="BH651" s="82"/>
      <c r="BI651" s="82"/>
      <c r="BJ651" s="82"/>
      <c r="BK651" s="82"/>
      <c r="BL651" s="82"/>
      <c r="BM651" s="82"/>
      <c r="BN651" s="82"/>
      <c r="BO651" s="82"/>
      <c r="BP651" s="82"/>
      <c r="BQ651" s="82"/>
      <c r="BR651" s="82"/>
      <c r="BS651" s="82"/>
      <c r="BT651" s="82"/>
      <c r="BU651" s="82"/>
      <c r="BV651" s="82"/>
      <c r="BW651" s="82"/>
      <c r="BX651" s="82"/>
      <c r="BY651" s="82"/>
      <c r="CA651" s="82"/>
      <c r="CB651" s="82"/>
      <c r="CC651" s="82"/>
    </row>
    <row r="652" spans="1:81" ht="15" customHeight="1" x14ac:dyDescent="0.2">
      <c r="A652" s="82"/>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c r="AA652" s="82"/>
      <c r="AB652" s="82"/>
      <c r="AC652" s="82"/>
      <c r="AD652" s="82"/>
      <c r="AE652" s="82"/>
      <c r="AF652" s="82"/>
      <c r="AG652" s="82"/>
      <c r="AH652" s="82"/>
      <c r="AI652" s="82"/>
      <c r="AJ652" s="82"/>
      <c r="AK652" s="82"/>
      <c r="AL652" s="82"/>
      <c r="AM652" s="82"/>
      <c r="AN652" s="82"/>
      <c r="AO652" s="82"/>
      <c r="AP652" s="82"/>
      <c r="AQ652" s="82"/>
      <c r="AR652" s="82"/>
      <c r="AS652" s="82"/>
      <c r="AT652" s="82"/>
      <c r="AU652" s="82"/>
      <c r="AV652" s="82"/>
      <c r="AW652" s="82"/>
      <c r="AX652" s="82"/>
      <c r="AY652" s="82"/>
      <c r="AZ652" s="82"/>
      <c r="BA652" s="82"/>
      <c r="BB652" s="82"/>
      <c r="BC652" s="82"/>
      <c r="BD652" s="82"/>
      <c r="BE652" s="82"/>
      <c r="BF652" s="82"/>
      <c r="BG652" s="82"/>
      <c r="BH652" s="82"/>
      <c r="BI652" s="82"/>
      <c r="BJ652" s="82"/>
      <c r="BK652" s="82"/>
      <c r="BL652" s="82"/>
      <c r="BM652" s="82"/>
      <c r="BN652" s="82"/>
      <c r="BO652" s="82"/>
      <c r="BP652" s="82"/>
      <c r="BQ652" s="82"/>
      <c r="BR652" s="82"/>
      <c r="BS652" s="82"/>
      <c r="BT652" s="82"/>
      <c r="BU652" s="82"/>
      <c r="BV652" s="82"/>
      <c r="BW652" s="82"/>
      <c r="BX652" s="82"/>
      <c r="BY652" s="82"/>
      <c r="CA652" s="82"/>
      <c r="CB652" s="82"/>
      <c r="CC652" s="82"/>
    </row>
    <row r="653" spans="1:81" ht="15" customHeight="1" x14ac:dyDescent="0.2">
      <c r="A653" s="82"/>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c r="AA653" s="82"/>
      <c r="AB653" s="82"/>
      <c r="AC653" s="82"/>
      <c r="AD653" s="82"/>
      <c r="AE653" s="82"/>
      <c r="AF653" s="82"/>
      <c r="AG653" s="82"/>
      <c r="AH653" s="82"/>
      <c r="AI653" s="82"/>
      <c r="AJ653" s="82"/>
      <c r="AK653" s="82"/>
      <c r="AL653" s="82"/>
      <c r="AM653" s="82"/>
      <c r="AN653" s="82"/>
      <c r="AO653" s="82"/>
      <c r="AP653" s="82"/>
      <c r="AQ653" s="82"/>
      <c r="AR653" s="82"/>
      <c r="AS653" s="82"/>
      <c r="AT653" s="82"/>
      <c r="AU653" s="82"/>
      <c r="AV653" s="82"/>
      <c r="AW653" s="82"/>
      <c r="AX653" s="82"/>
      <c r="AY653" s="82"/>
      <c r="AZ653" s="82"/>
      <c r="BA653" s="82"/>
      <c r="BB653" s="82"/>
      <c r="BC653" s="82"/>
      <c r="BD653" s="82"/>
      <c r="BE653" s="82"/>
      <c r="BF653" s="82"/>
      <c r="BG653" s="82"/>
      <c r="BH653" s="82"/>
      <c r="BI653" s="82"/>
      <c r="BJ653" s="82"/>
      <c r="BK653" s="82"/>
      <c r="BL653" s="82"/>
      <c r="BM653" s="82"/>
      <c r="BN653" s="82"/>
      <c r="BO653" s="82"/>
      <c r="BP653" s="82"/>
      <c r="BQ653" s="82"/>
      <c r="BR653" s="82"/>
      <c r="BS653" s="82"/>
      <c r="BT653" s="82"/>
      <c r="BU653" s="82"/>
      <c r="BV653" s="82"/>
      <c r="BW653" s="82"/>
      <c r="BX653" s="82"/>
      <c r="BY653" s="82"/>
      <c r="CA653" s="82"/>
      <c r="CB653" s="82"/>
      <c r="CC653" s="82"/>
    </row>
    <row r="654" spans="1:81" ht="15" customHeight="1" x14ac:dyDescent="0.2">
      <c r="A654" s="82"/>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c r="AA654" s="82"/>
      <c r="AB654" s="82"/>
      <c r="AC654" s="82"/>
      <c r="AD654" s="82"/>
      <c r="AE654" s="82"/>
      <c r="AF654" s="82"/>
      <c r="AG654" s="82"/>
      <c r="AH654" s="82"/>
      <c r="AI654" s="82"/>
      <c r="AJ654" s="82"/>
      <c r="AK654" s="82"/>
      <c r="AL654" s="82"/>
      <c r="AM654" s="82"/>
      <c r="AN654" s="82"/>
      <c r="AO654" s="82"/>
      <c r="AP654" s="82"/>
      <c r="AQ654" s="82"/>
      <c r="AR654" s="82"/>
      <c r="AS654" s="82"/>
      <c r="AT654" s="82"/>
      <c r="AU654" s="82"/>
      <c r="AV654" s="82"/>
      <c r="AW654" s="82"/>
      <c r="AX654" s="82"/>
      <c r="AY654" s="82"/>
      <c r="AZ654" s="82"/>
      <c r="BA654" s="82"/>
      <c r="BB654" s="82"/>
      <c r="BC654" s="82"/>
      <c r="BD654" s="82"/>
      <c r="BE654" s="82"/>
      <c r="BF654" s="82"/>
      <c r="BG654" s="82"/>
      <c r="BH654" s="82"/>
      <c r="BI654" s="82"/>
      <c r="BJ654" s="82"/>
      <c r="BK654" s="82"/>
      <c r="BL654" s="82"/>
      <c r="BM654" s="82"/>
      <c r="BN654" s="82"/>
      <c r="BO654" s="82"/>
      <c r="BP654" s="82"/>
      <c r="BQ654" s="82"/>
      <c r="BR654" s="82"/>
      <c r="BS654" s="82"/>
      <c r="BT654" s="82"/>
      <c r="BU654" s="82"/>
      <c r="BV654" s="82"/>
      <c r="BW654" s="82"/>
      <c r="BX654" s="82"/>
      <c r="BY654" s="82"/>
      <c r="CA654" s="82"/>
      <c r="CB654" s="82"/>
      <c r="CC654" s="82"/>
    </row>
    <row r="655" spans="1:81" ht="15" customHeight="1" x14ac:dyDescent="0.2">
      <c r="A655" s="82"/>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c r="AA655" s="82"/>
      <c r="AB655" s="82"/>
      <c r="AC655" s="82"/>
      <c r="AD655" s="82"/>
      <c r="AE655" s="82"/>
      <c r="AF655" s="82"/>
      <c r="AG655" s="82"/>
      <c r="AH655" s="82"/>
      <c r="AI655" s="82"/>
      <c r="AJ655" s="82"/>
      <c r="AK655" s="82"/>
      <c r="AL655" s="82"/>
      <c r="AM655" s="82"/>
      <c r="AN655" s="82"/>
      <c r="AO655" s="82"/>
      <c r="AP655" s="82"/>
      <c r="AQ655" s="82"/>
      <c r="AR655" s="82"/>
      <c r="AS655" s="82"/>
      <c r="AT655" s="82"/>
      <c r="AU655" s="82"/>
      <c r="AV655" s="82"/>
      <c r="AW655" s="82"/>
      <c r="AX655" s="82"/>
      <c r="AY655" s="82"/>
      <c r="AZ655" s="82"/>
      <c r="BA655" s="82"/>
      <c r="BB655" s="82"/>
      <c r="BC655" s="82"/>
      <c r="BD655" s="82"/>
      <c r="BE655" s="82"/>
      <c r="BF655" s="82"/>
      <c r="BG655" s="82"/>
      <c r="BH655" s="82"/>
      <c r="BI655" s="82"/>
      <c r="BJ655" s="82"/>
      <c r="BK655" s="82"/>
      <c r="BL655" s="82"/>
      <c r="BM655" s="82"/>
      <c r="BN655" s="82"/>
      <c r="BO655" s="82"/>
      <c r="BP655" s="82"/>
      <c r="BQ655" s="82"/>
      <c r="BR655" s="82"/>
      <c r="BS655" s="82"/>
      <c r="BT655" s="82"/>
      <c r="BU655" s="82"/>
      <c r="BV655" s="82"/>
      <c r="BW655" s="82"/>
      <c r="BX655" s="82"/>
      <c r="BY655" s="82"/>
      <c r="CA655" s="82"/>
      <c r="CB655" s="82"/>
      <c r="CC655" s="82"/>
    </row>
    <row r="656" spans="1:81" ht="15" customHeight="1" x14ac:dyDescent="0.2">
      <c r="A656" s="82"/>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G656" s="82"/>
      <c r="AH656" s="82"/>
      <c r="AI656" s="82"/>
      <c r="AJ656" s="82"/>
      <c r="AK656" s="82"/>
      <c r="AL656" s="82"/>
      <c r="AM656" s="82"/>
      <c r="AN656" s="82"/>
      <c r="AO656" s="82"/>
      <c r="AP656" s="82"/>
      <c r="AQ656" s="82"/>
      <c r="AR656" s="82"/>
      <c r="AS656" s="82"/>
      <c r="AT656" s="82"/>
      <c r="AU656" s="82"/>
      <c r="AV656" s="82"/>
      <c r="AW656" s="82"/>
      <c r="AX656" s="82"/>
      <c r="AY656" s="82"/>
      <c r="AZ656" s="82"/>
      <c r="BA656" s="82"/>
      <c r="BB656" s="82"/>
      <c r="BC656" s="82"/>
      <c r="BD656" s="82"/>
      <c r="BE656" s="82"/>
      <c r="BF656" s="82"/>
      <c r="BG656" s="82"/>
      <c r="BH656" s="82"/>
      <c r="BI656" s="82"/>
      <c r="BJ656" s="82"/>
      <c r="BK656" s="82"/>
      <c r="BL656" s="82"/>
      <c r="BM656" s="82"/>
      <c r="BN656" s="82"/>
      <c r="BO656" s="82"/>
      <c r="BP656" s="82"/>
      <c r="BQ656" s="82"/>
      <c r="BR656" s="82"/>
      <c r="BS656" s="82"/>
      <c r="BT656" s="82"/>
      <c r="BU656" s="82"/>
      <c r="BV656" s="82"/>
      <c r="BW656" s="82"/>
      <c r="BX656" s="82"/>
      <c r="BY656" s="82"/>
      <c r="CA656" s="82"/>
      <c r="CB656" s="82"/>
      <c r="CC656" s="82"/>
    </row>
    <row r="657" spans="1:81" ht="15" customHeight="1" x14ac:dyDescent="0.2">
      <c r="A657" s="82"/>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c r="AG657" s="82"/>
      <c r="AH657" s="82"/>
      <c r="AI657" s="82"/>
      <c r="AJ657" s="82"/>
      <c r="AK657" s="82"/>
      <c r="AL657" s="82"/>
      <c r="AM657" s="82"/>
      <c r="AN657" s="82"/>
      <c r="AO657" s="82"/>
      <c r="AP657" s="82"/>
      <c r="AQ657" s="82"/>
      <c r="AR657" s="82"/>
      <c r="AS657" s="82"/>
      <c r="AT657" s="82"/>
      <c r="AU657" s="82"/>
      <c r="AV657" s="82"/>
      <c r="AW657" s="82"/>
      <c r="AX657" s="82"/>
      <c r="AY657" s="82"/>
      <c r="AZ657" s="82"/>
      <c r="BA657" s="82"/>
      <c r="BB657" s="82"/>
      <c r="BC657" s="82"/>
      <c r="BD657" s="82"/>
      <c r="BE657" s="82"/>
      <c r="BF657" s="82"/>
      <c r="BG657" s="82"/>
      <c r="BH657" s="82"/>
      <c r="BI657" s="82"/>
      <c r="BJ657" s="82"/>
      <c r="BK657" s="82"/>
      <c r="BL657" s="82"/>
      <c r="BM657" s="82"/>
      <c r="BN657" s="82"/>
      <c r="BO657" s="82"/>
      <c r="BP657" s="82"/>
      <c r="BQ657" s="82"/>
      <c r="BR657" s="82"/>
      <c r="BS657" s="82"/>
      <c r="BT657" s="82"/>
      <c r="BU657" s="82"/>
      <c r="BV657" s="82"/>
      <c r="BW657" s="82"/>
      <c r="BX657" s="82"/>
      <c r="BY657" s="82"/>
      <c r="CA657" s="82"/>
      <c r="CB657" s="82"/>
      <c r="CC657" s="82"/>
    </row>
    <row r="658" spans="1:81" ht="15" customHeight="1" x14ac:dyDescent="0.2">
      <c r="A658" s="82"/>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c r="AG658" s="82"/>
      <c r="AH658" s="82"/>
      <c r="AI658" s="82"/>
      <c r="AJ658" s="82"/>
      <c r="AK658" s="82"/>
      <c r="AL658" s="82"/>
      <c r="AM658" s="82"/>
      <c r="AN658" s="82"/>
      <c r="AO658" s="82"/>
      <c r="AP658" s="82"/>
      <c r="AQ658" s="82"/>
      <c r="AR658" s="82"/>
      <c r="AS658" s="82"/>
      <c r="AT658" s="82"/>
      <c r="AU658" s="82"/>
      <c r="AV658" s="82"/>
      <c r="AW658" s="82"/>
      <c r="AX658" s="82"/>
      <c r="AY658" s="82"/>
      <c r="AZ658" s="82"/>
      <c r="BA658" s="82"/>
      <c r="BB658" s="82"/>
      <c r="BC658" s="82"/>
      <c r="BD658" s="82"/>
      <c r="BE658" s="82"/>
      <c r="BF658" s="82"/>
      <c r="BG658" s="82"/>
      <c r="BH658" s="82"/>
      <c r="BI658" s="82"/>
      <c r="BJ658" s="82"/>
      <c r="BK658" s="82"/>
      <c r="BL658" s="82"/>
      <c r="BM658" s="82"/>
      <c r="BN658" s="82"/>
      <c r="BO658" s="82"/>
      <c r="BP658" s="82"/>
      <c r="BQ658" s="82"/>
      <c r="BR658" s="82"/>
      <c r="BS658" s="82"/>
      <c r="BT658" s="82"/>
      <c r="BU658" s="82"/>
      <c r="BV658" s="82"/>
      <c r="BW658" s="82"/>
      <c r="BX658" s="82"/>
      <c r="BY658" s="82"/>
      <c r="CA658" s="82"/>
      <c r="CB658" s="82"/>
      <c r="CC658" s="82"/>
    </row>
    <row r="659" spans="1:81" ht="15" customHeight="1" x14ac:dyDescent="0.2">
      <c r="A659" s="82"/>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c r="AA659" s="82"/>
      <c r="AB659" s="82"/>
      <c r="AC659" s="82"/>
      <c r="AD659" s="82"/>
      <c r="AE659" s="82"/>
      <c r="AF659" s="82"/>
      <c r="AG659" s="82"/>
      <c r="AH659" s="82"/>
      <c r="AI659" s="82"/>
      <c r="AJ659" s="82"/>
      <c r="AK659" s="82"/>
      <c r="AL659" s="82"/>
      <c r="AM659" s="82"/>
      <c r="AN659" s="82"/>
      <c r="AO659" s="82"/>
      <c r="AP659" s="82"/>
      <c r="AQ659" s="82"/>
      <c r="AR659" s="82"/>
      <c r="AS659" s="82"/>
      <c r="AT659" s="82"/>
      <c r="AU659" s="82"/>
      <c r="AV659" s="82"/>
      <c r="AW659" s="82"/>
      <c r="AX659" s="82"/>
      <c r="AY659" s="82"/>
      <c r="AZ659" s="82"/>
      <c r="BA659" s="82"/>
      <c r="BB659" s="82"/>
      <c r="BC659" s="82"/>
      <c r="BD659" s="82"/>
      <c r="BE659" s="82"/>
      <c r="BF659" s="82"/>
      <c r="BG659" s="82"/>
      <c r="BH659" s="82"/>
      <c r="BI659" s="82"/>
      <c r="BJ659" s="82"/>
      <c r="BK659" s="82"/>
      <c r="BL659" s="82"/>
      <c r="BM659" s="82"/>
      <c r="BN659" s="82"/>
      <c r="BO659" s="82"/>
      <c r="BP659" s="82"/>
      <c r="BQ659" s="82"/>
      <c r="BR659" s="82"/>
      <c r="BS659" s="82"/>
      <c r="BT659" s="82"/>
      <c r="BU659" s="82"/>
      <c r="BV659" s="82"/>
      <c r="BW659" s="82"/>
      <c r="BX659" s="82"/>
      <c r="BY659" s="82"/>
      <c r="CA659" s="82"/>
      <c r="CB659" s="82"/>
      <c r="CC659" s="82"/>
    </row>
    <row r="660" spans="1:81" ht="15" customHeight="1" x14ac:dyDescent="0.2">
      <c r="A660" s="82"/>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c r="AA660" s="82"/>
      <c r="AB660" s="82"/>
      <c r="AC660" s="82"/>
      <c r="AD660" s="82"/>
      <c r="AE660" s="82"/>
      <c r="AF660" s="82"/>
      <c r="AG660" s="82"/>
      <c r="AH660" s="82"/>
      <c r="AI660" s="82"/>
      <c r="AJ660" s="82"/>
      <c r="AK660" s="82"/>
      <c r="AL660" s="82"/>
      <c r="AM660" s="82"/>
      <c r="AN660" s="82"/>
      <c r="AO660" s="82"/>
      <c r="AP660" s="82"/>
      <c r="AQ660" s="82"/>
      <c r="AR660" s="82"/>
      <c r="AS660" s="82"/>
      <c r="AT660" s="82"/>
      <c r="AU660" s="82"/>
      <c r="AV660" s="82"/>
      <c r="AW660" s="82"/>
      <c r="AX660" s="82"/>
      <c r="AY660" s="82"/>
      <c r="AZ660" s="82"/>
      <c r="BA660" s="82"/>
      <c r="BB660" s="82"/>
      <c r="BC660" s="82"/>
      <c r="BD660" s="82"/>
      <c r="BE660" s="82"/>
      <c r="BF660" s="82"/>
      <c r="BG660" s="82"/>
      <c r="BH660" s="82"/>
      <c r="BI660" s="82"/>
      <c r="BJ660" s="82"/>
      <c r="BK660" s="82"/>
      <c r="BL660" s="82"/>
      <c r="BM660" s="82"/>
      <c r="BN660" s="82"/>
      <c r="BO660" s="82"/>
      <c r="BP660" s="82"/>
      <c r="BQ660" s="82"/>
      <c r="BR660" s="82"/>
      <c r="BS660" s="82"/>
      <c r="BT660" s="82"/>
      <c r="BU660" s="82"/>
      <c r="BV660" s="82"/>
      <c r="BW660" s="82"/>
      <c r="BX660" s="82"/>
      <c r="BY660" s="82"/>
      <c r="CA660" s="82"/>
      <c r="CB660" s="82"/>
      <c r="CC660" s="82"/>
    </row>
    <row r="661" spans="1:81" ht="15" customHeight="1" x14ac:dyDescent="0.2">
      <c r="A661" s="82"/>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c r="AA661" s="82"/>
      <c r="AB661" s="82"/>
      <c r="AC661" s="82"/>
      <c r="AD661" s="82"/>
      <c r="AE661" s="82"/>
      <c r="AF661" s="82"/>
      <c r="AG661" s="82"/>
      <c r="AH661" s="82"/>
      <c r="AI661" s="82"/>
      <c r="AJ661" s="82"/>
      <c r="AK661" s="82"/>
      <c r="AL661" s="82"/>
      <c r="AM661" s="82"/>
      <c r="AN661" s="82"/>
      <c r="AO661" s="82"/>
      <c r="AP661" s="82"/>
      <c r="AQ661" s="82"/>
      <c r="AR661" s="82"/>
      <c r="AS661" s="82"/>
      <c r="AT661" s="82"/>
      <c r="AU661" s="82"/>
      <c r="AV661" s="82"/>
      <c r="AW661" s="82"/>
      <c r="AX661" s="82"/>
      <c r="AY661" s="82"/>
      <c r="AZ661" s="82"/>
      <c r="BA661" s="82"/>
      <c r="BB661" s="82"/>
      <c r="BC661" s="82"/>
      <c r="BD661" s="82"/>
      <c r="BE661" s="82"/>
      <c r="BF661" s="82"/>
      <c r="BG661" s="82"/>
      <c r="BH661" s="82"/>
      <c r="BI661" s="82"/>
      <c r="BJ661" s="82"/>
      <c r="BK661" s="82"/>
      <c r="BL661" s="82"/>
      <c r="BM661" s="82"/>
      <c r="BN661" s="82"/>
      <c r="BO661" s="82"/>
      <c r="BP661" s="82"/>
      <c r="BQ661" s="82"/>
      <c r="BR661" s="82"/>
      <c r="BS661" s="82"/>
      <c r="BT661" s="82"/>
      <c r="BU661" s="82"/>
      <c r="BV661" s="82"/>
      <c r="BW661" s="82"/>
      <c r="BX661" s="82"/>
      <c r="BY661" s="82"/>
      <c r="CA661" s="82"/>
      <c r="CB661" s="82"/>
      <c r="CC661" s="82"/>
    </row>
    <row r="662" spans="1:81" ht="15" customHeight="1" x14ac:dyDescent="0.2">
      <c r="A662" s="82"/>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G662" s="82"/>
      <c r="AH662" s="82"/>
      <c r="AI662" s="82"/>
      <c r="AJ662" s="82"/>
      <c r="AK662" s="82"/>
      <c r="AL662" s="82"/>
      <c r="AM662" s="82"/>
      <c r="AN662" s="82"/>
      <c r="AO662" s="82"/>
      <c r="AP662" s="82"/>
      <c r="AQ662" s="82"/>
      <c r="AR662" s="82"/>
      <c r="AS662" s="82"/>
      <c r="AT662" s="82"/>
      <c r="AU662" s="82"/>
      <c r="AV662" s="82"/>
      <c r="AW662" s="82"/>
      <c r="AX662" s="82"/>
      <c r="AY662" s="82"/>
      <c r="AZ662" s="82"/>
      <c r="BA662" s="82"/>
      <c r="BB662" s="82"/>
      <c r="BC662" s="82"/>
      <c r="BD662" s="82"/>
      <c r="BE662" s="82"/>
      <c r="BF662" s="82"/>
      <c r="BG662" s="82"/>
      <c r="BH662" s="82"/>
      <c r="BI662" s="82"/>
      <c r="BJ662" s="82"/>
      <c r="BK662" s="82"/>
      <c r="BL662" s="82"/>
      <c r="BM662" s="82"/>
      <c r="BN662" s="82"/>
      <c r="BO662" s="82"/>
      <c r="BP662" s="82"/>
      <c r="BQ662" s="82"/>
      <c r="BR662" s="82"/>
      <c r="BS662" s="82"/>
      <c r="BT662" s="82"/>
      <c r="BU662" s="82"/>
      <c r="BV662" s="82"/>
      <c r="BW662" s="82"/>
      <c r="BX662" s="82"/>
      <c r="BY662" s="82"/>
      <c r="CA662" s="82"/>
      <c r="CB662" s="82"/>
      <c r="CC662" s="82"/>
    </row>
    <row r="663" spans="1:81" ht="15" customHeight="1" x14ac:dyDescent="0.2">
      <c r="A663" s="82"/>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c r="AA663" s="82"/>
      <c r="AB663" s="82"/>
      <c r="AC663" s="82"/>
      <c r="AD663" s="82"/>
      <c r="AE663" s="82"/>
      <c r="AF663" s="82"/>
      <c r="AG663" s="82"/>
      <c r="AH663" s="82"/>
      <c r="AI663" s="82"/>
      <c r="AJ663" s="82"/>
      <c r="AK663" s="82"/>
      <c r="AL663" s="82"/>
      <c r="AM663" s="82"/>
      <c r="AN663" s="82"/>
      <c r="AO663" s="82"/>
      <c r="AP663" s="82"/>
      <c r="AQ663" s="82"/>
      <c r="AR663" s="82"/>
      <c r="AS663" s="82"/>
      <c r="AT663" s="82"/>
      <c r="AU663" s="82"/>
      <c r="AV663" s="82"/>
      <c r="AW663" s="82"/>
      <c r="AX663" s="82"/>
      <c r="AY663" s="82"/>
      <c r="AZ663" s="82"/>
      <c r="BA663" s="82"/>
      <c r="BB663" s="82"/>
      <c r="BC663" s="82"/>
      <c r="BD663" s="82"/>
      <c r="BE663" s="82"/>
      <c r="BF663" s="82"/>
      <c r="BG663" s="82"/>
      <c r="BH663" s="82"/>
      <c r="BI663" s="82"/>
      <c r="BJ663" s="82"/>
      <c r="BK663" s="82"/>
      <c r="BL663" s="82"/>
      <c r="BM663" s="82"/>
      <c r="BN663" s="82"/>
      <c r="BO663" s="82"/>
      <c r="BP663" s="82"/>
      <c r="BQ663" s="82"/>
      <c r="BR663" s="82"/>
      <c r="BS663" s="82"/>
      <c r="BT663" s="82"/>
      <c r="BU663" s="82"/>
      <c r="BV663" s="82"/>
      <c r="BW663" s="82"/>
      <c r="BX663" s="82"/>
      <c r="BY663" s="82"/>
      <c r="CA663" s="82"/>
      <c r="CB663" s="82"/>
      <c r="CC663" s="82"/>
    </row>
    <row r="664" spans="1:81" ht="15" customHeight="1" x14ac:dyDescent="0.2">
      <c r="A664" s="82"/>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c r="AA664" s="82"/>
      <c r="AB664" s="82"/>
      <c r="AC664" s="82"/>
      <c r="AD664" s="82"/>
      <c r="AE664" s="82"/>
      <c r="AF664" s="82"/>
      <c r="AG664" s="82"/>
      <c r="AH664" s="82"/>
      <c r="AI664" s="82"/>
      <c r="AJ664" s="82"/>
      <c r="AK664" s="82"/>
      <c r="AL664" s="82"/>
      <c r="AM664" s="82"/>
      <c r="AN664" s="82"/>
      <c r="AO664" s="82"/>
      <c r="AP664" s="82"/>
      <c r="AQ664" s="82"/>
      <c r="AR664" s="82"/>
      <c r="AS664" s="82"/>
      <c r="AT664" s="82"/>
      <c r="AU664" s="82"/>
      <c r="AV664" s="82"/>
      <c r="AW664" s="82"/>
      <c r="AX664" s="82"/>
      <c r="AY664" s="82"/>
      <c r="AZ664" s="82"/>
      <c r="BA664" s="82"/>
      <c r="BB664" s="82"/>
      <c r="BC664" s="82"/>
      <c r="BD664" s="82"/>
      <c r="BE664" s="82"/>
      <c r="BF664" s="82"/>
      <c r="BG664" s="82"/>
      <c r="BH664" s="82"/>
      <c r="BI664" s="82"/>
      <c r="BJ664" s="82"/>
      <c r="BK664" s="82"/>
      <c r="BL664" s="82"/>
      <c r="BM664" s="82"/>
      <c r="BN664" s="82"/>
      <c r="BO664" s="82"/>
      <c r="BP664" s="82"/>
      <c r="BQ664" s="82"/>
      <c r="BR664" s="82"/>
      <c r="BS664" s="82"/>
      <c r="BT664" s="82"/>
      <c r="BU664" s="82"/>
      <c r="BV664" s="82"/>
      <c r="BW664" s="82"/>
      <c r="BX664" s="82"/>
      <c r="BY664" s="82"/>
      <c r="CA664" s="82"/>
      <c r="CB664" s="82"/>
      <c r="CC664" s="82"/>
    </row>
    <row r="665" spans="1:81" ht="15" customHeight="1" x14ac:dyDescent="0.2">
      <c r="A665" s="82"/>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c r="AA665" s="82"/>
      <c r="AB665" s="82"/>
      <c r="AC665" s="82"/>
      <c r="AD665" s="82"/>
      <c r="AE665" s="82"/>
      <c r="AF665" s="82"/>
      <c r="AG665" s="82"/>
      <c r="AH665" s="82"/>
      <c r="AI665" s="82"/>
      <c r="AJ665" s="82"/>
      <c r="AK665" s="82"/>
      <c r="AL665" s="82"/>
      <c r="AM665" s="82"/>
      <c r="AN665" s="82"/>
      <c r="AO665" s="82"/>
      <c r="AP665" s="82"/>
      <c r="AQ665" s="82"/>
      <c r="AR665" s="82"/>
      <c r="AS665" s="82"/>
      <c r="AT665" s="82"/>
      <c r="AU665" s="82"/>
      <c r="AV665" s="82"/>
      <c r="AW665" s="82"/>
      <c r="AX665" s="82"/>
      <c r="AY665" s="82"/>
      <c r="AZ665" s="82"/>
      <c r="BA665" s="82"/>
      <c r="BB665" s="82"/>
      <c r="BC665" s="82"/>
      <c r="BD665" s="82"/>
      <c r="BE665" s="82"/>
      <c r="BF665" s="82"/>
      <c r="BG665" s="82"/>
      <c r="BH665" s="82"/>
      <c r="BI665" s="82"/>
      <c r="BJ665" s="82"/>
      <c r="BK665" s="82"/>
      <c r="BL665" s="82"/>
      <c r="BM665" s="82"/>
      <c r="BN665" s="82"/>
      <c r="BO665" s="82"/>
      <c r="BP665" s="82"/>
      <c r="BQ665" s="82"/>
      <c r="BR665" s="82"/>
      <c r="BS665" s="82"/>
      <c r="BT665" s="82"/>
      <c r="BU665" s="82"/>
      <c r="BV665" s="82"/>
      <c r="BW665" s="82"/>
      <c r="BX665" s="82"/>
      <c r="BY665" s="82"/>
      <c r="CA665" s="82"/>
      <c r="CB665" s="82"/>
      <c r="CC665" s="82"/>
    </row>
    <row r="666" spans="1:81" ht="15" customHeight="1" x14ac:dyDescent="0.2">
      <c r="A666" s="82"/>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c r="AA666" s="82"/>
      <c r="AB666" s="82"/>
      <c r="AC666" s="82"/>
      <c r="AD666" s="82"/>
      <c r="AE666" s="82"/>
      <c r="AF666" s="82"/>
      <c r="AG666" s="82"/>
      <c r="AH666" s="82"/>
      <c r="AI666" s="82"/>
      <c r="AJ666" s="82"/>
      <c r="AK666" s="82"/>
      <c r="AL666" s="82"/>
      <c r="AM666" s="82"/>
      <c r="AN666" s="82"/>
      <c r="AO666" s="82"/>
      <c r="AP666" s="82"/>
      <c r="AQ666" s="82"/>
      <c r="AR666" s="82"/>
      <c r="AS666" s="82"/>
      <c r="AT666" s="82"/>
      <c r="AU666" s="82"/>
      <c r="AV666" s="82"/>
      <c r="AW666" s="82"/>
      <c r="AX666" s="82"/>
      <c r="AY666" s="82"/>
      <c r="AZ666" s="82"/>
      <c r="BA666" s="82"/>
      <c r="BB666" s="82"/>
      <c r="BC666" s="82"/>
      <c r="BD666" s="82"/>
      <c r="BE666" s="82"/>
      <c r="BF666" s="82"/>
      <c r="BG666" s="82"/>
      <c r="BH666" s="82"/>
      <c r="BI666" s="82"/>
      <c r="BJ666" s="82"/>
      <c r="BK666" s="82"/>
      <c r="BL666" s="82"/>
      <c r="BM666" s="82"/>
      <c r="BN666" s="82"/>
      <c r="BO666" s="82"/>
      <c r="BP666" s="82"/>
      <c r="BQ666" s="82"/>
      <c r="BR666" s="82"/>
      <c r="BS666" s="82"/>
      <c r="BT666" s="82"/>
      <c r="BU666" s="82"/>
      <c r="BV666" s="82"/>
      <c r="BW666" s="82"/>
      <c r="BX666" s="82"/>
      <c r="BY666" s="82"/>
      <c r="CA666" s="82"/>
      <c r="CB666" s="82"/>
      <c r="CC666" s="82"/>
    </row>
    <row r="667" spans="1:81" ht="15" customHeight="1" x14ac:dyDescent="0.2">
      <c r="A667" s="82"/>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c r="AA667" s="82"/>
      <c r="AB667" s="82"/>
      <c r="AC667" s="82"/>
      <c r="AD667" s="82"/>
      <c r="AE667" s="82"/>
      <c r="AF667" s="82"/>
      <c r="AG667" s="82"/>
      <c r="AH667" s="82"/>
      <c r="AI667" s="82"/>
      <c r="AJ667" s="82"/>
      <c r="AK667" s="82"/>
      <c r="AL667" s="82"/>
      <c r="AM667" s="82"/>
      <c r="AN667" s="82"/>
      <c r="AO667" s="82"/>
      <c r="AP667" s="82"/>
      <c r="AQ667" s="82"/>
      <c r="AR667" s="82"/>
      <c r="AS667" s="82"/>
      <c r="AT667" s="82"/>
      <c r="AU667" s="82"/>
      <c r="AV667" s="82"/>
      <c r="AW667" s="82"/>
      <c r="AX667" s="82"/>
      <c r="AY667" s="82"/>
      <c r="AZ667" s="82"/>
      <c r="BA667" s="82"/>
      <c r="BB667" s="82"/>
      <c r="BC667" s="82"/>
      <c r="BD667" s="82"/>
      <c r="BE667" s="82"/>
      <c r="BF667" s="82"/>
      <c r="BG667" s="82"/>
      <c r="BH667" s="82"/>
      <c r="BI667" s="82"/>
      <c r="BJ667" s="82"/>
      <c r="BK667" s="82"/>
      <c r="BL667" s="82"/>
      <c r="BM667" s="82"/>
      <c r="BN667" s="82"/>
      <c r="BO667" s="82"/>
      <c r="BP667" s="82"/>
      <c r="BQ667" s="82"/>
      <c r="BR667" s="82"/>
      <c r="BS667" s="82"/>
      <c r="BT667" s="82"/>
      <c r="BU667" s="82"/>
      <c r="BV667" s="82"/>
      <c r="BW667" s="82"/>
      <c r="BX667" s="82"/>
      <c r="BY667" s="82"/>
      <c r="CA667" s="82"/>
      <c r="CB667" s="82"/>
      <c r="CC667" s="82"/>
    </row>
    <row r="668" spans="1:81" ht="15" customHeight="1" x14ac:dyDescent="0.2">
      <c r="A668" s="82"/>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G668" s="82"/>
      <c r="AH668" s="82"/>
      <c r="AI668" s="82"/>
      <c r="AJ668" s="82"/>
      <c r="AK668" s="82"/>
      <c r="AL668" s="82"/>
      <c r="AM668" s="82"/>
      <c r="AN668" s="82"/>
      <c r="AO668" s="82"/>
      <c r="AP668" s="82"/>
      <c r="AQ668" s="82"/>
      <c r="AR668" s="82"/>
      <c r="AS668" s="82"/>
      <c r="AT668" s="82"/>
      <c r="AU668" s="82"/>
      <c r="AV668" s="82"/>
      <c r="AW668" s="82"/>
      <c r="AX668" s="82"/>
      <c r="AY668" s="82"/>
      <c r="AZ668" s="82"/>
      <c r="BA668" s="82"/>
      <c r="BB668" s="82"/>
      <c r="BC668" s="82"/>
      <c r="BD668" s="82"/>
      <c r="BE668" s="82"/>
      <c r="BF668" s="82"/>
      <c r="BG668" s="82"/>
      <c r="BH668" s="82"/>
      <c r="BI668" s="82"/>
      <c r="BJ668" s="82"/>
      <c r="BK668" s="82"/>
      <c r="BL668" s="82"/>
      <c r="BM668" s="82"/>
      <c r="BN668" s="82"/>
      <c r="BO668" s="82"/>
      <c r="BP668" s="82"/>
      <c r="BQ668" s="82"/>
      <c r="BR668" s="82"/>
      <c r="BS668" s="82"/>
      <c r="BT668" s="82"/>
      <c r="BU668" s="82"/>
      <c r="BV668" s="82"/>
      <c r="BW668" s="82"/>
      <c r="BX668" s="82"/>
      <c r="BY668" s="82"/>
      <c r="CA668" s="82"/>
      <c r="CB668" s="82"/>
      <c r="CC668" s="82"/>
    </row>
    <row r="669" spans="1:81" ht="15" customHeight="1" x14ac:dyDescent="0.2">
      <c r="A669" s="82"/>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c r="AA669" s="82"/>
      <c r="AB669" s="82"/>
      <c r="AC669" s="82"/>
      <c r="AD669" s="82"/>
      <c r="AE669" s="82"/>
      <c r="AF669" s="82"/>
      <c r="AG669" s="82"/>
      <c r="AH669" s="82"/>
      <c r="AI669" s="82"/>
      <c r="AJ669" s="82"/>
      <c r="AK669" s="82"/>
      <c r="AL669" s="82"/>
      <c r="AM669" s="82"/>
      <c r="AN669" s="82"/>
      <c r="AO669" s="82"/>
      <c r="AP669" s="82"/>
      <c r="AQ669" s="82"/>
      <c r="AR669" s="82"/>
      <c r="AS669" s="82"/>
      <c r="AT669" s="82"/>
      <c r="AU669" s="82"/>
      <c r="AV669" s="82"/>
      <c r="AW669" s="82"/>
      <c r="AX669" s="82"/>
      <c r="AY669" s="82"/>
      <c r="AZ669" s="82"/>
      <c r="BA669" s="82"/>
      <c r="BB669" s="82"/>
      <c r="BC669" s="82"/>
      <c r="BD669" s="82"/>
      <c r="BE669" s="82"/>
      <c r="BF669" s="82"/>
      <c r="BG669" s="82"/>
      <c r="BH669" s="82"/>
      <c r="BI669" s="82"/>
      <c r="BJ669" s="82"/>
      <c r="BK669" s="82"/>
      <c r="BL669" s="82"/>
      <c r="BM669" s="82"/>
      <c r="BN669" s="82"/>
      <c r="BO669" s="82"/>
      <c r="BP669" s="82"/>
      <c r="BQ669" s="82"/>
      <c r="BR669" s="82"/>
      <c r="BS669" s="82"/>
      <c r="BT669" s="82"/>
      <c r="BU669" s="82"/>
      <c r="BV669" s="82"/>
      <c r="BW669" s="82"/>
      <c r="BX669" s="82"/>
      <c r="BY669" s="82"/>
      <c r="CA669" s="82"/>
      <c r="CB669" s="82"/>
      <c r="CC669" s="82"/>
    </row>
    <row r="670" spans="1:81" ht="15" customHeight="1" x14ac:dyDescent="0.2">
      <c r="A670" s="82"/>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c r="AA670" s="82"/>
      <c r="AB670" s="82"/>
      <c r="AC670" s="82"/>
      <c r="AD670" s="82"/>
      <c r="AE670" s="82"/>
      <c r="AF670" s="82"/>
      <c r="AG670" s="82"/>
      <c r="AH670" s="82"/>
      <c r="AI670" s="82"/>
      <c r="AJ670" s="82"/>
      <c r="AK670" s="82"/>
      <c r="AL670" s="82"/>
      <c r="AM670" s="82"/>
      <c r="AN670" s="82"/>
      <c r="AO670" s="82"/>
      <c r="AP670" s="82"/>
      <c r="AQ670" s="82"/>
      <c r="AR670" s="82"/>
      <c r="AS670" s="82"/>
      <c r="AT670" s="82"/>
      <c r="AU670" s="82"/>
      <c r="AV670" s="82"/>
      <c r="AW670" s="82"/>
      <c r="AX670" s="82"/>
      <c r="AY670" s="82"/>
      <c r="AZ670" s="82"/>
      <c r="BA670" s="82"/>
      <c r="BB670" s="82"/>
      <c r="BC670" s="82"/>
      <c r="BD670" s="82"/>
      <c r="BE670" s="82"/>
      <c r="BF670" s="82"/>
      <c r="BG670" s="82"/>
      <c r="BH670" s="82"/>
      <c r="BI670" s="82"/>
      <c r="BJ670" s="82"/>
      <c r="BK670" s="82"/>
      <c r="BL670" s="82"/>
      <c r="BM670" s="82"/>
      <c r="BN670" s="82"/>
      <c r="BO670" s="82"/>
      <c r="BP670" s="82"/>
      <c r="BQ670" s="82"/>
      <c r="BR670" s="82"/>
      <c r="BS670" s="82"/>
      <c r="BT670" s="82"/>
      <c r="BU670" s="82"/>
      <c r="BV670" s="82"/>
      <c r="BW670" s="82"/>
      <c r="BX670" s="82"/>
      <c r="BY670" s="82"/>
      <c r="CA670" s="82"/>
      <c r="CB670" s="82"/>
      <c r="CC670" s="82"/>
    </row>
    <row r="671" spans="1:81" ht="15" customHeight="1" x14ac:dyDescent="0.2">
      <c r="A671" s="82"/>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c r="AA671" s="82"/>
      <c r="AB671" s="82"/>
      <c r="AC671" s="82"/>
      <c r="AD671" s="82"/>
      <c r="AE671" s="82"/>
      <c r="AF671" s="82"/>
      <c r="AG671" s="82"/>
      <c r="AH671" s="82"/>
      <c r="AI671" s="82"/>
      <c r="AJ671" s="82"/>
      <c r="AK671" s="82"/>
      <c r="AL671" s="82"/>
      <c r="AM671" s="82"/>
      <c r="AN671" s="82"/>
      <c r="AO671" s="82"/>
      <c r="AP671" s="82"/>
      <c r="AQ671" s="82"/>
      <c r="AR671" s="82"/>
      <c r="AS671" s="82"/>
      <c r="AT671" s="82"/>
      <c r="AU671" s="82"/>
      <c r="AV671" s="82"/>
      <c r="AW671" s="82"/>
      <c r="AX671" s="82"/>
      <c r="AY671" s="82"/>
      <c r="AZ671" s="82"/>
      <c r="BA671" s="82"/>
      <c r="BB671" s="82"/>
      <c r="BC671" s="82"/>
      <c r="BD671" s="82"/>
      <c r="BE671" s="82"/>
      <c r="BF671" s="82"/>
      <c r="BG671" s="82"/>
      <c r="BH671" s="82"/>
      <c r="BI671" s="82"/>
      <c r="BJ671" s="82"/>
      <c r="BK671" s="82"/>
      <c r="BL671" s="82"/>
      <c r="BM671" s="82"/>
      <c r="BN671" s="82"/>
      <c r="BO671" s="82"/>
      <c r="BP671" s="82"/>
      <c r="BQ671" s="82"/>
      <c r="BR671" s="82"/>
      <c r="BS671" s="82"/>
      <c r="BT671" s="82"/>
      <c r="BU671" s="82"/>
      <c r="BV671" s="82"/>
      <c r="BW671" s="82"/>
      <c r="BX671" s="82"/>
      <c r="BY671" s="82"/>
      <c r="CA671" s="82"/>
      <c r="CB671" s="82"/>
      <c r="CC671" s="82"/>
    </row>
    <row r="672" spans="1:81" ht="15" customHeight="1" x14ac:dyDescent="0.2">
      <c r="A672" s="82"/>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c r="AA672" s="82"/>
      <c r="AB672" s="82"/>
      <c r="AC672" s="82"/>
      <c r="AD672" s="82"/>
      <c r="AE672" s="82"/>
      <c r="AF672" s="82"/>
      <c r="AG672" s="82"/>
      <c r="AH672" s="82"/>
      <c r="AI672" s="82"/>
      <c r="AJ672" s="82"/>
      <c r="AK672" s="82"/>
      <c r="AL672" s="82"/>
      <c r="AM672" s="82"/>
      <c r="AN672" s="82"/>
      <c r="AO672" s="82"/>
      <c r="AP672" s="82"/>
      <c r="AQ672" s="82"/>
      <c r="AR672" s="82"/>
      <c r="AS672" s="82"/>
      <c r="AT672" s="82"/>
      <c r="AU672" s="82"/>
      <c r="AV672" s="82"/>
      <c r="AW672" s="82"/>
      <c r="AX672" s="82"/>
      <c r="AY672" s="82"/>
      <c r="AZ672" s="82"/>
      <c r="BA672" s="82"/>
      <c r="BB672" s="82"/>
      <c r="BC672" s="82"/>
      <c r="BD672" s="82"/>
      <c r="BE672" s="82"/>
      <c r="BF672" s="82"/>
      <c r="BG672" s="82"/>
      <c r="BH672" s="82"/>
      <c r="BI672" s="82"/>
      <c r="BJ672" s="82"/>
      <c r="BK672" s="82"/>
      <c r="BL672" s="82"/>
      <c r="BM672" s="82"/>
      <c r="BN672" s="82"/>
      <c r="BO672" s="82"/>
      <c r="BP672" s="82"/>
      <c r="BQ672" s="82"/>
      <c r="BR672" s="82"/>
      <c r="BS672" s="82"/>
      <c r="BT672" s="82"/>
      <c r="BU672" s="82"/>
      <c r="BV672" s="82"/>
      <c r="BW672" s="82"/>
      <c r="BX672" s="82"/>
      <c r="BY672" s="82"/>
      <c r="CA672" s="82"/>
      <c r="CB672" s="82"/>
      <c r="CC672" s="82"/>
    </row>
    <row r="673" spans="1:81" ht="15" customHeight="1" x14ac:dyDescent="0.2">
      <c r="A673" s="82"/>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c r="AA673" s="82"/>
      <c r="AB673" s="82"/>
      <c r="AC673" s="82"/>
      <c r="AD673" s="82"/>
      <c r="AE673" s="82"/>
      <c r="AF673" s="82"/>
      <c r="AG673" s="82"/>
      <c r="AH673" s="82"/>
      <c r="AI673" s="82"/>
      <c r="AJ673" s="82"/>
      <c r="AK673" s="82"/>
      <c r="AL673" s="82"/>
      <c r="AM673" s="82"/>
      <c r="AN673" s="82"/>
      <c r="AO673" s="82"/>
      <c r="AP673" s="82"/>
      <c r="AQ673" s="82"/>
      <c r="AR673" s="82"/>
      <c r="AS673" s="82"/>
      <c r="AT673" s="82"/>
      <c r="AU673" s="82"/>
      <c r="AV673" s="82"/>
      <c r="AW673" s="82"/>
      <c r="AX673" s="82"/>
      <c r="AY673" s="82"/>
      <c r="AZ673" s="82"/>
      <c r="BA673" s="82"/>
      <c r="BB673" s="82"/>
      <c r="BC673" s="82"/>
      <c r="BD673" s="82"/>
      <c r="BE673" s="82"/>
      <c r="BF673" s="82"/>
      <c r="BG673" s="82"/>
      <c r="BH673" s="82"/>
      <c r="BI673" s="82"/>
      <c r="BJ673" s="82"/>
      <c r="BK673" s="82"/>
      <c r="BL673" s="82"/>
      <c r="BM673" s="82"/>
      <c r="BN673" s="82"/>
      <c r="BO673" s="82"/>
      <c r="BP673" s="82"/>
      <c r="BQ673" s="82"/>
      <c r="BR673" s="82"/>
      <c r="BS673" s="82"/>
      <c r="BT673" s="82"/>
      <c r="BU673" s="82"/>
      <c r="BV673" s="82"/>
      <c r="BW673" s="82"/>
      <c r="BX673" s="82"/>
      <c r="BY673" s="82"/>
      <c r="CA673" s="82"/>
      <c r="CB673" s="82"/>
      <c r="CC673" s="82"/>
    </row>
    <row r="674" spans="1:81" ht="15" customHeight="1" x14ac:dyDescent="0.2">
      <c r="A674" s="82"/>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G674" s="82"/>
      <c r="AH674" s="82"/>
      <c r="AI674" s="82"/>
      <c r="AJ674" s="82"/>
      <c r="AK674" s="82"/>
      <c r="AL674" s="82"/>
      <c r="AM674" s="82"/>
      <c r="AN674" s="82"/>
      <c r="AO674" s="82"/>
      <c r="AP674" s="82"/>
      <c r="AQ674" s="82"/>
      <c r="AR674" s="82"/>
      <c r="AS674" s="82"/>
      <c r="AT674" s="82"/>
      <c r="AU674" s="82"/>
      <c r="AV674" s="82"/>
      <c r="AW674" s="82"/>
      <c r="AX674" s="82"/>
      <c r="AY674" s="82"/>
      <c r="AZ674" s="82"/>
      <c r="BA674" s="82"/>
      <c r="BB674" s="82"/>
      <c r="BC674" s="82"/>
      <c r="BD674" s="82"/>
      <c r="BE674" s="82"/>
      <c r="BF674" s="82"/>
      <c r="BG674" s="82"/>
      <c r="BH674" s="82"/>
      <c r="BI674" s="82"/>
      <c r="BJ674" s="82"/>
      <c r="BK674" s="82"/>
      <c r="BL674" s="82"/>
      <c r="BM674" s="82"/>
      <c r="BN674" s="82"/>
      <c r="BO674" s="82"/>
      <c r="BP674" s="82"/>
      <c r="BQ674" s="82"/>
      <c r="BR674" s="82"/>
      <c r="BS674" s="82"/>
      <c r="BT674" s="82"/>
      <c r="BU674" s="82"/>
      <c r="BV674" s="82"/>
      <c r="BW674" s="82"/>
      <c r="BX674" s="82"/>
      <c r="BY674" s="82"/>
      <c r="CA674" s="82"/>
      <c r="CB674" s="82"/>
      <c r="CC674" s="82"/>
    </row>
    <row r="675" spans="1:81" ht="15" customHeight="1" x14ac:dyDescent="0.2">
      <c r="A675" s="82"/>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c r="AA675" s="82"/>
      <c r="AB675" s="82"/>
      <c r="AC675" s="82"/>
      <c r="AD675" s="82"/>
      <c r="AE675" s="82"/>
      <c r="AF675" s="82"/>
      <c r="AG675" s="82"/>
      <c r="AH675" s="82"/>
      <c r="AI675" s="82"/>
      <c r="AJ675" s="82"/>
      <c r="AK675" s="82"/>
      <c r="AL675" s="82"/>
      <c r="AM675" s="82"/>
      <c r="AN675" s="82"/>
      <c r="AO675" s="82"/>
      <c r="AP675" s="82"/>
      <c r="AQ675" s="82"/>
      <c r="AR675" s="82"/>
      <c r="AS675" s="82"/>
      <c r="AT675" s="82"/>
      <c r="AU675" s="82"/>
      <c r="AV675" s="82"/>
      <c r="AW675" s="82"/>
      <c r="AX675" s="82"/>
      <c r="AY675" s="82"/>
      <c r="AZ675" s="82"/>
      <c r="BA675" s="82"/>
      <c r="BB675" s="82"/>
      <c r="BC675" s="82"/>
      <c r="BD675" s="82"/>
      <c r="BE675" s="82"/>
      <c r="BF675" s="82"/>
      <c r="BG675" s="82"/>
      <c r="BH675" s="82"/>
      <c r="BI675" s="82"/>
      <c r="BJ675" s="82"/>
      <c r="BK675" s="82"/>
      <c r="BL675" s="82"/>
      <c r="BM675" s="82"/>
      <c r="BN675" s="82"/>
      <c r="BO675" s="82"/>
      <c r="BP675" s="82"/>
      <c r="BQ675" s="82"/>
      <c r="BR675" s="82"/>
      <c r="BS675" s="82"/>
      <c r="BT675" s="82"/>
      <c r="BU675" s="82"/>
      <c r="BV675" s="82"/>
      <c r="BW675" s="82"/>
      <c r="BX675" s="82"/>
      <c r="BY675" s="82"/>
      <c r="CA675" s="82"/>
      <c r="CB675" s="82"/>
      <c r="CC675" s="82"/>
    </row>
    <row r="676" spans="1:81" ht="15" customHeight="1" x14ac:dyDescent="0.2">
      <c r="A676" s="82"/>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c r="AA676" s="82"/>
      <c r="AB676" s="82"/>
      <c r="AC676" s="82"/>
      <c r="AD676" s="82"/>
      <c r="AE676" s="82"/>
      <c r="AF676" s="82"/>
      <c r="AG676" s="82"/>
      <c r="AH676" s="82"/>
      <c r="AI676" s="82"/>
      <c r="AJ676" s="82"/>
      <c r="AK676" s="82"/>
      <c r="AL676" s="82"/>
      <c r="AM676" s="82"/>
      <c r="AN676" s="82"/>
      <c r="AO676" s="82"/>
      <c r="AP676" s="82"/>
      <c r="AQ676" s="82"/>
      <c r="AR676" s="82"/>
      <c r="AS676" s="82"/>
      <c r="AT676" s="82"/>
      <c r="AU676" s="82"/>
      <c r="AV676" s="82"/>
      <c r="AW676" s="82"/>
      <c r="AX676" s="82"/>
      <c r="AY676" s="82"/>
      <c r="AZ676" s="82"/>
      <c r="BA676" s="82"/>
      <c r="BB676" s="82"/>
      <c r="BC676" s="82"/>
      <c r="BD676" s="82"/>
      <c r="BE676" s="82"/>
      <c r="BF676" s="82"/>
      <c r="BG676" s="82"/>
      <c r="BH676" s="82"/>
      <c r="BI676" s="82"/>
      <c r="BJ676" s="82"/>
      <c r="BK676" s="82"/>
      <c r="BL676" s="82"/>
      <c r="BM676" s="82"/>
      <c r="BN676" s="82"/>
      <c r="BO676" s="82"/>
      <c r="BP676" s="82"/>
      <c r="BQ676" s="82"/>
      <c r="BR676" s="82"/>
      <c r="BS676" s="82"/>
      <c r="BT676" s="82"/>
      <c r="BU676" s="82"/>
      <c r="BV676" s="82"/>
      <c r="BW676" s="82"/>
      <c r="BX676" s="82"/>
      <c r="BY676" s="82"/>
      <c r="CA676" s="82"/>
      <c r="CB676" s="82"/>
      <c r="CC676" s="82"/>
    </row>
    <row r="677" spans="1:81" ht="15" customHeight="1" x14ac:dyDescent="0.2">
      <c r="A677" s="82"/>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c r="AA677" s="82"/>
      <c r="AB677" s="82"/>
      <c r="AC677" s="82"/>
      <c r="AD677" s="82"/>
      <c r="AE677" s="82"/>
      <c r="AF677" s="82"/>
      <c r="AG677" s="82"/>
      <c r="AH677" s="82"/>
      <c r="AI677" s="82"/>
      <c r="AJ677" s="82"/>
      <c r="AK677" s="82"/>
      <c r="AL677" s="82"/>
      <c r="AM677" s="82"/>
      <c r="AN677" s="82"/>
      <c r="AO677" s="82"/>
      <c r="AP677" s="82"/>
      <c r="AQ677" s="82"/>
      <c r="AR677" s="82"/>
      <c r="AS677" s="82"/>
      <c r="AT677" s="82"/>
      <c r="AU677" s="82"/>
      <c r="AV677" s="82"/>
      <c r="AW677" s="82"/>
      <c r="AX677" s="82"/>
      <c r="AY677" s="82"/>
      <c r="AZ677" s="82"/>
      <c r="BA677" s="82"/>
      <c r="BB677" s="82"/>
      <c r="BC677" s="82"/>
      <c r="BD677" s="82"/>
      <c r="BE677" s="82"/>
      <c r="BF677" s="82"/>
      <c r="BG677" s="82"/>
      <c r="BH677" s="82"/>
      <c r="BI677" s="82"/>
      <c r="BJ677" s="82"/>
      <c r="BK677" s="82"/>
      <c r="BL677" s="82"/>
      <c r="BM677" s="82"/>
      <c r="BN677" s="82"/>
      <c r="BO677" s="82"/>
      <c r="BP677" s="82"/>
      <c r="BQ677" s="82"/>
      <c r="BR677" s="82"/>
      <c r="BS677" s="82"/>
      <c r="BT677" s="82"/>
      <c r="BU677" s="82"/>
      <c r="BV677" s="82"/>
      <c r="BW677" s="82"/>
      <c r="BX677" s="82"/>
      <c r="BY677" s="82"/>
      <c r="CA677" s="82"/>
      <c r="CB677" s="82"/>
      <c r="CC677" s="82"/>
    </row>
    <row r="678" spans="1:81" ht="15" customHeight="1" x14ac:dyDescent="0.2">
      <c r="A678" s="82"/>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c r="AA678" s="82"/>
      <c r="AB678" s="82"/>
      <c r="AC678" s="82"/>
      <c r="AD678" s="82"/>
      <c r="AE678" s="82"/>
      <c r="AF678" s="82"/>
      <c r="AG678" s="82"/>
      <c r="AH678" s="82"/>
      <c r="AI678" s="82"/>
      <c r="AJ678" s="82"/>
      <c r="AK678" s="82"/>
      <c r="AL678" s="82"/>
      <c r="AM678" s="82"/>
      <c r="AN678" s="82"/>
      <c r="AO678" s="82"/>
      <c r="AP678" s="82"/>
      <c r="AQ678" s="82"/>
      <c r="AR678" s="82"/>
      <c r="AS678" s="82"/>
      <c r="AT678" s="82"/>
      <c r="AU678" s="82"/>
      <c r="AV678" s="82"/>
      <c r="AW678" s="82"/>
      <c r="AX678" s="82"/>
      <c r="AY678" s="82"/>
      <c r="AZ678" s="82"/>
      <c r="BA678" s="82"/>
      <c r="BB678" s="82"/>
      <c r="BC678" s="82"/>
      <c r="BD678" s="82"/>
      <c r="BE678" s="82"/>
      <c r="BF678" s="82"/>
      <c r="BG678" s="82"/>
      <c r="BH678" s="82"/>
      <c r="BI678" s="82"/>
      <c r="BJ678" s="82"/>
      <c r="BK678" s="82"/>
      <c r="BL678" s="82"/>
      <c r="BM678" s="82"/>
      <c r="BN678" s="82"/>
      <c r="BO678" s="82"/>
      <c r="BP678" s="82"/>
      <c r="BQ678" s="82"/>
      <c r="BR678" s="82"/>
      <c r="BS678" s="82"/>
      <c r="BT678" s="82"/>
      <c r="BU678" s="82"/>
      <c r="BV678" s="82"/>
      <c r="BW678" s="82"/>
      <c r="BX678" s="82"/>
      <c r="BY678" s="82"/>
      <c r="CA678" s="82"/>
      <c r="CB678" s="82"/>
      <c r="CC678" s="82"/>
    </row>
    <row r="679" spans="1:81" ht="15" customHeight="1" x14ac:dyDescent="0.2">
      <c r="A679" s="82"/>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c r="AG679" s="82"/>
      <c r="AH679" s="82"/>
      <c r="AI679" s="82"/>
      <c r="AJ679" s="82"/>
      <c r="AK679" s="82"/>
      <c r="AL679" s="82"/>
      <c r="AM679" s="82"/>
      <c r="AN679" s="82"/>
      <c r="AO679" s="82"/>
      <c r="AP679" s="82"/>
      <c r="AQ679" s="82"/>
      <c r="AR679" s="82"/>
      <c r="AS679" s="82"/>
      <c r="AT679" s="82"/>
      <c r="AU679" s="82"/>
      <c r="AV679" s="82"/>
      <c r="AW679" s="82"/>
      <c r="AX679" s="82"/>
      <c r="AY679" s="82"/>
      <c r="AZ679" s="82"/>
      <c r="BA679" s="82"/>
      <c r="BB679" s="82"/>
      <c r="BC679" s="82"/>
      <c r="BD679" s="82"/>
      <c r="BE679" s="82"/>
      <c r="BF679" s="82"/>
      <c r="BG679" s="82"/>
      <c r="BH679" s="82"/>
      <c r="BI679" s="82"/>
      <c r="BJ679" s="82"/>
      <c r="BK679" s="82"/>
      <c r="BL679" s="82"/>
      <c r="BM679" s="82"/>
      <c r="BN679" s="82"/>
      <c r="BO679" s="82"/>
      <c r="BP679" s="82"/>
      <c r="BQ679" s="82"/>
      <c r="BR679" s="82"/>
      <c r="BS679" s="82"/>
      <c r="BT679" s="82"/>
      <c r="BU679" s="82"/>
      <c r="BV679" s="82"/>
      <c r="BW679" s="82"/>
      <c r="BX679" s="82"/>
      <c r="BY679" s="82"/>
      <c r="CA679" s="82"/>
      <c r="CB679" s="82"/>
      <c r="CC679" s="82"/>
    </row>
    <row r="680" spans="1:81" ht="15" customHeight="1" x14ac:dyDescent="0.2">
      <c r="A680" s="82"/>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G680" s="82"/>
      <c r="AH680" s="82"/>
      <c r="AI680" s="82"/>
      <c r="AJ680" s="82"/>
      <c r="AK680" s="82"/>
      <c r="AL680" s="82"/>
      <c r="AM680" s="82"/>
      <c r="AN680" s="82"/>
      <c r="AO680" s="82"/>
      <c r="AP680" s="82"/>
      <c r="AQ680" s="82"/>
      <c r="AR680" s="82"/>
      <c r="AS680" s="82"/>
      <c r="AT680" s="82"/>
      <c r="AU680" s="82"/>
      <c r="AV680" s="82"/>
      <c r="AW680" s="82"/>
      <c r="AX680" s="82"/>
      <c r="AY680" s="82"/>
      <c r="AZ680" s="82"/>
      <c r="BA680" s="82"/>
      <c r="BB680" s="82"/>
      <c r="BC680" s="82"/>
      <c r="BD680" s="82"/>
      <c r="BE680" s="82"/>
      <c r="BF680" s="82"/>
      <c r="BG680" s="82"/>
      <c r="BH680" s="82"/>
      <c r="BI680" s="82"/>
      <c r="BJ680" s="82"/>
      <c r="BK680" s="82"/>
      <c r="BL680" s="82"/>
      <c r="BM680" s="82"/>
      <c r="BN680" s="82"/>
      <c r="BO680" s="82"/>
      <c r="BP680" s="82"/>
      <c r="BQ680" s="82"/>
      <c r="BR680" s="82"/>
      <c r="BS680" s="82"/>
      <c r="BT680" s="82"/>
      <c r="BU680" s="82"/>
      <c r="BV680" s="82"/>
      <c r="BW680" s="82"/>
      <c r="BX680" s="82"/>
      <c r="BY680" s="82"/>
      <c r="CA680" s="82"/>
      <c r="CB680" s="82"/>
      <c r="CC680" s="82"/>
    </row>
    <row r="681" spans="1:81" ht="15" customHeight="1" x14ac:dyDescent="0.2">
      <c r="A681" s="82"/>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c r="AA681" s="82"/>
      <c r="AB681" s="82"/>
      <c r="AC681" s="82"/>
      <c r="AD681" s="82"/>
      <c r="AE681" s="82"/>
      <c r="AF681" s="82"/>
      <c r="AG681" s="82"/>
      <c r="AH681" s="82"/>
      <c r="AI681" s="82"/>
      <c r="AJ681" s="82"/>
      <c r="AK681" s="82"/>
      <c r="AL681" s="82"/>
      <c r="AM681" s="82"/>
      <c r="AN681" s="82"/>
      <c r="AO681" s="82"/>
      <c r="AP681" s="82"/>
      <c r="AQ681" s="82"/>
      <c r="AR681" s="82"/>
      <c r="AS681" s="82"/>
      <c r="AT681" s="82"/>
      <c r="AU681" s="82"/>
      <c r="AV681" s="82"/>
      <c r="AW681" s="82"/>
      <c r="AX681" s="82"/>
      <c r="AY681" s="82"/>
      <c r="AZ681" s="82"/>
      <c r="BA681" s="82"/>
      <c r="BB681" s="82"/>
      <c r="BC681" s="82"/>
      <c r="BD681" s="82"/>
      <c r="BE681" s="82"/>
      <c r="BF681" s="82"/>
      <c r="BG681" s="82"/>
      <c r="BH681" s="82"/>
      <c r="BI681" s="82"/>
      <c r="BJ681" s="82"/>
      <c r="BK681" s="82"/>
      <c r="BL681" s="82"/>
      <c r="BM681" s="82"/>
      <c r="BN681" s="82"/>
      <c r="BO681" s="82"/>
      <c r="BP681" s="82"/>
      <c r="BQ681" s="82"/>
      <c r="BR681" s="82"/>
      <c r="BS681" s="82"/>
      <c r="BT681" s="82"/>
      <c r="BU681" s="82"/>
      <c r="BV681" s="82"/>
      <c r="BW681" s="82"/>
      <c r="BX681" s="82"/>
      <c r="BY681" s="82"/>
      <c r="CA681" s="82"/>
      <c r="CB681" s="82"/>
      <c r="CC681" s="82"/>
    </row>
    <row r="682" spans="1:81" ht="15" customHeight="1" x14ac:dyDescent="0.2">
      <c r="A682" s="82"/>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c r="AA682" s="82"/>
      <c r="AB682" s="82"/>
      <c r="AC682" s="82"/>
      <c r="AD682" s="82"/>
      <c r="AE682" s="82"/>
      <c r="AF682" s="82"/>
      <c r="AG682" s="82"/>
      <c r="AH682" s="82"/>
      <c r="AI682" s="82"/>
      <c r="AJ682" s="82"/>
      <c r="AK682" s="82"/>
      <c r="AL682" s="82"/>
      <c r="AM682" s="82"/>
      <c r="AN682" s="82"/>
      <c r="AO682" s="82"/>
      <c r="AP682" s="82"/>
      <c r="AQ682" s="82"/>
      <c r="AR682" s="82"/>
      <c r="AS682" s="82"/>
      <c r="AT682" s="82"/>
      <c r="AU682" s="82"/>
      <c r="AV682" s="82"/>
      <c r="AW682" s="82"/>
      <c r="AX682" s="82"/>
      <c r="AY682" s="82"/>
      <c r="AZ682" s="82"/>
      <c r="BA682" s="82"/>
      <c r="BB682" s="82"/>
      <c r="BC682" s="82"/>
      <c r="BD682" s="82"/>
      <c r="BE682" s="82"/>
      <c r="BF682" s="82"/>
      <c r="BG682" s="82"/>
      <c r="BH682" s="82"/>
      <c r="BI682" s="82"/>
      <c r="BJ682" s="82"/>
      <c r="BK682" s="82"/>
      <c r="BL682" s="82"/>
      <c r="BM682" s="82"/>
      <c r="BN682" s="82"/>
      <c r="BO682" s="82"/>
      <c r="BP682" s="82"/>
      <c r="BQ682" s="82"/>
      <c r="BR682" s="82"/>
      <c r="BS682" s="82"/>
      <c r="BT682" s="82"/>
      <c r="BU682" s="82"/>
      <c r="BV682" s="82"/>
      <c r="BW682" s="82"/>
      <c r="BX682" s="82"/>
      <c r="BY682" s="82"/>
      <c r="CA682" s="82"/>
      <c r="CB682" s="82"/>
      <c r="CC682" s="82"/>
    </row>
    <row r="683" spans="1:81" ht="15" customHeight="1" x14ac:dyDescent="0.2">
      <c r="A683" s="82"/>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c r="AA683" s="82"/>
      <c r="AB683" s="82"/>
      <c r="AC683" s="82"/>
      <c r="AD683" s="82"/>
      <c r="AE683" s="82"/>
      <c r="AF683" s="82"/>
      <c r="AG683" s="82"/>
      <c r="AH683" s="82"/>
      <c r="AI683" s="82"/>
      <c r="AJ683" s="82"/>
      <c r="AK683" s="82"/>
      <c r="AL683" s="82"/>
      <c r="AM683" s="82"/>
      <c r="AN683" s="82"/>
      <c r="AO683" s="82"/>
      <c r="AP683" s="82"/>
      <c r="AQ683" s="82"/>
      <c r="AR683" s="82"/>
      <c r="AS683" s="82"/>
      <c r="AT683" s="82"/>
      <c r="AU683" s="82"/>
      <c r="AV683" s="82"/>
      <c r="AW683" s="82"/>
      <c r="AX683" s="82"/>
      <c r="AY683" s="82"/>
      <c r="AZ683" s="82"/>
      <c r="BA683" s="82"/>
      <c r="BB683" s="82"/>
      <c r="BC683" s="82"/>
      <c r="BD683" s="82"/>
      <c r="BE683" s="82"/>
      <c r="BF683" s="82"/>
      <c r="BG683" s="82"/>
      <c r="BH683" s="82"/>
      <c r="BI683" s="82"/>
      <c r="BJ683" s="82"/>
      <c r="BK683" s="82"/>
      <c r="BL683" s="82"/>
      <c r="BM683" s="82"/>
      <c r="BN683" s="82"/>
      <c r="BO683" s="82"/>
      <c r="BP683" s="82"/>
      <c r="BQ683" s="82"/>
      <c r="BR683" s="82"/>
      <c r="BS683" s="82"/>
      <c r="BT683" s="82"/>
      <c r="BU683" s="82"/>
      <c r="BV683" s="82"/>
      <c r="BW683" s="82"/>
      <c r="BX683" s="82"/>
      <c r="BY683" s="82"/>
      <c r="CA683" s="82"/>
      <c r="CB683" s="82"/>
      <c r="CC683" s="82"/>
    </row>
    <row r="684" spans="1:81" ht="15" customHeight="1" x14ac:dyDescent="0.2">
      <c r="A684" s="82"/>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c r="AA684" s="82"/>
      <c r="AB684" s="82"/>
      <c r="AC684" s="82"/>
      <c r="AD684" s="82"/>
      <c r="AE684" s="82"/>
      <c r="AF684" s="82"/>
      <c r="AG684" s="82"/>
      <c r="AH684" s="82"/>
      <c r="AI684" s="82"/>
      <c r="AJ684" s="82"/>
      <c r="AK684" s="82"/>
      <c r="AL684" s="82"/>
      <c r="AM684" s="82"/>
      <c r="AN684" s="82"/>
      <c r="AO684" s="82"/>
      <c r="AP684" s="82"/>
      <c r="AQ684" s="82"/>
      <c r="AR684" s="82"/>
      <c r="AS684" s="82"/>
      <c r="AT684" s="82"/>
      <c r="AU684" s="82"/>
      <c r="AV684" s="82"/>
      <c r="AW684" s="82"/>
      <c r="AX684" s="82"/>
      <c r="AY684" s="82"/>
      <c r="AZ684" s="82"/>
      <c r="BA684" s="82"/>
      <c r="BB684" s="82"/>
      <c r="BC684" s="82"/>
      <c r="BD684" s="82"/>
      <c r="BE684" s="82"/>
      <c r="BF684" s="82"/>
      <c r="BG684" s="82"/>
      <c r="BH684" s="82"/>
      <c r="BI684" s="82"/>
      <c r="BJ684" s="82"/>
      <c r="BK684" s="82"/>
      <c r="BL684" s="82"/>
      <c r="BM684" s="82"/>
      <c r="BN684" s="82"/>
      <c r="BO684" s="82"/>
      <c r="BP684" s="82"/>
      <c r="BQ684" s="82"/>
      <c r="BR684" s="82"/>
      <c r="BS684" s="82"/>
      <c r="BT684" s="82"/>
      <c r="BU684" s="82"/>
      <c r="BV684" s="82"/>
      <c r="BW684" s="82"/>
      <c r="BX684" s="82"/>
      <c r="BY684" s="82"/>
      <c r="CA684" s="82"/>
      <c r="CB684" s="82"/>
      <c r="CC684" s="82"/>
    </row>
    <row r="685" spans="1:81" ht="15" customHeight="1" x14ac:dyDescent="0.2">
      <c r="A685" s="82"/>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c r="AA685" s="82"/>
      <c r="AB685" s="82"/>
      <c r="AC685" s="82"/>
      <c r="AD685" s="82"/>
      <c r="AE685" s="82"/>
      <c r="AF685" s="82"/>
      <c r="AG685" s="82"/>
      <c r="AH685" s="82"/>
      <c r="AI685" s="82"/>
      <c r="AJ685" s="82"/>
      <c r="AK685" s="82"/>
      <c r="AL685" s="82"/>
      <c r="AM685" s="82"/>
      <c r="AN685" s="82"/>
      <c r="AO685" s="82"/>
      <c r="AP685" s="82"/>
      <c r="AQ685" s="82"/>
      <c r="AR685" s="82"/>
      <c r="AS685" s="82"/>
      <c r="AT685" s="82"/>
      <c r="AU685" s="82"/>
      <c r="AV685" s="82"/>
      <c r="AW685" s="82"/>
      <c r="AX685" s="82"/>
      <c r="AY685" s="82"/>
      <c r="AZ685" s="82"/>
      <c r="BA685" s="82"/>
      <c r="BB685" s="82"/>
      <c r="BC685" s="82"/>
      <c r="BD685" s="82"/>
      <c r="BE685" s="82"/>
      <c r="BF685" s="82"/>
      <c r="BG685" s="82"/>
      <c r="BH685" s="82"/>
      <c r="BI685" s="82"/>
      <c r="BJ685" s="82"/>
      <c r="BK685" s="82"/>
      <c r="BL685" s="82"/>
      <c r="BM685" s="82"/>
      <c r="BN685" s="82"/>
      <c r="BO685" s="82"/>
      <c r="BP685" s="82"/>
      <c r="BQ685" s="82"/>
      <c r="BR685" s="82"/>
      <c r="BS685" s="82"/>
      <c r="BT685" s="82"/>
      <c r="BU685" s="82"/>
      <c r="BV685" s="82"/>
      <c r="BW685" s="82"/>
      <c r="BX685" s="82"/>
      <c r="BY685" s="82"/>
      <c r="CA685" s="82"/>
      <c r="CB685" s="82"/>
      <c r="CC685" s="82"/>
    </row>
    <row r="686" spans="1:81" ht="15" customHeight="1" x14ac:dyDescent="0.2">
      <c r="A686" s="82"/>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G686" s="82"/>
      <c r="AH686" s="82"/>
      <c r="AI686" s="82"/>
      <c r="AJ686" s="82"/>
      <c r="AK686" s="82"/>
      <c r="AL686" s="82"/>
      <c r="AM686" s="82"/>
      <c r="AN686" s="82"/>
      <c r="AO686" s="82"/>
      <c r="AP686" s="82"/>
      <c r="AQ686" s="82"/>
      <c r="AR686" s="82"/>
      <c r="AS686" s="82"/>
      <c r="AT686" s="82"/>
      <c r="AU686" s="82"/>
      <c r="AV686" s="82"/>
      <c r="AW686" s="82"/>
      <c r="AX686" s="82"/>
      <c r="AY686" s="82"/>
      <c r="AZ686" s="82"/>
      <c r="BA686" s="82"/>
      <c r="BB686" s="82"/>
      <c r="BC686" s="82"/>
      <c r="BD686" s="82"/>
      <c r="BE686" s="82"/>
      <c r="BF686" s="82"/>
      <c r="BG686" s="82"/>
      <c r="BH686" s="82"/>
      <c r="BI686" s="82"/>
      <c r="BJ686" s="82"/>
      <c r="BK686" s="82"/>
      <c r="BL686" s="82"/>
      <c r="BM686" s="82"/>
      <c r="BN686" s="82"/>
      <c r="BO686" s="82"/>
      <c r="BP686" s="82"/>
      <c r="BQ686" s="82"/>
      <c r="BR686" s="82"/>
      <c r="BS686" s="82"/>
      <c r="BT686" s="82"/>
      <c r="BU686" s="82"/>
      <c r="BV686" s="82"/>
      <c r="BW686" s="82"/>
      <c r="BX686" s="82"/>
      <c r="BY686" s="82"/>
      <c r="CA686" s="82"/>
      <c r="CB686" s="82"/>
      <c r="CC686" s="82"/>
    </row>
    <row r="687" spans="1:81" ht="15" customHeight="1" x14ac:dyDescent="0.2">
      <c r="A687" s="82"/>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c r="AA687" s="82"/>
      <c r="AB687" s="82"/>
      <c r="AC687" s="82"/>
      <c r="AD687" s="82"/>
      <c r="AE687" s="82"/>
      <c r="AF687" s="82"/>
      <c r="AG687" s="82"/>
      <c r="AH687" s="82"/>
      <c r="AI687" s="82"/>
      <c r="AJ687" s="82"/>
      <c r="AK687" s="82"/>
      <c r="AL687" s="82"/>
      <c r="AM687" s="82"/>
      <c r="AN687" s="82"/>
      <c r="AO687" s="82"/>
      <c r="AP687" s="82"/>
      <c r="AQ687" s="82"/>
      <c r="AR687" s="82"/>
      <c r="AS687" s="82"/>
      <c r="AT687" s="82"/>
      <c r="AU687" s="82"/>
      <c r="AV687" s="82"/>
      <c r="AW687" s="82"/>
      <c r="AX687" s="82"/>
      <c r="AY687" s="82"/>
      <c r="AZ687" s="82"/>
      <c r="BA687" s="82"/>
      <c r="BB687" s="82"/>
      <c r="BC687" s="82"/>
      <c r="BD687" s="82"/>
      <c r="BE687" s="82"/>
      <c r="BF687" s="82"/>
      <c r="BG687" s="82"/>
      <c r="BH687" s="82"/>
      <c r="BI687" s="82"/>
      <c r="BJ687" s="82"/>
      <c r="BK687" s="82"/>
      <c r="BL687" s="82"/>
      <c r="BM687" s="82"/>
      <c r="BN687" s="82"/>
      <c r="BO687" s="82"/>
      <c r="BP687" s="82"/>
      <c r="BQ687" s="82"/>
      <c r="BR687" s="82"/>
      <c r="BS687" s="82"/>
      <c r="BT687" s="82"/>
      <c r="BU687" s="82"/>
      <c r="BV687" s="82"/>
      <c r="BW687" s="82"/>
      <c r="BX687" s="82"/>
      <c r="BY687" s="82"/>
      <c r="CA687" s="82"/>
      <c r="CB687" s="82"/>
      <c r="CC687" s="82"/>
    </row>
    <row r="688" spans="1:81" ht="15" customHeight="1" x14ac:dyDescent="0.2">
      <c r="A688" s="82"/>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c r="AA688" s="82"/>
      <c r="AB688" s="82"/>
      <c r="AC688" s="82"/>
      <c r="AD688" s="82"/>
      <c r="AE688" s="82"/>
      <c r="AF688" s="82"/>
      <c r="AG688" s="82"/>
      <c r="AH688" s="82"/>
      <c r="AI688" s="82"/>
      <c r="AJ688" s="82"/>
      <c r="AK688" s="82"/>
      <c r="AL688" s="82"/>
      <c r="AM688" s="82"/>
      <c r="AN688" s="82"/>
      <c r="AO688" s="82"/>
      <c r="AP688" s="82"/>
      <c r="AQ688" s="82"/>
      <c r="AR688" s="82"/>
      <c r="AS688" s="82"/>
      <c r="AT688" s="82"/>
      <c r="AU688" s="82"/>
      <c r="AV688" s="82"/>
      <c r="AW688" s="82"/>
      <c r="AX688" s="82"/>
      <c r="AY688" s="82"/>
      <c r="AZ688" s="82"/>
      <c r="BA688" s="82"/>
      <c r="BB688" s="82"/>
      <c r="BC688" s="82"/>
      <c r="BD688" s="82"/>
      <c r="BE688" s="82"/>
      <c r="BF688" s="82"/>
      <c r="BG688" s="82"/>
      <c r="BH688" s="82"/>
      <c r="BI688" s="82"/>
      <c r="BJ688" s="82"/>
      <c r="BK688" s="82"/>
      <c r="BL688" s="82"/>
      <c r="BM688" s="82"/>
      <c r="BN688" s="82"/>
      <c r="BO688" s="82"/>
      <c r="BP688" s="82"/>
      <c r="BQ688" s="82"/>
      <c r="BR688" s="82"/>
      <c r="BS688" s="82"/>
      <c r="BT688" s="82"/>
      <c r="BU688" s="82"/>
      <c r="BV688" s="82"/>
      <c r="BW688" s="82"/>
      <c r="BX688" s="82"/>
      <c r="BY688" s="82"/>
      <c r="CA688" s="82"/>
      <c r="CB688" s="82"/>
      <c r="CC688" s="82"/>
    </row>
    <row r="689" spans="1:81" ht="15" customHeight="1" x14ac:dyDescent="0.2">
      <c r="A689" s="82"/>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c r="AA689" s="82"/>
      <c r="AB689" s="82"/>
      <c r="AC689" s="82"/>
      <c r="AD689" s="82"/>
      <c r="AE689" s="82"/>
      <c r="AF689" s="82"/>
      <c r="AG689" s="82"/>
      <c r="AH689" s="82"/>
      <c r="AI689" s="82"/>
      <c r="AJ689" s="82"/>
      <c r="AK689" s="82"/>
      <c r="AL689" s="82"/>
      <c r="AM689" s="82"/>
      <c r="AN689" s="82"/>
      <c r="AO689" s="82"/>
      <c r="AP689" s="82"/>
      <c r="AQ689" s="82"/>
      <c r="AR689" s="82"/>
      <c r="AS689" s="82"/>
      <c r="AT689" s="82"/>
      <c r="AU689" s="82"/>
      <c r="AV689" s="82"/>
      <c r="AW689" s="82"/>
      <c r="AX689" s="82"/>
      <c r="AY689" s="82"/>
      <c r="AZ689" s="82"/>
      <c r="BA689" s="82"/>
      <c r="BB689" s="82"/>
      <c r="BC689" s="82"/>
      <c r="BD689" s="82"/>
      <c r="BE689" s="82"/>
      <c r="BF689" s="82"/>
      <c r="BG689" s="82"/>
      <c r="BH689" s="82"/>
      <c r="BI689" s="82"/>
      <c r="BJ689" s="82"/>
      <c r="BK689" s="82"/>
      <c r="BL689" s="82"/>
      <c r="BM689" s="82"/>
      <c r="BN689" s="82"/>
      <c r="BO689" s="82"/>
      <c r="BP689" s="82"/>
      <c r="BQ689" s="82"/>
      <c r="BR689" s="82"/>
      <c r="BS689" s="82"/>
      <c r="BT689" s="82"/>
      <c r="BU689" s="82"/>
      <c r="BV689" s="82"/>
      <c r="BW689" s="82"/>
      <c r="BX689" s="82"/>
      <c r="BY689" s="82"/>
      <c r="CA689" s="82"/>
      <c r="CB689" s="82"/>
      <c r="CC689" s="82"/>
    </row>
    <row r="690" spans="1:81" ht="15" customHeight="1" x14ac:dyDescent="0.2">
      <c r="A690" s="82"/>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c r="AA690" s="82"/>
      <c r="AB690" s="82"/>
      <c r="AC690" s="82"/>
      <c r="AD690" s="82"/>
      <c r="AE690" s="82"/>
      <c r="AF690" s="82"/>
      <c r="AG690" s="82"/>
      <c r="AH690" s="82"/>
      <c r="AI690" s="82"/>
      <c r="AJ690" s="82"/>
      <c r="AK690" s="82"/>
      <c r="AL690" s="82"/>
      <c r="AM690" s="82"/>
      <c r="AN690" s="82"/>
      <c r="AO690" s="82"/>
      <c r="AP690" s="82"/>
      <c r="AQ690" s="82"/>
      <c r="AR690" s="82"/>
      <c r="AS690" s="82"/>
      <c r="AT690" s="82"/>
      <c r="AU690" s="82"/>
      <c r="AV690" s="82"/>
      <c r="AW690" s="82"/>
      <c r="AX690" s="82"/>
      <c r="AY690" s="82"/>
      <c r="AZ690" s="82"/>
      <c r="BA690" s="82"/>
      <c r="BB690" s="82"/>
      <c r="BC690" s="82"/>
      <c r="BD690" s="82"/>
      <c r="BE690" s="82"/>
      <c r="BF690" s="82"/>
      <c r="BG690" s="82"/>
      <c r="BH690" s="82"/>
      <c r="BI690" s="82"/>
      <c r="BJ690" s="82"/>
      <c r="BK690" s="82"/>
      <c r="BL690" s="82"/>
      <c r="BM690" s="82"/>
      <c r="BN690" s="82"/>
      <c r="BO690" s="82"/>
      <c r="BP690" s="82"/>
      <c r="BQ690" s="82"/>
      <c r="BR690" s="82"/>
      <c r="BS690" s="82"/>
      <c r="BT690" s="82"/>
      <c r="BU690" s="82"/>
      <c r="BV690" s="82"/>
      <c r="BW690" s="82"/>
      <c r="BX690" s="82"/>
      <c r="BY690" s="82"/>
      <c r="CA690" s="82"/>
      <c r="CB690" s="82"/>
      <c r="CC690" s="82"/>
    </row>
    <row r="691" spans="1:81" ht="15" customHeight="1" x14ac:dyDescent="0.2">
      <c r="A691" s="82"/>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c r="AA691" s="82"/>
      <c r="AB691" s="82"/>
      <c r="AC691" s="82"/>
      <c r="AD691" s="82"/>
      <c r="AE691" s="82"/>
      <c r="AF691" s="82"/>
      <c r="AG691" s="82"/>
      <c r="AH691" s="82"/>
      <c r="AI691" s="82"/>
      <c r="AJ691" s="82"/>
      <c r="AK691" s="82"/>
      <c r="AL691" s="82"/>
      <c r="AM691" s="82"/>
      <c r="AN691" s="82"/>
      <c r="AO691" s="82"/>
      <c r="AP691" s="82"/>
      <c r="AQ691" s="82"/>
      <c r="AR691" s="82"/>
      <c r="AS691" s="82"/>
      <c r="AT691" s="82"/>
      <c r="AU691" s="82"/>
      <c r="AV691" s="82"/>
      <c r="AW691" s="82"/>
      <c r="AX691" s="82"/>
      <c r="AY691" s="82"/>
      <c r="AZ691" s="82"/>
      <c r="BA691" s="82"/>
      <c r="BB691" s="82"/>
      <c r="BC691" s="82"/>
      <c r="BD691" s="82"/>
      <c r="BE691" s="82"/>
      <c r="BF691" s="82"/>
      <c r="BG691" s="82"/>
      <c r="BH691" s="82"/>
      <c r="BI691" s="82"/>
      <c r="BJ691" s="82"/>
      <c r="BK691" s="82"/>
      <c r="BL691" s="82"/>
      <c r="BM691" s="82"/>
      <c r="BN691" s="82"/>
      <c r="BO691" s="82"/>
      <c r="BP691" s="82"/>
      <c r="BQ691" s="82"/>
      <c r="BR691" s="82"/>
      <c r="BS691" s="82"/>
      <c r="BT691" s="82"/>
      <c r="BU691" s="82"/>
      <c r="BV691" s="82"/>
      <c r="BW691" s="82"/>
      <c r="BX691" s="82"/>
      <c r="BY691" s="82"/>
      <c r="CA691" s="82"/>
      <c r="CB691" s="82"/>
      <c r="CC691" s="82"/>
    </row>
    <row r="692" spans="1:81" ht="15" customHeight="1" x14ac:dyDescent="0.2">
      <c r="A692" s="82"/>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G692" s="82"/>
      <c r="AH692" s="82"/>
      <c r="AI692" s="82"/>
      <c r="AJ692" s="82"/>
      <c r="AK692" s="82"/>
      <c r="AL692" s="82"/>
      <c r="AM692" s="82"/>
      <c r="AN692" s="82"/>
      <c r="AO692" s="82"/>
      <c r="AP692" s="82"/>
      <c r="AQ692" s="82"/>
      <c r="AR692" s="82"/>
      <c r="AS692" s="82"/>
      <c r="AT692" s="82"/>
      <c r="AU692" s="82"/>
      <c r="AV692" s="82"/>
      <c r="AW692" s="82"/>
      <c r="AX692" s="82"/>
      <c r="AY692" s="82"/>
      <c r="AZ692" s="82"/>
      <c r="BA692" s="82"/>
      <c r="BB692" s="82"/>
      <c r="BC692" s="82"/>
      <c r="BD692" s="82"/>
      <c r="BE692" s="82"/>
      <c r="BF692" s="82"/>
      <c r="BG692" s="82"/>
      <c r="BH692" s="82"/>
      <c r="BI692" s="82"/>
      <c r="BJ692" s="82"/>
      <c r="BK692" s="82"/>
      <c r="BL692" s="82"/>
      <c r="BM692" s="82"/>
      <c r="BN692" s="82"/>
      <c r="BO692" s="82"/>
      <c r="BP692" s="82"/>
      <c r="BQ692" s="82"/>
      <c r="BR692" s="82"/>
      <c r="BS692" s="82"/>
      <c r="BT692" s="82"/>
      <c r="BU692" s="82"/>
      <c r="BV692" s="82"/>
      <c r="BW692" s="82"/>
      <c r="BX692" s="82"/>
      <c r="BY692" s="82"/>
      <c r="CA692" s="82"/>
      <c r="CB692" s="82"/>
      <c r="CC692" s="82"/>
    </row>
    <row r="693" spans="1:81" ht="15" customHeight="1" x14ac:dyDescent="0.2">
      <c r="A693" s="82"/>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c r="AA693" s="82"/>
      <c r="AB693" s="82"/>
      <c r="AC693" s="82"/>
      <c r="AD693" s="82"/>
      <c r="AE693" s="82"/>
      <c r="AF693" s="82"/>
      <c r="AG693" s="82"/>
      <c r="AH693" s="82"/>
      <c r="AI693" s="82"/>
      <c r="AJ693" s="82"/>
      <c r="AK693" s="82"/>
      <c r="AL693" s="82"/>
      <c r="AM693" s="82"/>
      <c r="AN693" s="82"/>
      <c r="AO693" s="82"/>
      <c r="AP693" s="82"/>
      <c r="AQ693" s="82"/>
      <c r="AR693" s="82"/>
      <c r="AS693" s="82"/>
      <c r="AT693" s="82"/>
      <c r="AU693" s="82"/>
      <c r="AV693" s="82"/>
      <c r="AW693" s="82"/>
      <c r="AX693" s="82"/>
      <c r="AY693" s="82"/>
      <c r="AZ693" s="82"/>
      <c r="BA693" s="82"/>
      <c r="BB693" s="82"/>
      <c r="BC693" s="82"/>
      <c r="BD693" s="82"/>
      <c r="BE693" s="82"/>
      <c r="BF693" s="82"/>
      <c r="BG693" s="82"/>
      <c r="BH693" s="82"/>
      <c r="BI693" s="82"/>
      <c r="BJ693" s="82"/>
      <c r="BK693" s="82"/>
      <c r="BL693" s="82"/>
      <c r="BM693" s="82"/>
      <c r="BN693" s="82"/>
      <c r="BO693" s="82"/>
      <c r="BP693" s="82"/>
      <c r="BQ693" s="82"/>
      <c r="BR693" s="82"/>
      <c r="BS693" s="82"/>
      <c r="BT693" s="82"/>
      <c r="BU693" s="82"/>
      <c r="BV693" s="82"/>
      <c r="BW693" s="82"/>
      <c r="BX693" s="82"/>
      <c r="BY693" s="82"/>
      <c r="CA693" s="82"/>
      <c r="CB693" s="82"/>
      <c r="CC693" s="82"/>
    </row>
    <row r="694" spans="1:81" ht="15" customHeight="1" x14ac:dyDescent="0.2">
      <c r="A694" s="82"/>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c r="AG694" s="82"/>
      <c r="AH694" s="82"/>
      <c r="AI694" s="82"/>
      <c r="AJ694" s="82"/>
      <c r="AK694" s="82"/>
      <c r="AL694" s="82"/>
      <c r="AM694" s="82"/>
      <c r="AN694" s="82"/>
      <c r="AO694" s="82"/>
      <c r="AP694" s="82"/>
      <c r="AQ694" s="82"/>
      <c r="AR694" s="82"/>
      <c r="AS694" s="82"/>
      <c r="AT694" s="82"/>
      <c r="AU694" s="82"/>
      <c r="AV694" s="82"/>
      <c r="AW694" s="82"/>
      <c r="AX694" s="82"/>
      <c r="AY694" s="82"/>
      <c r="AZ694" s="82"/>
      <c r="BA694" s="82"/>
      <c r="BB694" s="82"/>
      <c r="BC694" s="82"/>
      <c r="BD694" s="82"/>
      <c r="BE694" s="82"/>
      <c r="BF694" s="82"/>
      <c r="BG694" s="82"/>
      <c r="BH694" s="82"/>
      <c r="BI694" s="82"/>
      <c r="BJ694" s="82"/>
      <c r="BK694" s="82"/>
      <c r="BL694" s="82"/>
      <c r="BM694" s="82"/>
      <c r="BN694" s="82"/>
      <c r="BO694" s="82"/>
      <c r="BP694" s="82"/>
      <c r="BQ694" s="82"/>
      <c r="BR694" s="82"/>
      <c r="BS694" s="82"/>
      <c r="BT694" s="82"/>
      <c r="BU694" s="82"/>
      <c r="BV694" s="82"/>
      <c r="BW694" s="82"/>
      <c r="BX694" s="82"/>
      <c r="BY694" s="82"/>
      <c r="CA694" s="82"/>
      <c r="CB694" s="82"/>
      <c r="CC694" s="82"/>
    </row>
    <row r="695" spans="1:81" ht="15" customHeight="1" x14ac:dyDescent="0.2">
      <c r="A695" s="82"/>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c r="AA695" s="82"/>
      <c r="AB695" s="82"/>
      <c r="AC695" s="82"/>
      <c r="AD695" s="82"/>
      <c r="AE695" s="82"/>
      <c r="AF695" s="82"/>
      <c r="AG695" s="82"/>
      <c r="AH695" s="82"/>
      <c r="AI695" s="82"/>
      <c r="AJ695" s="82"/>
      <c r="AK695" s="82"/>
      <c r="AL695" s="82"/>
      <c r="AM695" s="82"/>
      <c r="AN695" s="82"/>
      <c r="AO695" s="82"/>
      <c r="AP695" s="82"/>
      <c r="AQ695" s="82"/>
      <c r="AR695" s="82"/>
      <c r="AS695" s="82"/>
      <c r="AT695" s="82"/>
      <c r="AU695" s="82"/>
      <c r="AV695" s="82"/>
      <c r="AW695" s="82"/>
      <c r="AX695" s="82"/>
      <c r="AY695" s="82"/>
      <c r="AZ695" s="82"/>
      <c r="BA695" s="82"/>
      <c r="BB695" s="82"/>
      <c r="BC695" s="82"/>
      <c r="BD695" s="82"/>
      <c r="BE695" s="82"/>
      <c r="BF695" s="82"/>
      <c r="BG695" s="82"/>
      <c r="BH695" s="82"/>
      <c r="BI695" s="82"/>
      <c r="BJ695" s="82"/>
      <c r="BK695" s="82"/>
      <c r="BL695" s="82"/>
      <c r="BM695" s="82"/>
      <c r="BN695" s="82"/>
      <c r="BO695" s="82"/>
      <c r="BP695" s="82"/>
      <c r="BQ695" s="82"/>
      <c r="BR695" s="82"/>
      <c r="BS695" s="82"/>
      <c r="BT695" s="82"/>
      <c r="BU695" s="82"/>
      <c r="BV695" s="82"/>
      <c r="BW695" s="82"/>
      <c r="BX695" s="82"/>
      <c r="BY695" s="82"/>
      <c r="CA695" s="82"/>
      <c r="CB695" s="82"/>
      <c r="CC695" s="82"/>
    </row>
    <row r="696" spans="1:81" ht="15" customHeight="1" x14ac:dyDescent="0.2">
      <c r="A696" s="82"/>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c r="AG696" s="82"/>
      <c r="AH696" s="82"/>
      <c r="AI696" s="82"/>
      <c r="AJ696" s="82"/>
      <c r="AK696" s="82"/>
      <c r="AL696" s="82"/>
      <c r="AM696" s="82"/>
      <c r="AN696" s="82"/>
      <c r="AO696" s="82"/>
      <c r="AP696" s="82"/>
      <c r="AQ696" s="82"/>
      <c r="AR696" s="82"/>
      <c r="AS696" s="82"/>
      <c r="AT696" s="82"/>
      <c r="AU696" s="82"/>
      <c r="AV696" s="82"/>
      <c r="AW696" s="82"/>
      <c r="AX696" s="82"/>
      <c r="AY696" s="82"/>
      <c r="AZ696" s="82"/>
      <c r="BA696" s="82"/>
      <c r="BB696" s="82"/>
      <c r="BC696" s="82"/>
      <c r="BD696" s="82"/>
      <c r="BE696" s="82"/>
      <c r="BF696" s="82"/>
      <c r="BG696" s="82"/>
      <c r="BH696" s="82"/>
      <c r="BI696" s="82"/>
      <c r="BJ696" s="82"/>
      <c r="BK696" s="82"/>
      <c r="BL696" s="82"/>
      <c r="BM696" s="82"/>
      <c r="BN696" s="82"/>
      <c r="BO696" s="82"/>
      <c r="BP696" s="82"/>
      <c r="BQ696" s="82"/>
      <c r="BR696" s="82"/>
      <c r="BS696" s="82"/>
      <c r="BT696" s="82"/>
      <c r="BU696" s="82"/>
      <c r="BV696" s="82"/>
      <c r="BW696" s="82"/>
      <c r="BX696" s="82"/>
      <c r="BY696" s="82"/>
      <c r="CA696" s="82"/>
      <c r="CB696" s="82"/>
      <c r="CC696" s="82"/>
    </row>
    <row r="697" spans="1:81" ht="15" customHeight="1" x14ac:dyDescent="0.2">
      <c r="A697" s="82"/>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c r="AA697" s="82"/>
      <c r="AB697" s="82"/>
      <c r="AC697" s="82"/>
      <c r="AD697" s="82"/>
      <c r="AE697" s="82"/>
      <c r="AF697" s="82"/>
      <c r="AG697" s="82"/>
      <c r="AH697" s="82"/>
      <c r="AI697" s="82"/>
      <c r="AJ697" s="82"/>
      <c r="AK697" s="82"/>
      <c r="AL697" s="82"/>
      <c r="AM697" s="82"/>
      <c r="AN697" s="82"/>
      <c r="AO697" s="82"/>
      <c r="AP697" s="82"/>
      <c r="AQ697" s="82"/>
      <c r="AR697" s="82"/>
      <c r="AS697" s="82"/>
      <c r="AT697" s="82"/>
      <c r="AU697" s="82"/>
      <c r="AV697" s="82"/>
      <c r="AW697" s="82"/>
      <c r="AX697" s="82"/>
      <c r="AY697" s="82"/>
      <c r="AZ697" s="82"/>
      <c r="BA697" s="82"/>
      <c r="BB697" s="82"/>
      <c r="BC697" s="82"/>
      <c r="BD697" s="82"/>
      <c r="BE697" s="82"/>
      <c r="BF697" s="82"/>
      <c r="BG697" s="82"/>
      <c r="BH697" s="82"/>
      <c r="BI697" s="82"/>
      <c r="BJ697" s="82"/>
      <c r="BK697" s="82"/>
      <c r="BL697" s="82"/>
      <c r="BM697" s="82"/>
      <c r="BN697" s="82"/>
      <c r="BO697" s="82"/>
      <c r="BP697" s="82"/>
      <c r="BQ697" s="82"/>
      <c r="BR697" s="82"/>
      <c r="BS697" s="82"/>
      <c r="BT697" s="82"/>
      <c r="BU697" s="82"/>
      <c r="BV697" s="82"/>
      <c r="BW697" s="82"/>
      <c r="BX697" s="82"/>
      <c r="BY697" s="82"/>
      <c r="CA697" s="82"/>
      <c r="CB697" s="82"/>
      <c r="CC697" s="82"/>
    </row>
    <row r="698" spans="1:81" ht="15" customHeight="1" x14ac:dyDescent="0.2">
      <c r="A698" s="82"/>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c r="AA698" s="82"/>
      <c r="AB698" s="82"/>
      <c r="AC698" s="82"/>
      <c r="AD698" s="82"/>
      <c r="AE698" s="82"/>
      <c r="AF698" s="82"/>
      <c r="AG698" s="82"/>
      <c r="AH698" s="82"/>
      <c r="AI698" s="82"/>
      <c r="AJ698" s="82"/>
      <c r="AK698" s="82"/>
      <c r="AL698" s="82"/>
      <c r="AM698" s="82"/>
      <c r="AN698" s="82"/>
      <c r="AO698" s="82"/>
      <c r="AP698" s="82"/>
      <c r="AQ698" s="82"/>
      <c r="AR698" s="82"/>
      <c r="AS698" s="82"/>
      <c r="AT698" s="82"/>
      <c r="AU698" s="82"/>
      <c r="AV698" s="82"/>
      <c r="AW698" s="82"/>
      <c r="AX698" s="82"/>
      <c r="AY698" s="82"/>
      <c r="AZ698" s="82"/>
      <c r="BA698" s="82"/>
      <c r="BB698" s="82"/>
      <c r="BC698" s="82"/>
      <c r="BD698" s="82"/>
      <c r="BE698" s="82"/>
      <c r="BF698" s="82"/>
      <c r="BG698" s="82"/>
      <c r="BH698" s="82"/>
      <c r="BI698" s="82"/>
      <c r="BJ698" s="82"/>
      <c r="BK698" s="82"/>
      <c r="BL698" s="82"/>
      <c r="BM698" s="82"/>
      <c r="BN698" s="82"/>
      <c r="BO698" s="82"/>
      <c r="BP698" s="82"/>
      <c r="BQ698" s="82"/>
      <c r="BR698" s="82"/>
      <c r="BS698" s="82"/>
      <c r="BT698" s="82"/>
      <c r="BU698" s="82"/>
      <c r="BV698" s="82"/>
      <c r="BW698" s="82"/>
      <c r="BX698" s="82"/>
      <c r="BY698" s="82"/>
      <c r="CA698" s="82"/>
      <c r="CB698" s="82"/>
      <c r="CC698" s="82"/>
    </row>
    <row r="699" spans="1:81" ht="15" customHeight="1" x14ac:dyDescent="0.2">
      <c r="A699" s="82"/>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c r="AJ699" s="82"/>
      <c r="AK699" s="82"/>
      <c r="AL699" s="82"/>
      <c r="AM699" s="82"/>
      <c r="AN699" s="82"/>
      <c r="AO699" s="82"/>
      <c r="AP699" s="82"/>
      <c r="AQ699" s="82"/>
      <c r="AR699" s="82"/>
      <c r="AS699" s="82"/>
      <c r="AT699" s="82"/>
      <c r="AU699" s="82"/>
      <c r="AV699" s="82"/>
      <c r="AW699" s="82"/>
      <c r="AX699" s="82"/>
      <c r="AY699" s="82"/>
      <c r="AZ699" s="82"/>
      <c r="BA699" s="82"/>
      <c r="BB699" s="82"/>
      <c r="BC699" s="82"/>
      <c r="BD699" s="82"/>
      <c r="BE699" s="82"/>
      <c r="BF699" s="82"/>
      <c r="BG699" s="82"/>
      <c r="BH699" s="82"/>
      <c r="BI699" s="82"/>
      <c r="BJ699" s="82"/>
      <c r="BK699" s="82"/>
      <c r="BL699" s="82"/>
      <c r="BM699" s="82"/>
      <c r="BN699" s="82"/>
      <c r="BO699" s="82"/>
      <c r="BP699" s="82"/>
      <c r="BQ699" s="82"/>
      <c r="BR699" s="82"/>
      <c r="BS699" s="82"/>
      <c r="BT699" s="82"/>
      <c r="BU699" s="82"/>
      <c r="BV699" s="82"/>
      <c r="BW699" s="82"/>
      <c r="BX699" s="82"/>
      <c r="BY699" s="82"/>
      <c r="CA699" s="82"/>
      <c r="CB699" s="82"/>
      <c r="CC699" s="82"/>
    </row>
    <row r="700" spans="1:81" ht="15" customHeight="1" x14ac:dyDescent="0.2">
      <c r="A700" s="82"/>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c r="AJ700" s="82"/>
      <c r="AK700" s="82"/>
      <c r="AL700" s="82"/>
      <c r="AM700" s="82"/>
      <c r="AN700" s="82"/>
      <c r="AO700" s="82"/>
      <c r="AP700" s="82"/>
      <c r="AQ700" s="82"/>
      <c r="AR700" s="82"/>
      <c r="AS700" s="82"/>
      <c r="AT700" s="82"/>
      <c r="AU700" s="82"/>
      <c r="AV700" s="82"/>
      <c r="AW700" s="82"/>
      <c r="AX700" s="82"/>
      <c r="AY700" s="82"/>
      <c r="AZ700" s="82"/>
      <c r="BA700" s="82"/>
      <c r="BB700" s="82"/>
      <c r="BC700" s="82"/>
      <c r="BD700" s="82"/>
      <c r="BE700" s="82"/>
      <c r="BF700" s="82"/>
      <c r="BG700" s="82"/>
      <c r="BH700" s="82"/>
      <c r="BI700" s="82"/>
      <c r="BJ700" s="82"/>
      <c r="BK700" s="82"/>
      <c r="BL700" s="82"/>
      <c r="BM700" s="82"/>
      <c r="BN700" s="82"/>
      <c r="BO700" s="82"/>
      <c r="BP700" s="82"/>
      <c r="BQ700" s="82"/>
      <c r="BR700" s="82"/>
      <c r="BS700" s="82"/>
      <c r="BT700" s="82"/>
      <c r="BU700" s="82"/>
      <c r="BV700" s="82"/>
      <c r="BW700" s="82"/>
      <c r="BX700" s="82"/>
      <c r="BY700" s="82"/>
      <c r="CA700" s="82"/>
      <c r="CB700" s="82"/>
      <c r="CC700" s="82"/>
    </row>
    <row r="701" spans="1:81" ht="15" customHeight="1" x14ac:dyDescent="0.2">
      <c r="A701" s="82"/>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c r="AA701" s="82"/>
      <c r="AB701" s="82"/>
      <c r="AC701" s="82"/>
      <c r="AD701" s="82"/>
      <c r="AE701" s="82"/>
      <c r="AF701" s="82"/>
      <c r="AG701" s="82"/>
      <c r="AH701" s="82"/>
      <c r="AI701" s="82"/>
      <c r="AJ701" s="82"/>
      <c r="AK701" s="82"/>
      <c r="AL701" s="82"/>
      <c r="AM701" s="82"/>
      <c r="AN701" s="82"/>
      <c r="AO701" s="82"/>
      <c r="AP701" s="82"/>
      <c r="AQ701" s="82"/>
      <c r="AR701" s="82"/>
      <c r="AS701" s="82"/>
      <c r="AT701" s="82"/>
      <c r="AU701" s="82"/>
      <c r="AV701" s="82"/>
      <c r="AW701" s="82"/>
      <c r="AX701" s="82"/>
      <c r="AY701" s="82"/>
      <c r="AZ701" s="82"/>
      <c r="BA701" s="82"/>
      <c r="BB701" s="82"/>
      <c r="BC701" s="82"/>
      <c r="BD701" s="82"/>
      <c r="BE701" s="82"/>
      <c r="BF701" s="82"/>
      <c r="BG701" s="82"/>
      <c r="BH701" s="82"/>
      <c r="BI701" s="82"/>
      <c r="BJ701" s="82"/>
      <c r="BK701" s="82"/>
      <c r="BL701" s="82"/>
      <c r="BM701" s="82"/>
      <c r="BN701" s="82"/>
      <c r="BO701" s="82"/>
      <c r="BP701" s="82"/>
      <c r="BQ701" s="82"/>
      <c r="BR701" s="82"/>
      <c r="BS701" s="82"/>
      <c r="BT701" s="82"/>
      <c r="BU701" s="82"/>
      <c r="BV701" s="82"/>
      <c r="BW701" s="82"/>
      <c r="BX701" s="82"/>
      <c r="BY701" s="82"/>
      <c r="CA701" s="82"/>
      <c r="CB701" s="82"/>
      <c r="CC701" s="82"/>
    </row>
    <row r="702" spans="1:81" ht="15" customHeight="1" x14ac:dyDescent="0.2">
      <c r="A702" s="82"/>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c r="AA702" s="82"/>
      <c r="AB702" s="82"/>
      <c r="AC702" s="82"/>
      <c r="AD702" s="82"/>
      <c r="AE702" s="82"/>
      <c r="AF702" s="82"/>
      <c r="AG702" s="82"/>
      <c r="AH702" s="82"/>
      <c r="AI702" s="82"/>
      <c r="AJ702" s="82"/>
      <c r="AK702" s="82"/>
      <c r="AL702" s="82"/>
      <c r="AM702" s="82"/>
      <c r="AN702" s="82"/>
      <c r="AO702" s="82"/>
      <c r="AP702" s="82"/>
      <c r="AQ702" s="82"/>
      <c r="AR702" s="82"/>
      <c r="AS702" s="82"/>
      <c r="AT702" s="82"/>
      <c r="AU702" s="82"/>
      <c r="AV702" s="82"/>
      <c r="AW702" s="82"/>
      <c r="AX702" s="82"/>
      <c r="AY702" s="82"/>
      <c r="AZ702" s="82"/>
      <c r="BA702" s="82"/>
      <c r="BB702" s="82"/>
      <c r="BC702" s="82"/>
      <c r="BD702" s="82"/>
      <c r="BE702" s="82"/>
      <c r="BF702" s="82"/>
      <c r="BG702" s="82"/>
      <c r="BH702" s="82"/>
      <c r="BI702" s="82"/>
      <c r="BJ702" s="82"/>
      <c r="BK702" s="82"/>
      <c r="BL702" s="82"/>
      <c r="BM702" s="82"/>
      <c r="BN702" s="82"/>
      <c r="BO702" s="82"/>
      <c r="BP702" s="82"/>
      <c r="BQ702" s="82"/>
      <c r="BR702" s="82"/>
      <c r="BS702" s="82"/>
      <c r="BT702" s="82"/>
      <c r="BU702" s="82"/>
      <c r="BV702" s="82"/>
      <c r="BW702" s="82"/>
      <c r="BX702" s="82"/>
      <c r="BY702" s="82"/>
      <c r="CA702" s="82"/>
      <c r="CB702" s="82"/>
      <c r="CC702" s="82"/>
    </row>
    <row r="703" spans="1:81" ht="15" customHeight="1" x14ac:dyDescent="0.2">
      <c r="A703" s="82"/>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c r="AA703" s="82"/>
      <c r="AB703" s="82"/>
      <c r="AC703" s="82"/>
      <c r="AD703" s="82"/>
      <c r="AE703" s="82"/>
      <c r="AF703" s="82"/>
      <c r="AG703" s="82"/>
      <c r="AH703" s="82"/>
      <c r="AI703" s="82"/>
      <c r="AJ703" s="82"/>
      <c r="AK703" s="82"/>
      <c r="AL703" s="82"/>
      <c r="AM703" s="82"/>
      <c r="AN703" s="82"/>
      <c r="AO703" s="82"/>
      <c r="AP703" s="82"/>
      <c r="AQ703" s="82"/>
      <c r="AR703" s="82"/>
      <c r="AS703" s="82"/>
      <c r="AT703" s="82"/>
      <c r="AU703" s="82"/>
      <c r="AV703" s="82"/>
      <c r="AW703" s="82"/>
      <c r="AX703" s="82"/>
      <c r="AY703" s="82"/>
      <c r="AZ703" s="82"/>
      <c r="BA703" s="82"/>
      <c r="BB703" s="82"/>
      <c r="BC703" s="82"/>
      <c r="BD703" s="82"/>
      <c r="BE703" s="82"/>
      <c r="BF703" s="82"/>
      <c r="BG703" s="82"/>
      <c r="BH703" s="82"/>
      <c r="BI703" s="82"/>
      <c r="BJ703" s="82"/>
      <c r="BK703" s="82"/>
      <c r="BL703" s="82"/>
      <c r="BM703" s="82"/>
      <c r="BN703" s="82"/>
      <c r="BO703" s="82"/>
      <c r="BP703" s="82"/>
      <c r="BQ703" s="82"/>
      <c r="BR703" s="82"/>
      <c r="BS703" s="82"/>
      <c r="BT703" s="82"/>
      <c r="BU703" s="82"/>
      <c r="BV703" s="82"/>
      <c r="BW703" s="82"/>
      <c r="BX703" s="82"/>
      <c r="BY703" s="82"/>
      <c r="CA703" s="82"/>
      <c r="CB703" s="82"/>
      <c r="CC703" s="82"/>
    </row>
    <row r="704" spans="1:81" ht="15" customHeight="1" x14ac:dyDescent="0.2">
      <c r="A704" s="82"/>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c r="AA704" s="82"/>
      <c r="AB704" s="82"/>
      <c r="AC704" s="82"/>
      <c r="AD704" s="82"/>
      <c r="AE704" s="82"/>
      <c r="AF704" s="82"/>
      <c r="AG704" s="82"/>
      <c r="AH704" s="82"/>
      <c r="AI704" s="82"/>
      <c r="AJ704" s="82"/>
      <c r="AK704" s="82"/>
      <c r="AL704" s="82"/>
      <c r="AM704" s="82"/>
      <c r="AN704" s="82"/>
      <c r="AO704" s="82"/>
      <c r="AP704" s="82"/>
      <c r="AQ704" s="82"/>
      <c r="AR704" s="82"/>
      <c r="AS704" s="82"/>
      <c r="AT704" s="82"/>
      <c r="AU704" s="82"/>
      <c r="AV704" s="82"/>
      <c r="AW704" s="82"/>
      <c r="AX704" s="82"/>
      <c r="AY704" s="82"/>
      <c r="AZ704" s="82"/>
      <c r="BA704" s="82"/>
      <c r="BB704" s="82"/>
      <c r="BC704" s="82"/>
      <c r="BD704" s="82"/>
      <c r="BE704" s="82"/>
      <c r="BF704" s="82"/>
      <c r="BG704" s="82"/>
      <c r="BH704" s="82"/>
      <c r="BI704" s="82"/>
      <c r="BJ704" s="82"/>
      <c r="BK704" s="82"/>
      <c r="BL704" s="82"/>
      <c r="BM704" s="82"/>
      <c r="BN704" s="82"/>
      <c r="BO704" s="82"/>
      <c r="BP704" s="82"/>
      <c r="BQ704" s="82"/>
      <c r="BR704" s="82"/>
      <c r="BS704" s="82"/>
      <c r="BT704" s="82"/>
      <c r="BU704" s="82"/>
      <c r="BV704" s="82"/>
      <c r="BW704" s="82"/>
      <c r="BX704" s="82"/>
      <c r="BY704" s="82"/>
      <c r="CA704" s="82"/>
      <c r="CB704" s="82"/>
      <c r="CC704" s="82"/>
    </row>
    <row r="705" spans="1:81" ht="15" customHeight="1" x14ac:dyDescent="0.2">
      <c r="A705" s="82"/>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G705" s="82"/>
      <c r="AH705" s="82"/>
      <c r="AI705" s="82"/>
      <c r="AJ705" s="82"/>
      <c r="AK705" s="82"/>
      <c r="AL705" s="82"/>
      <c r="AM705" s="82"/>
      <c r="AN705" s="82"/>
      <c r="AO705" s="82"/>
      <c r="AP705" s="82"/>
      <c r="AQ705" s="82"/>
      <c r="AR705" s="82"/>
      <c r="AS705" s="82"/>
      <c r="AT705" s="82"/>
      <c r="AU705" s="82"/>
      <c r="AV705" s="82"/>
      <c r="AW705" s="82"/>
      <c r="AX705" s="82"/>
      <c r="AY705" s="82"/>
      <c r="AZ705" s="82"/>
      <c r="BA705" s="82"/>
      <c r="BB705" s="82"/>
      <c r="BC705" s="82"/>
      <c r="BD705" s="82"/>
      <c r="BE705" s="82"/>
      <c r="BF705" s="82"/>
      <c r="BG705" s="82"/>
      <c r="BH705" s="82"/>
      <c r="BI705" s="82"/>
      <c r="BJ705" s="82"/>
      <c r="BK705" s="82"/>
      <c r="BL705" s="82"/>
      <c r="BM705" s="82"/>
      <c r="BN705" s="82"/>
      <c r="BO705" s="82"/>
      <c r="BP705" s="82"/>
      <c r="BQ705" s="82"/>
      <c r="BR705" s="82"/>
      <c r="BS705" s="82"/>
      <c r="BT705" s="82"/>
      <c r="BU705" s="82"/>
      <c r="BV705" s="82"/>
      <c r="BW705" s="82"/>
      <c r="BX705" s="82"/>
      <c r="BY705" s="82"/>
      <c r="CA705" s="82"/>
      <c r="CB705" s="82"/>
      <c r="CC705" s="82"/>
    </row>
    <row r="706" spans="1:81" ht="15" customHeight="1" x14ac:dyDescent="0.2">
      <c r="A706" s="82"/>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c r="AA706" s="82"/>
      <c r="AB706" s="82"/>
      <c r="AC706" s="82"/>
      <c r="AD706" s="82"/>
      <c r="AE706" s="82"/>
      <c r="AF706" s="82"/>
      <c r="AG706" s="82"/>
      <c r="AH706" s="82"/>
      <c r="AI706" s="82"/>
      <c r="AJ706" s="82"/>
      <c r="AK706" s="82"/>
      <c r="AL706" s="82"/>
      <c r="AM706" s="82"/>
      <c r="AN706" s="82"/>
      <c r="AO706" s="82"/>
      <c r="AP706" s="82"/>
      <c r="AQ706" s="82"/>
      <c r="AR706" s="82"/>
      <c r="AS706" s="82"/>
      <c r="AT706" s="82"/>
      <c r="AU706" s="82"/>
      <c r="AV706" s="82"/>
      <c r="AW706" s="82"/>
      <c r="AX706" s="82"/>
      <c r="AY706" s="82"/>
      <c r="AZ706" s="82"/>
      <c r="BA706" s="82"/>
      <c r="BB706" s="82"/>
      <c r="BC706" s="82"/>
      <c r="BD706" s="82"/>
      <c r="BE706" s="82"/>
      <c r="BF706" s="82"/>
      <c r="BG706" s="82"/>
      <c r="BH706" s="82"/>
      <c r="BI706" s="82"/>
      <c r="BJ706" s="82"/>
      <c r="BK706" s="82"/>
      <c r="BL706" s="82"/>
      <c r="BM706" s="82"/>
      <c r="BN706" s="82"/>
      <c r="BO706" s="82"/>
      <c r="BP706" s="82"/>
      <c r="BQ706" s="82"/>
      <c r="BR706" s="82"/>
      <c r="BS706" s="82"/>
      <c r="BT706" s="82"/>
      <c r="BU706" s="82"/>
      <c r="BV706" s="82"/>
      <c r="BW706" s="82"/>
      <c r="BX706" s="82"/>
      <c r="BY706" s="82"/>
      <c r="CA706" s="82"/>
      <c r="CB706" s="82"/>
      <c r="CC706" s="82"/>
    </row>
    <row r="707" spans="1:81" ht="15" customHeight="1" x14ac:dyDescent="0.2">
      <c r="A707" s="82"/>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c r="AA707" s="82"/>
      <c r="AB707" s="82"/>
      <c r="AC707" s="82"/>
      <c r="AD707" s="82"/>
      <c r="AE707" s="82"/>
      <c r="AF707" s="82"/>
      <c r="AG707" s="82"/>
      <c r="AH707" s="82"/>
      <c r="AI707" s="82"/>
      <c r="AJ707" s="82"/>
      <c r="AK707" s="82"/>
      <c r="AL707" s="82"/>
      <c r="AM707" s="82"/>
      <c r="AN707" s="82"/>
      <c r="AO707" s="82"/>
      <c r="AP707" s="82"/>
      <c r="AQ707" s="82"/>
      <c r="AR707" s="82"/>
      <c r="AS707" s="82"/>
      <c r="AT707" s="82"/>
      <c r="AU707" s="82"/>
      <c r="AV707" s="82"/>
      <c r="AW707" s="82"/>
      <c r="AX707" s="82"/>
      <c r="AY707" s="82"/>
      <c r="AZ707" s="82"/>
      <c r="BA707" s="82"/>
      <c r="BB707" s="82"/>
      <c r="BC707" s="82"/>
      <c r="BD707" s="82"/>
      <c r="BE707" s="82"/>
      <c r="BF707" s="82"/>
      <c r="BG707" s="82"/>
      <c r="BH707" s="82"/>
      <c r="BI707" s="82"/>
      <c r="BJ707" s="82"/>
      <c r="BK707" s="82"/>
      <c r="BL707" s="82"/>
      <c r="BM707" s="82"/>
      <c r="BN707" s="82"/>
      <c r="BO707" s="82"/>
      <c r="BP707" s="82"/>
      <c r="BQ707" s="82"/>
      <c r="BR707" s="82"/>
      <c r="BS707" s="82"/>
      <c r="BT707" s="82"/>
      <c r="BU707" s="82"/>
      <c r="BV707" s="82"/>
      <c r="BW707" s="82"/>
      <c r="BX707" s="82"/>
      <c r="BY707" s="82"/>
      <c r="CA707" s="82"/>
      <c r="CB707" s="82"/>
      <c r="CC707" s="82"/>
    </row>
    <row r="708" spans="1:81" ht="15" customHeight="1" x14ac:dyDescent="0.2">
      <c r="A708" s="82"/>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c r="AA708" s="82"/>
      <c r="AB708" s="82"/>
      <c r="AC708" s="82"/>
      <c r="AD708" s="82"/>
      <c r="AE708" s="82"/>
      <c r="AF708" s="82"/>
      <c r="AG708" s="82"/>
      <c r="AH708" s="82"/>
      <c r="AI708" s="82"/>
      <c r="AJ708" s="82"/>
      <c r="AK708" s="82"/>
      <c r="AL708" s="82"/>
      <c r="AM708" s="82"/>
      <c r="AN708" s="82"/>
      <c r="AO708" s="82"/>
      <c r="AP708" s="82"/>
      <c r="AQ708" s="82"/>
      <c r="AR708" s="82"/>
      <c r="AS708" s="82"/>
      <c r="AT708" s="82"/>
      <c r="AU708" s="82"/>
      <c r="AV708" s="82"/>
      <c r="AW708" s="82"/>
      <c r="AX708" s="82"/>
      <c r="AY708" s="82"/>
      <c r="AZ708" s="82"/>
      <c r="BA708" s="82"/>
      <c r="BB708" s="82"/>
      <c r="BC708" s="82"/>
      <c r="BD708" s="82"/>
      <c r="BE708" s="82"/>
      <c r="BF708" s="82"/>
      <c r="BG708" s="82"/>
      <c r="BH708" s="82"/>
      <c r="BI708" s="82"/>
      <c r="BJ708" s="82"/>
      <c r="BK708" s="82"/>
      <c r="BL708" s="82"/>
      <c r="BM708" s="82"/>
      <c r="BN708" s="82"/>
      <c r="BO708" s="82"/>
      <c r="BP708" s="82"/>
      <c r="BQ708" s="82"/>
      <c r="BR708" s="82"/>
      <c r="BS708" s="82"/>
      <c r="BT708" s="82"/>
      <c r="BU708" s="82"/>
      <c r="BV708" s="82"/>
      <c r="BW708" s="82"/>
      <c r="BX708" s="82"/>
      <c r="BY708" s="82"/>
      <c r="CA708" s="82"/>
      <c r="CB708" s="82"/>
      <c r="CC708" s="82"/>
    </row>
    <row r="709" spans="1:81" ht="15" customHeight="1" x14ac:dyDescent="0.2">
      <c r="A709" s="82"/>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c r="AA709" s="82"/>
      <c r="AB709" s="82"/>
      <c r="AC709" s="82"/>
      <c r="AD709" s="82"/>
      <c r="AE709" s="82"/>
      <c r="AF709" s="82"/>
      <c r="AG709" s="82"/>
      <c r="AH709" s="82"/>
      <c r="AI709" s="82"/>
      <c r="AJ709" s="82"/>
      <c r="AK709" s="82"/>
      <c r="AL709" s="82"/>
      <c r="AM709" s="82"/>
      <c r="AN709" s="82"/>
      <c r="AO709" s="82"/>
      <c r="AP709" s="82"/>
      <c r="AQ709" s="82"/>
      <c r="AR709" s="82"/>
      <c r="AS709" s="82"/>
      <c r="AT709" s="82"/>
      <c r="AU709" s="82"/>
      <c r="AV709" s="82"/>
      <c r="AW709" s="82"/>
      <c r="AX709" s="82"/>
      <c r="AY709" s="82"/>
      <c r="AZ709" s="82"/>
      <c r="BA709" s="82"/>
      <c r="BB709" s="82"/>
      <c r="BC709" s="82"/>
      <c r="BD709" s="82"/>
      <c r="BE709" s="82"/>
      <c r="BF709" s="82"/>
      <c r="BG709" s="82"/>
      <c r="BH709" s="82"/>
      <c r="BI709" s="82"/>
      <c r="BJ709" s="82"/>
      <c r="BK709" s="82"/>
      <c r="BL709" s="82"/>
      <c r="BM709" s="82"/>
      <c r="BN709" s="82"/>
      <c r="BO709" s="82"/>
      <c r="BP709" s="82"/>
      <c r="BQ709" s="82"/>
      <c r="BR709" s="82"/>
      <c r="BS709" s="82"/>
      <c r="BT709" s="82"/>
      <c r="BU709" s="82"/>
      <c r="BV709" s="82"/>
      <c r="BW709" s="82"/>
      <c r="BX709" s="82"/>
      <c r="BY709" s="82"/>
      <c r="CA709" s="82"/>
      <c r="CB709" s="82"/>
      <c r="CC709" s="82"/>
    </row>
    <row r="710" spans="1:81" ht="15" customHeight="1" x14ac:dyDescent="0.2">
      <c r="A710" s="82"/>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c r="AA710" s="82"/>
      <c r="AB710" s="82"/>
      <c r="AC710" s="82"/>
      <c r="AD710" s="82"/>
      <c r="AE710" s="82"/>
      <c r="AF710" s="82"/>
      <c r="AG710" s="82"/>
      <c r="AH710" s="82"/>
      <c r="AI710" s="82"/>
      <c r="AJ710" s="82"/>
      <c r="AK710" s="82"/>
      <c r="AL710" s="82"/>
      <c r="AM710" s="82"/>
      <c r="AN710" s="82"/>
      <c r="AO710" s="82"/>
      <c r="AP710" s="82"/>
      <c r="AQ710" s="82"/>
      <c r="AR710" s="82"/>
      <c r="AS710" s="82"/>
      <c r="AT710" s="82"/>
      <c r="AU710" s="82"/>
      <c r="AV710" s="82"/>
      <c r="AW710" s="82"/>
      <c r="AX710" s="82"/>
      <c r="AY710" s="82"/>
      <c r="AZ710" s="82"/>
      <c r="BA710" s="82"/>
      <c r="BB710" s="82"/>
      <c r="BC710" s="82"/>
      <c r="BD710" s="82"/>
      <c r="BE710" s="82"/>
      <c r="BF710" s="82"/>
      <c r="BG710" s="82"/>
      <c r="BH710" s="82"/>
      <c r="BI710" s="82"/>
      <c r="BJ710" s="82"/>
      <c r="BK710" s="82"/>
      <c r="BL710" s="82"/>
      <c r="BM710" s="82"/>
      <c r="BN710" s="82"/>
      <c r="BO710" s="82"/>
      <c r="BP710" s="82"/>
      <c r="BQ710" s="82"/>
      <c r="BR710" s="82"/>
      <c r="BS710" s="82"/>
      <c r="BT710" s="82"/>
      <c r="BU710" s="82"/>
      <c r="BV710" s="82"/>
      <c r="BW710" s="82"/>
      <c r="BX710" s="82"/>
      <c r="BY710" s="82"/>
      <c r="CA710" s="82"/>
      <c r="CB710" s="82"/>
      <c r="CC710" s="82"/>
    </row>
    <row r="711" spans="1:81" ht="15" customHeight="1" x14ac:dyDescent="0.2">
      <c r="A711" s="82"/>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G711" s="82"/>
      <c r="AH711" s="82"/>
      <c r="AI711" s="82"/>
      <c r="AJ711" s="82"/>
      <c r="AK711" s="82"/>
      <c r="AL711" s="82"/>
      <c r="AM711" s="82"/>
      <c r="AN711" s="82"/>
      <c r="AO711" s="82"/>
      <c r="AP711" s="82"/>
      <c r="AQ711" s="82"/>
      <c r="AR711" s="82"/>
      <c r="AS711" s="82"/>
      <c r="AT711" s="82"/>
      <c r="AU711" s="82"/>
      <c r="AV711" s="82"/>
      <c r="AW711" s="82"/>
      <c r="AX711" s="82"/>
      <c r="AY711" s="82"/>
      <c r="AZ711" s="82"/>
      <c r="BA711" s="82"/>
      <c r="BB711" s="82"/>
      <c r="BC711" s="82"/>
      <c r="BD711" s="82"/>
      <c r="BE711" s="82"/>
      <c r="BF711" s="82"/>
      <c r="BG711" s="82"/>
      <c r="BH711" s="82"/>
      <c r="BI711" s="82"/>
      <c r="BJ711" s="82"/>
      <c r="BK711" s="82"/>
      <c r="BL711" s="82"/>
      <c r="BM711" s="82"/>
      <c r="BN711" s="82"/>
      <c r="BO711" s="82"/>
      <c r="BP711" s="82"/>
      <c r="BQ711" s="82"/>
      <c r="BR711" s="82"/>
      <c r="BS711" s="82"/>
      <c r="BT711" s="82"/>
      <c r="BU711" s="82"/>
      <c r="BV711" s="82"/>
      <c r="BW711" s="82"/>
      <c r="BX711" s="82"/>
      <c r="BY711" s="82"/>
      <c r="CA711" s="82"/>
      <c r="CB711" s="82"/>
      <c r="CC711" s="82"/>
    </row>
    <row r="712" spans="1:81" ht="15" customHeight="1" x14ac:dyDescent="0.2">
      <c r="A712" s="82"/>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c r="AA712" s="82"/>
      <c r="AB712" s="82"/>
      <c r="AC712" s="82"/>
      <c r="AD712" s="82"/>
      <c r="AE712" s="82"/>
      <c r="AF712" s="82"/>
      <c r="AG712" s="82"/>
      <c r="AH712" s="82"/>
      <c r="AI712" s="82"/>
      <c r="AJ712" s="82"/>
      <c r="AK712" s="82"/>
      <c r="AL712" s="82"/>
      <c r="AM712" s="82"/>
      <c r="AN712" s="82"/>
      <c r="AO712" s="82"/>
      <c r="AP712" s="82"/>
      <c r="AQ712" s="82"/>
      <c r="AR712" s="82"/>
      <c r="AS712" s="82"/>
      <c r="AT712" s="82"/>
      <c r="AU712" s="82"/>
      <c r="AV712" s="82"/>
      <c r="AW712" s="82"/>
      <c r="AX712" s="82"/>
      <c r="AY712" s="82"/>
      <c r="AZ712" s="82"/>
      <c r="BA712" s="82"/>
      <c r="BB712" s="82"/>
      <c r="BC712" s="82"/>
      <c r="BD712" s="82"/>
      <c r="BE712" s="82"/>
      <c r="BF712" s="82"/>
      <c r="BG712" s="82"/>
      <c r="BH712" s="82"/>
      <c r="BI712" s="82"/>
      <c r="BJ712" s="82"/>
      <c r="BK712" s="82"/>
      <c r="BL712" s="82"/>
      <c r="BM712" s="82"/>
      <c r="BN712" s="82"/>
      <c r="BO712" s="82"/>
      <c r="BP712" s="82"/>
      <c r="BQ712" s="82"/>
      <c r="BR712" s="82"/>
      <c r="BS712" s="82"/>
      <c r="BT712" s="82"/>
      <c r="BU712" s="82"/>
      <c r="BV712" s="82"/>
      <c r="BW712" s="82"/>
      <c r="BX712" s="82"/>
      <c r="BY712" s="82"/>
      <c r="CA712" s="82"/>
      <c r="CB712" s="82"/>
      <c r="CC712" s="82"/>
    </row>
    <row r="713" spans="1:81" ht="15" customHeight="1" x14ac:dyDescent="0.2">
      <c r="A713" s="82"/>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c r="AA713" s="82"/>
      <c r="AB713" s="82"/>
      <c r="AC713" s="82"/>
      <c r="AD713" s="82"/>
      <c r="AE713" s="82"/>
      <c r="AF713" s="82"/>
      <c r="AG713" s="82"/>
      <c r="AH713" s="82"/>
      <c r="AI713" s="82"/>
      <c r="AJ713" s="82"/>
      <c r="AK713" s="82"/>
      <c r="AL713" s="82"/>
      <c r="AM713" s="82"/>
      <c r="AN713" s="82"/>
      <c r="AO713" s="82"/>
      <c r="AP713" s="82"/>
      <c r="AQ713" s="82"/>
      <c r="AR713" s="82"/>
      <c r="AS713" s="82"/>
      <c r="AT713" s="82"/>
      <c r="AU713" s="82"/>
      <c r="AV713" s="82"/>
      <c r="AW713" s="82"/>
      <c r="AX713" s="82"/>
      <c r="AY713" s="82"/>
      <c r="AZ713" s="82"/>
      <c r="BA713" s="82"/>
      <c r="BB713" s="82"/>
      <c r="BC713" s="82"/>
      <c r="BD713" s="82"/>
      <c r="BE713" s="82"/>
      <c r="BF713" s="82"/>
      <c r="BG713" s="82"/>
      <c r="BH713" s="82"/>
      <c r="BI713" s="82"/>
      <c r="BJ713" s="82"/>
      <c r="BK713" s="82"/>
      <c r="BL713" s="82"/>
      <c r="BM713" s="82"/>
      <c r="BN713" s="82"/>
      <c r="BO713" s="82"/>
      <c r="BP713" s="82"/>
      <c r="BQ713" s="82"/>
      <c r="BR713" s="82"/>
      <c r="BS713" s="82"/>
      <c r="BT713" s="82"/>
      <c r="BU713" s="82"/>
      <c r="BV713" s="82"/>
      <c r="BW713" s="82"/>
      <c r="BX713" s="82"/>
      <c r="BY713" s="82"/>
      <c r="CA713" s="82"/>
      <c r="CB713" s="82"/>
      <c r="CC713" s="82"/>
    </row>
    <row r="714" spans="1:81" ht="15" customHeight="1" x14ac:dyDescent="0.2">
      <c r="A714" s="82"/>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c r="AA714" s="82"/>
      <c r="AB714" s="82"/>
      <c r="AC714" s="82"/>
      <c r="AD714" s="82"/>
      <c r="AE714" s="82"/>
      <c r="AF714" s="82"/>
      <c r="AG714" s="82"/>
      <c r="AH714" s="82"/>
      <c r="AI714" s="82"/>
      <c r="AJ714" s="82"/>
      <c r="AK714" s="82"/>
      <c r="AL714" s="82"/>
      <c r="AM714" s="82"/>
      <c r="AN714" s="82"/>
      <c r="AO714" s="82"/>
      <c r="AP714" s="82"/>
      <c r="AQ714" s="82"/>
      <c r="AR714" s="82"/>
      <c r="AS714" s="82"/>
      <c r="AT714" s="82"/>
      <c r="AU714" s="82"/>
      <c r="AV714" s="82"/>
      <c r="AW714" s="82"/>
      <c r="AX714" s="82"/>
      <c r="AY714" s="82"/>
      <c r="AZ714" s="82"/>
      <c r="BA714" s="82"/>
      <c r="BB714" s="82"/>
      <c r="BC714" s="82"/>
      <c r="BD714" s="82"/>
      <c r="BE714" s="82"/>
      <c r="BF714" s="82"/>
      <c r="BG714" s="82"/>
      <c r="BH714" s="82"/>
      <c r="BI714" s="82"/>
      <c r="BJ714" s="82"/>
      <c r="BK714" s="82"/>
      <c r="BL714" s="82"/>
      <c r="BM714" s="82"/>
      <c r="BN714" s="82"/>
      <c r="BO714" s="82"/>
      <c r="BP714" s="82"/>
      <c r="BQ714" s="82"/>
      <c r="BR714" s="82"/>
      <c r="BS714" s="82"/>
      <c r="BT714" s="82"/>
      <c r="BU714" s="82"/>
      <c r="BV714" s="82"/>
      <c r="BW714" s="82"/>
      <c r="BX714" s="82"/>
      <c r="BY714" s="82"/>
      <c r="CA714" s="82"/>
      <c r="CB714" s="82"/>
      <c r="CC714" s="82"/>
    </row>
    <row r="715" spans="1:81" ht="15" customHeight="1" x14ac:dyDescent="0.2">
      <c r="A715" s="82"/>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c r="AA715" s="82"/>
      <c r="AB715" s="82"/>
      <c r="AC715" s="82"/>
      <c r="AD715" s="82"/>
      <c r="AE715" s="82"/>
      <c r="AF715" s="82"/>
      <c r="AG715" s="82"/>
      <c r="AH715" s="82"/>
      <c r="AI715" s="82"/>
      <c r="AJ715" s="82"/>
      <c r="AK715" s="82"/>
      <c r="AL715" s="82"/>
      <c r="AM715" s="82"/>
      <c r="AN715" s="82"/>
      <c r="AO715" s="82"/>
      <c r="AP715" s="82"/>
      <c r="AQ715" s="82"/>
      <c r="AR715" s="82"/>
      <c r="AS715" s="82"/>
      <c r="AT715" s="82"/>
      <c r="AU715" s="82"/>
      <c r="AV715" s="82"/>
      <c r="AW715" s="82"/>
      <c r="AX715" s="82"/>
      <c r="AY715" s="82"/>
      <c r="AZ715" s="82"/>
      <c r="BA715" s="82"/>
      <c r="BB715" s="82"/>
      <c r="BC715" s="82"/>
      <c r="BD715" s="82"/>
      <c r="BE715" s="82"/>
      <c r="BF715" s="82"/>
      <c r="BG715" s="82"/>
      <c r="BH715" s="82"/>
      <c r="BI715" s="82"/>
      <c r="BJ715" s="82"/>
      <c r="BK715" s="82"/>
      <c r="BL715" s="82"/>
      <c r="BM715" s="82"/>
      <c r="BN715" s="82"/>
      <c r="BO715" s="82"/>
      <c r="BP715" s="82"/>
      <c r="BQ715" s="82"/>
      <c r="BR715" s="82"/>
      <c r="BS715" s="82"/>
      <c r="BT715" s="82"/>
      <c r="BU715" s="82"/>
      <c r="BV715" s="82"/>
      <c r="BW715" s="82"/>
      <c r="BX715" s="82"/>
      <c r="BY715" s="82"/>
      <c r="CA715" s="82"/>
      <c r="CB715" s="82"/>
      <c r="CC715" s="82"/>
    </row>
    <row r="716" spans="1:81" ht="15" customHeight="1" x14ac:dyDescent="0.2">
      <c r="A716" s="82"/>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c r="AA716" s="82"/>
      <c r="AB716" s="82"/>
      <c r="AC716" s="82"/>
      <c r="AD716" s="82"/>
      <c r="AE716" s="82"/>
      <c r="AF716" s="82"/>
      <c r="AG716" s="82"/>
      <c r="AH716" s="82"/>
      <c r="AI716" s="82"/>
      <c r="AJ716" s="82"/>
      <c r="AK716" s="82"/>
      <c r="AL716" s="82"/>
      <c r="AM716" s="82"/>
      <c r="AN716" s="82"/>
      <c r="AO716" s="82"/>
      <c r="AP716" s="82"/>
      <c r="AQ716" s="82"/>
      <c r="AR716" s="82"/>
      <c r="AS716" s="82"/>
      <c r="AT716" s="82"/>
      <c r="AU716" s="82"/>
      <c r="AV716" s="82"/>
      <c r="AW716" s="82"/>
      <c r="AX716" s="82"/>
      <c r="AY716" s="82"/>
      <c r="AZ716" s="82"/>
      <c r="BA716" s="82"/>
      <c r="BB716" s="82"/>
      <c r="BC716" s="82"/>
      <c r="BD716" s="82"/>
      <c r="BE716" s="82"/>
      <c r="BF716" s="82"/>
      <c r="BG716" s="82"/>
      <c r="BH716" s="82"/>
      <c r="BI716" s="82"/>
      <c r="BJ716" s="82"/>
      <c r="BK716" s="82"/>
      <c r="BL716" s="82"/>
      <c r="BM716" s="82"/>
      <c r="BN716" s="82"/>
      <c r="BO716" s="82"/>
      <c r="BP716" s="82"/>
      <c r="BQ716" s="82"/>
      <c r="BR716" s="82"/>
      <c r="BS716" s="82"/>
      <c r="BT716" s="82"/>
      <c r="BU716" s="82"/>
      <c r="BV716" s="82"/>
      <c r="BW716" s="82"/>
      <c r="BX716" s="82"/>
      <c r="BY716" s="82"/>
      <c r="CA716" s="82"/>
      <c r="CB716" s="82"/>
      <c r="CC716" s="82"/>
    </row>
    <row r="717" spans="1:81" ht="15" customHeight="1" x14ac:dyDescent="0.2">
      <c r="A717" s="82"/>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G717" s="82"/>
      <c r="AH717" s="82"/>
      <c r="AI717" s="82"/>
      <c r="AJ717" s="82"/>
      <c r="AK717" s="82"/>
      <c r="AL717" s="82"/>
      <c r="AM717" s="82"/>
      <c r="AN717" s="82"/>
      <c r="AO717" s="82"/>
      <c r="AP717" s="82"/>
      <c r="AQ717" s="82"/>
      <c r="AR717" s="82"/>
      <c r="AS717" s="82"/>
      <c r="AT717" s="82"/>
      <c r="AU717" s="82"/>
      <c r="AV717" s="82"/>
      <c r="AW717" s="82"/>
      <c r="AX717" s="82"/>
      <c r="AY717" s="82"/>
      <c r="AZ717" s="82"/>
      <c r="BA717" s="82"/>
      <c r="BB717" s="82"/>
      <c r="BC717" s="82"/>
      <c r="BD717" s="82"/>
      <c r="BE717" s="82"/>
      <c r="BF717" s="82"/>
      <c r="BG717" s="82"/>
      <c r="BH717" s="82"/>
      <c r="BI717" s="82"/>
      <c r="BJ717" s="82"/>
      <c r="BK717" s="82"/>
      <c r="BL717" s="82"/>
      <c r="BM717" s="82"/>
      <c r="BN717" s="82"/>
      <c r="BO717" s="82"/>
      <c r="BP717" s="82"/>
      <c r="BQ717" s="82"/>
      <c r="BR717" s="82"/>
      <c r="BS717" s="82"/>
      <c r="BT717" s="82"/>
      <c r="BU717" s="82"/>
      <c r="BV717" s="82"/>
      <c r="BW717" s="82"/>
      <c r="BX717" s="82"/>
      <c r="BY717" s="82"/>
      <c r="CA717" s="82"/>
      <c r="CB717" s="82"/>
      <c r="CC717" s="82"/>
    </row>
    <row r="718" spans="1:81" ht="15" customHeight="1" x14ac:dyDescent="0.2">
      <c r="A718" s="82"/>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c r="AA718" s="82"/>
      <c r="AB718" s="82"/>
      <c r="AC718" s="82"/>
      <c r="AD718" s="82"/>
      <c r="AE718" s="82"/>
      <c r="AF718" s="82"/>
      <c r="AG718" s="82"/>
      <c r="AH718" s="82"/>
      <c r="AI718" s="82"/>
      <c r="AJ718" s="82"/>
      <c r="AK718" s="82"/>
      <c r="AL718" s="82"/>
      <c r="AM718" s="82"/>
      <c r="AN718" s="82"/>
      <c r="AO718" s="82"/>
      <c r="AP718" s="82"/>
      <c r="AQ718" s="82"/>
      <c r="AR718" s="82"/>
      <c r="AS718" s="82"/>
      <c r="AT718" s="82"/>
      <c r="AU718" s="82"/>
      <c r="AV718" s="82"/>
      <c r="AW718" s="82"/>
      <c r="AX718" s="82"/>
      <c r="AY718" s="82"/>
      <c r="AZ718" s="82"/>
      <c r="BA718" s="82"/>
      <c r="BB718" s="82"/>
      <c r="BC718" s="82"/>
      <c r="BD718" s="82"/>
      <c r="BE718" s="82"/>
      <c r="BF718" s="82"/>
      <c r="BG718" s="82"/>
      <c r="BH718" s="82"/>
      <c r="BI718" s="82"/>
      <c r="BJ718" s="82"/>
      <c r="BK718" s="82"/>
      <c r="BL718" s="82"/>
      <c r="BM718" s="82"/>
      <c r="BN718" s="82"/>
      <c r="BO718" s="82"/>
      <c r="BP718" s="82"/>
      <c r="BQ718" s="82"/>
      <c r="BR718" s="82"/>
      <c r="BS718" s="82"/>
      <c r="BT718" s="82"/>
      <c r="BU718" s="82"/>
      <c r="BV718" s="82"/>
      <c r="BW718" s="82"/>
      <c r="BX718" s="82"/>
      <c r="BY718" s="82"/>
      <c r="CA718" s="82"/>
      <c r="CB718" s="82"/>
      <c r="CC718" s="82"/>
    </row>
    <row r="719" spans="1:81" ht="15" customHeight="1" x14ac:dyDescent="0.2">
      <c r="A719" s="82"/>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2"/>
      <c r="AY719" s="82"/>
      <c r="AZ719" s="82"/>
      <c r="BA719" s="82"/>
      <c r="BB719" s="82"/>
      <c r="BC719" s="82"/>
      <c r="BD719" s="82"/>
      <c r="BE719" s="82"/>
      <c r="BF719" s="82"/>
      <c r="BG719" s="82"/>
      <c r="BH719" s="82"/>
      <c r="BI719" s="82"/>
      <c r="BJ719" s="82"/>
      <c r="BK719" s="82"/>
      <c r="BL719" s="82"/>
      <c r="BM719" s="82"/>
      <c r="BN719" s="82"/>
      <c r="BO719" s="82"/>
      <c r="BP719" s="82"/>
      <c r="BQ719" s="82"/>
      <c r="BR719" s="82"/>
      <c r="BS719" s="82"/>
      <c r="BT719" s="82"/>
      <c r="BU719" s="82"/>
      <c r="BV719" s="82"/>
      <c r="BW719" s="82"/>
      <c r="BX719" s="82"/>
      <c r="BY719" s="82"/>
      <c r="CA719" s="82"/>
      <c r="CB719" s="82"/>
      <c r="CC719" s="82"/>
    </row>
    <row r="720" spans="1:81" ht="15" customHeight="1" x14ac:dyDescent="0.2">
      <c r="A720" s="82"/>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c r="AA720" s="82"/>
      <c r="AB720" s="82"/>
      <c r="AC720" s="82"/>
      <c r="AD720" s="82"/>
      <c r="AE720" s="82"/>
      <c r="AF720" s="82"/>
      <c r="AG720" s="82"/>
      <c r="AH720" s="82"/>
      <c r="AI720" s="82"/>
      <c r="AJ720" s="82"/>
      <c r="AK720" s="82"/>
      <c r="AL720" s="82"/>
      <c r="AM720" s="82"/>
      <c r="AN720" s="82"/>
      <c r="AO720" s="82"/>
      <c r="AP720" s="82"/>
      <c r="AQ720" s="82"/>
      <c r="AR720" s="82"/>
      <c r="AS720" s="82"/>
      <c r="AT720" s="82"/>
      <c r="AU720" s="82"/>
      <c r="AV720" s="82"/>
      <c r="AW720" s="82"/>
      <c r="AX720" s="82"/>
      <c r="AY720" s="82"/>
      <c r="AZ720" s="82"/>
      <c r="BA720" s="82"/>
      <c r="BB720" s="82"/>
      <c r="BC720" s="82"/>
      <c r="BD720" s="82"/>
      <c r="BE720" s="82"/>
      <c r="BF720" s="82"/>
      <c r="BG720" s="82"/>
      <c r="BH720" s="82"/>
      <c r="BI720" s="82"/>
      <c r="BJ720" s="82"/>
      <c r="BK720" s="82"/>
      <c r="BL720" s="82"/>
      <c r="BM720" s="82"/>
      <c r="BN720" s="82"/>
      <c r="BO720" s="82"/>
      <c r="BP720" s="82"/>
      <c r="BQ720" s="82"/>
      <c r="BR720" s="82"/>
      <c r="BS720" s="82"/>
      <c r="BT720" s="82"/>
      <c r="BU720" s="82"/>
      <c r="BV720" s="82"/>
      <c r="BW720" s="82"/>
      <c r="BX720" s="82"/>
      <c r="BY720" s="82"/>
      <c r="CA720" s="82"/>
      <c r="CB720" s="82"/>
      <c r="CC720" s="82"/>
    </row>
    <row r="721" spans="1:81" ht="15" customHeight="1" x14ac:dyDescent="0.2">
      <c r="A721" s="82"/>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c r="AA721" s="82"/>
      <c r="AB721" s="82"/>
      <c r="AC721" s="82"/>
      <c r="AD721" s="82"/>
      <c r="AE721" s="82"/>
      <c r="AF721" s="82"/>
      <c r="AG721" s="82"/>
      <c r="AH721" s="82"/>
      <c r="AI721" s="82"/>
      <c r="AJ721" s="82"/>
      <c r="AK721" s="82"/>
      <c r="AL721" s="82"/>
      <c r="AM721" s="82"/>
      <c r="AN721" s="82"/>
      <c r="AO721" s="82"/>
      <c r="AP721" s="82"/>
      <c r="AQ721" s="82"/>
      <c r="AR721" s="82"/>
      <c r="AS721" s="82"/>
      <c r="AT721" s="82"/>
      <c r="AU721" s="82"/>
      <c r="AV721" s="82"/>
      <c r="AW721" s="82"/>
      <c r="AX721" s="82"/>
      <c r="AY721" s="82"/>
      <c r="AZ721" s="82"/>
      <c r="BA721" s="82"/>
      <c r="BB721" s="82"/>
      <c r="BC721" s="82"/>
      <c r="BD721" s="82"/>
      <c r="BE721" s="82"/>
      <c r="BF721" s="82"/>
      <c r="BG721" s="82"/>
      <c r="BH721" s="82"/>
      <c r="BI721" s="82"/>
      <c r="BJ721" s="82"/>
      <c r="BK721" s="82"/>
      <c r="BL721" s="82"/>
      <c r="BM721" s="82"/>
      <c r="BN721" s="82"/>
      <c r="BO721" s="82"/>
      <c r="BP721" s="82"/>
      <c r="BQ721" s="82"/>
      <c r="BR721" s="82"/>
      <c r="BS721" s="82"/>
      <c r="BT721" s="82"/>
      <c r="BU721" s="82"/>
      <c r="BV721" s="82"/>
      <c r="BW721" s="82"/>
      <c r="BX721" s="82"/>
      <c r="BY721" s="82"/>
      <c r="CA721" s="82"/>
      <c r="CB721" s="82"/>
      <c r="CC721" s="82"/>
    </row>
    <row r="722" spans="1:81" ht="15" customHeight="1" x14ac:dyDescent="0.2">
      <c r="A722" s="82"/>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c r="AA722" s="82"/>
      <c r="AB722" s="82"/>
      <c r="AC722" s="82"/>
      <c r="AD722" s="82"/>
      <c r="AE722" s="82"/>
      <c r="AF722" s="82"/>
      <c r="AG722" s="82"/>
      <c r="AH722" s="82"/>
      <c r="AI722" s="82"/>
      <c r="AJ722" s="82"/>
      <c r="AK722" s="82"/>
      <c r="AL722" s="82"/>
      <c r="AM722" s="82"/>
      <c r="AN722" s="82"/>
      <c r="AO722" s="82"/>
      <c r="AP722" s="82"/>
      <c r="AQ722" s="82"/>
      <c r="AR722" s="82"/>
      <c r="AS722" s="82"/>
      <c r="AT722" s="82"/>
      <c r="AU722" s="82"/>
      <c r="AV722" s="82"/>
      <c r="AW722" s="82"/>
      <c r="AX722" s="82"/>
      <c r="AY722" s="82"/>
      <c r="AZ722" s="82"/>
      <c r="BA722" s="82"/>
      <c r="BB722" s="82"/>
      <c r="BC722" s="82"/>
      <c r="BD722" s="82"/>
      <c r="BE722" s="82"/>
      <c r="BF722" s="82"/>
      <c r="BG722" s="82"/>
      <c r="BH722" s="82"/>
      <c r="BI722" s="82"/>
      <c r="BJ722" s="82"/>
      <c r="BK722" s="82"/>
      <c r="BL722" s="82"/>
      <c r="BM722" s="82"/>
      <c r="BN722" s="82"/>
      <c r="BO722" s="82"/>
      <c r="BP722" s="82"/>
      <c r="BQ722" s="82"/>
      <c r="BR722" s="82"/>
      <c r="BS722" s="82"/>
      <c r="BT722" s="82"/>
      <c r="BU722" s="82"/>
      <c r="BV722" s="82"/>
      <c r="BW722" s="82"/>
      <c r="BX722" s="82"/>
      <c r="BY722" s="82"/>
      <c r="CA722" s="82"/>
      <c r="CB722" s="82"/>
      <c r="CC722" s="82"/>
    </row>
    <row r="723" spans="1:81" ht="15" customHeight="1" x14ac:dyDescent="0.2">
      <c r="A723" s="82"/>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G723" s="82"/>
      <c r="AH723" s="82"/>
      <c r="AI723" s="82"/>
      <c r="AJ723" s="82"/>
      <c r="AK723" s="82"/>
      <c r="AL723" s="82"/>
      <c r="AM723" s="82"/>
      <c r="AN723" s="82"/>
      <c r="AO723" s="82"/>
      <c r="AP723" s="82"/>
      <c r="AQ723" s="82"/>
      <c r="AR723" s="82"/>
      <c r="AS723" s="82"/>
      <c r="AT723" s="82"/>
      <c r="AU723" s="82"/>
      <c r="AV723" s="82"/>
      <c r="AW723" s="82"/>
      <c r="AX723" s="82"/>
      <c r="AY723" s="82"/>
      <c r="AZ723" s="82"/>
      <c r="BA723" s="82"/>
      <c r="BB723" s="82"/>
      <c r="BC723" s="82"/>
      <c r="BD723" s="82"/>
      <c r="BE723" s="82"/>
      <c r="BF723" s="82"/>
      <c r="BG723" s="82"/>
      <c r="BH723" s="82"/>
      <c r="BI723" s="82"/>
      <c r="BJ723" s="82"/>
      <c r="BK723" s="82"/>
      <c r="BL723" s="82"/>
      <c r="BM723" s="82"/>
      <c r="BN723" s="82"/>
      <c r="BO723" s="82"/>
      <c r="BP723" s="82"/>
      <c r="BQ723" s="82"/>
      <c r="BR723" s="82"/>
      <c r="BS723" s="82"/>
      <c r="BT723" s="82"/>
      <c r="BU723" s="82"/>
      <c r="BV723" s="82"/>
      <c r="BW723" s="82"/>
      <c r="BX723" s="82"/>
      <c r="BY723" s="82"/>
      <c r="CA723" s="82"/>
      <c r="CB723" s="82"/>
      <c r="CC723" s="82"/>
    </row>
    <row r="724" spans="1:81" ht="15" customHeight="1" x14ac:dyDescent="0.2">
      <c r="A724" s="82"/>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c r="AA724" s="82"/>
      <c r="AB724" s="82"/>
      <c r="AC724" s="82"/>
      <c r="AD724" s="82"/>
      <c r="AE724" s="82"/>
      <c r="AF724" s="82"/>
      <c r="AG724" s="82"/>
      <c r="AH724" s="82"/>
      <c r="AI724" s="82"/>
      <c r="AJ724" s="82"/>
      <c r="AK724" s="82"/>
      <c r="AL724" s="82"/>
      <c r="AM724" s="82"/>
      <c r="AN724" s="82"/>
      <c r="AO724" s="82"/>
      <c r="AP724" s="82"/>
      <c r="AQ724" s="82"/>
      <c r="AR724" s="82"/>
      <c r="AS724" s="82"/>
      <c r="AT724" s="82"/>
      <c r="AU724" s="82"/>
      <c r="AV724" s="82"/>
      <c r="AW724" s="82"/>
      <c r="AX724" s="82"/>
      <c r="AY724" s="82"/>
      <c r="AZ724" s="82"/>
      <c r="BA724" s="82"/>
      <c r="BB724" s="82"/>
      <c r="BC724" s="82"/>
      <c r="BD724" s="82"/>
      <c r="BE724" s="82"/>
      <c r="BF724" s="82"/>
      <c r="BG724" s="82"/>
      <c r="BH724" s="82"/>
      <c r="BI724" s="82"/>
      <c r="BJ724" s="82"/>
      <c r="BK724" s="82"/>
      <c r="BL724" s="82"/>
      <c r="BM724" s="82"/>
      <c r="BN724" s="82"/>
      <c r="BO724" s="82"/>
      <c r="BP724" s="82"/>
      <c r="BQ724" s="82"/>
      <c r="BR724" s="82"/>
      <c r="BS724" s="82"/>
      <c r="BT724" s="82"/>
      <c r="BU724" s="82"/>
      <c r="BV724" s="82"/>
      <c r="BW724" s="82"/>
      <c r="BX724" s="82"/>
      <c r="BY724" s="82"/>
      <c r="CA724" s="82"/>
      <c r="CB724" s="82"/>
      <c r="CC724" s="82"/>
    </row>
    <row r="725" spans="1:81" ht="15" customHeight="1" x14ac:dyDescent="0.2">
      <c r="A725" s="82"/>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c r="AA725" s="82"/>
      <c r="AB725" s="82"/>
      <c r="AC725" s="82"/>
      <c r="AD725" s="82"/>
      <c r="AE725" s="82"/>
      <c r="AF725" s="82"/>
      <c r="AG725" s="82"/>
      <c r="AH725" s="82"/>
      <c r="AI725" s="82"/>
      <c r="AJ725" s="82"/>
      <c r="AK725" s="82"/>
      <c r="AL725" s="82"/>
      <c r="AM725" s="82"/>
      <c r="AN725" s="82"/>
      <c r="AO725" s="82"/>
      <c r="AP725" s="82"/>
      <c r="AQ725" s="82"/>
      <c r="AR725" s="82"/>
      <c r="AS725" s="82"/>
      <c r="AT725" s="82"/>
      <c r="AU725" s="82"/>
      <c r="AV725" s="82"/>
      <c r="AW725" s="82"/>
      <c r="AX725" s="82"/>
      <c r="AY725" s="82"/>
      <c r="AZ725" s="82"/>
      <c r="BA725" s="82"/>
      <c r="BB725" s="82"/>
      <c r="BC725" s="82"/>
      <c r="BD725" s="82"/>
      <c r="BE725" s="82"/>
      <c r="BF725" s="82"/>
      <c r="BG725" s="82"/>
      <c r="BH725" s="82"/>
      <c r="BI725" s="82"/>
      <c r="BJ725" s="82"/>
      <c r="BK725" s="82"/>
      <c r="BL725" s="82"/>
      <c r="BM725" s="82"/>
      <c r="BN725" s="82"/>
      <c r="BO725" s="82"/>
      <c r="BP725" s="82"/>
      <c r="BQ725" s="82"/>
      <c r="BR725" s="82"/>
      <c r="BS725" s="82"/>
      <c r="BT725" s="82"/>
      <c r="BU725" s="82"/>
      <c r="BV725" s="82"/>
      <c r="BW725" s="82"/>
      <c r="BX725" s="82"/>
      <c r="BY725" s="82"/>
      <c r="CA725" s="82"/>
      <c r="CB725" s="82"/>
      <c r="CC725" s="82"/>
    </row>
    <row r="726" spans="1:81" ht="15" customHeight="1" x14ac:dyDescent="0.2">
      <c r="A726" s="82"/>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c r="AA726" s="82"/>
      <c r="AB726" s="82"/>
      <c r="AC726" s="82"/>
      <c r="AD726" s="82"/>
      <c r="AE726" s="82"/>
      <c r="AF726" s="82"/>
      <c r="AG726" s="82"/>
      <c r="AH726" s="82"/>
      <c r="AI726" s="82"/>
      <c r="AJ726" s="82"/>
      <c r="AK726" s="82"/>
      <c r="AL726" s="82"/>
      <c r="AM726" s="82"/>
      <c r="AN726" s="82"/>
      <c r="AO726" s="82"/>
      <c r="AP726" s="82"/>
      <c r="AQ726" s="82"/>
      <c r="AR726" s="82"/>
      <c r="AS726" s="82"/>
      <c r="AT726" s="82"/>
      <c r="AU726" s="82"/>
      <c r="AV726" s="82"/>
      <c r="AW726" s="82"/>
      <c r="AX726" s="82"/>
      <c r="AY726" s="82"/>
      <c r="AZ726" s="82"/>
      <c r="BA726" s="82"/>
      <c r="BB726" s="82"/>
      <c r="BC726" s="82"/>
      <c r="BD726" s="82"/>
      <c r="BE726" s="82"/>
      <c r="BF726" s="82"/>
      <c r="BG726" s="82"/>
      <c r="BH726" s="82"/>
      <c r="BI726" s="82"/>
      <c r="BJ726" s="82"/>
      <c r="BK726" s="82"/>
      <c r="BL726" s="82"/>
      <c r="BM726" s="82"/>
      <c r="BN726" s="82"/>
      <c r="BO726" s="82"/>
      <c r="BP726" s="82"/>
      <c r="BQ726" s="82"/>
      <c r="BR726" s="82"/>
      <c r="BS726" s="82"/>
      <c r="BT726" s="82"/>
      <c r="BU726" s="82"/>
      <c r="BV726" s="82"/>
      <c r="BW726" s="82"/>
      <c r="BX726" s="82"/>
      <c r="BY726" s="82"/>
      <c r="CA726" s="82"/>
      <c r="CB726" s="82"/>
      <c r="CC726" s="82"/>
    </row>
    <row r="727" spans="1:81" ht="15" customHeight="1" x14ac:dyDescent="0.2">
      <c r="A727" s="82"/>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c r="AA727" s="82"/>
      <c r="AB727" s="82"/>
      <c r="AC727" s="82"/>
      <c r="AD727" s="82"/>
      <c r="AE727" s="82"/>
      <c r="AF727" s="82"/>
      <c r="AG727" s="82"/>
      <c r="AH727" s="82"/>
      <c r="AI727" s="82"/>
      <c r="AJ727" s="82"/>
      <c r="AK727" s="82"/>
      <c r="AL727" s="82"/>
      <c r="AM727" s="82"/>
      <c r="AN727" s="82"/>
      <c r="AO727" s="82"/>
      <c r="AP727" s="82"/>
      <c r="AQ727" s="82"/>
      <c r="AR727" s="82"/>
      <c r="AS727" s="82"/>
      <c r="AT727" s="82"/>
      <c r="AU727" s="82"/>
      <c r="AV727" s="82"/>
      <c r="AW727" s="82"/>
      <c r="AX727" s="82"/>
      <c r="AY727" s="82"/>
      <c r="AZ727" s="82"/>
      <c r="BA727" s="82"/>
      <c r="BB727" s="82"/>
      <c r="BC727" s="82"/>
      <c r="BD727" s="82"/>
      <c r="BE727" s="82"/>
      <c r="BF727" s="82"/>
      <c r="BG727" s="82"/>
      <c r="BH727" s="82"/>
      <c r="BI727" s="82"/>
      <c r="BJ727" s="82"/>
      <c r="BK727" s="82"/>
      <c r="BL727" s="82"/>
      <c r="BM727" s="82"/>
      <c r="BN727" s="82"/>
      <c r="BO727" s="82"/>
      <c r="BP727" s="82"/>
      <c r="BQ727" s="82"/>
      <c r="BR727" s="82"/>
      <c r="BS727" s="82"/>
      <c r="BT727" s="82"/>
      <c r="BU727" s="82"/>
      <c r="BV727" s="82"/>
      <c r="BW727" s="82"/>
      <c r="BX727" s="82"/>
      <c r="BY727" s="82"/>
      <c r="CA727" s="82"/>
      <c r="CB727" s="82"/>
      <c r="CC727" s="82"/>
    </row>
    <row r="728" spans="1:81" ht="15" customHeight="1" x14ac:dyDescent="0.2">
      <c r="A728" s="82"/>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c r="AA728" s="82"/>
      <c r="AB728" s="82"/>
      <c r="AC728" s="82"/>
      <c r="AD728" s="82"/>
      <c r="AE728" s="82"/>
      <c r="AF728" s="82"/>
      <c r="AG728" s="82"/>
      <c r="AH728" s="82"/>
      <c r="AI728" s="82"/>
      <c r="AJ728" s="82"/>
      <c r="AK728" s="82"/>
      <c r="AL728" s="82"/>
      <c r="AM728" s="82"/>
      <c r="AN728" s="82"/>
      <c r="AO728" s="82"/>
      <c r="AP728" s="82"/>
      <c r="AQ728" s="82"/>
      <c r="AR728" s="82"/>
      <c r="AS728" s="82"/>
      <c r="AT728" s="82"/>
      <c r="AU728" s="82"/>
      <c r="AV728" s="82"/>
      <c r="AW728" s="82"/>
      <c r="AX728" s="82"/>
      <c r="AY728" s="82"/>
      <c r="AZ728" s="82"/>
      <c r="BA728" s="82"/>
      <c r="BB728" s="82"/>
      <c r="BC728" s="82"/>
      <c r="BD728" s="82"/>
      <c r="BE728" s="82"/>
      <c r="BF728" s="82"/>
      <c r="BG728" s="82"/>
      <c r="BH728" s="82"/>
      <c r="BI728" s="82"/>
      <c r="BJ728" s="82"/>
      <c r="BK728" s="82"/>
      <c r="BL728" s="82"/>
      <c r="BM728" s="82"/>
      <c r="BN728" s="82"/>
      <c r="BO728" s="82"/>
      <c r="BP728" s="82"/>
      <c r="BQ728" s="82"/>
      <c r="BR728" s="82"/>
      <c r="BS728" s="82"/>
      <c r="BT728" s="82"/>
      <c r="BU728" s="82"/>
      <c r="BV728" s="82"/>
      <c r="BW728" s="82"/>
      <c r="BX728" s="82"/>
      <c r="BY728" s="82"/>
      <c r="CA728" s="82"/>
      <c r="CB728" s="82"/>
      <c r="CC728" s="82"/>
    </row>
    <row r="729" spans="1:81" ht="15" customHeight="1" x14ac:dyDescent="0.2">
      <c r="A729" s="82"/>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G729" s="82"/>
      <c r="AH729" s="82"/>
      <c r="AI729" s="82"/>
      <c r="AJ729" s="82"/>
      <c r="AK729" s="82"/>
      <c r="AL729" s="82"/>
      <c r="AM729" s="82"/>
      <c r="AN729" s="82"/>
      <c r="AO729" s="82"/>
      <c r="AP729" s="82"/>
      <c r="AQ729" s="82"/>
      <c r="AR729" s="82"/>
      <c r="AS729" s="82"/>
      <c r="AT729" s="82"/>
      <c r="AU729" s="82"/>
      <c r="AV729" s="82"/>
      <c r="AW729" s="82"/>
      <c r="AX729" s="82"/>
      <c r="AY729" s="82"/>
      <c r="AZ729" s="82"/>
      <c r="BA729" s="82"/>
      <c r="BB729" s="82"/>
      <c r="BC729" s="82"/>
      <c r="BD729" s="82"/>
      <c r="BE729" s="82"/>
      <c r="BF729" s="82"/>
      <c r="BG729" s="82"/>
      <c r="BH729" s="82"/>
      <c r="BI729" s="82"/>
      <c r="BJ729" s="82"/>
      <c r="BK729" s="82"/>
      <c r="BL729" s="82"/>
      <c r="BM729" s="82"/>
      <c r="BN729" s="82"/>
      <c r="BO729" s="82"/>
      <c r="BP729" s="82"/>
      <c r="BQ729" s="82"/>
      <c r="BR729" s="82"/>
      <c r="BS729" s="82"/>
      <c r="BT729" s="82"/>
      <c r="BU729" s="82"/>
      <c r="BV729" s="82"/>
      <c r="BW729" s="82"/>
      <c r="BX729" s="82"/>
      <c r="BY729" s="82"/>
      <c r="CA729" s="82"/>
      <c r="CB729" s="82"/>
      <c r="CC729" s="82"/>
    </row>
    <row r="730" spans="1:81" ht="15" customHeight="1" x14ac:dyDescent="0.2">
      <c r="A730" s="82"/>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c r="AA730" s="82"/>
      <c r="AB730" s="82"/>
      <c r="AC730" s="82"/>
      <c r="AD730" s="82"/>
      <c r="AE730" s="82"/>
      <c r="AF730" s="82"/>
      <c r="AG730" s="82"/>
      <c r="AH730" s="82"/>
      <c r="AI730" s="82"/>
      <c r="AJ730" s="82"/>
      <c r="AK730" s="82"/>
      <c r="AL730" s="82"/>
      <c r="AM730" s="82"/>
      <c r="AN730" s="82"/>
      <c r="AO730" s="82"/>
      <c r="AP730" s="82"/>
      <c r="AQ730" s="82"/>
      <c r="AR730" s="82"/>
      <c r="AS730" s="82"/>
      <c r="AT730" s="82"/>
      <c r="AU730" s="82"/>
      <c r="AV730" s="82"/>
      <c r="AW730" s="82"/>
      <c r="AX730" s="82"/>
      <c r="AY730" s="82"/>
      <c r="AZ730" s="82"/>
      <c r="BA730" s="82"/>
      <c r="BB730" s="82"/>
      <c r="BC730" s="82"/>
      <c r="BD730" s="82"/>
      <c r="BE730" s="82"/>
      <c r="BF730" s="82"/>
      <c r="BG730" s="82"/>
      <c r="BH730" s="82"/>
      <c r="BI730" s="82"/>
      <c r="BJ730" s="82"/>
      <c r="BK730" s="82"/>
      <c r="BL730" s="82"/>
      <c r="BM730" s="82"/>
      <c r="BN730" s="82"/>
      <c r="BO730" s="82"/>
      <c r="BP730" s="82"/>
      <c r="BQ730" s="82"/>
      <c r="BR730" s="82"/>
      <c r="BS730" s="82"/>
      <c r="BT730" s="82"/>
      <c r="BU730" s="82"/>
      <c r="BV730" s="82"/>
      <c r="BW730" s="82"/>
      <c r="BX730" s="82"/>
      <c r="BY730" s="82"/>
      <c r="CA730" s="82"/>
      <c r="CB730" s="82"/>
      <c r="CC730" s="82"/>
    </row>
    <row r="731" spans="1:81" ht="15" customHeight="1" x14ac:dyDescent="0.2">
      <c r="A731" s="82"/>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c r="AA731" s="82"/>
      <c r="AB731" s="82"/>
      <c r="AC731" s="82"/>
      <c r="AD731" s="82"/>
      <c r="AE731" s="82"/>
      <c r="AF731" s="82"/>
      <c r="AG731" s="82"/>
      <c r="AH731" s="82"/>
      <c r="AI731" s="82"/>
      <c r="AJ731" s="82"/>
      <c r="AK731" s="82"/>
      <c r="AL731" s="82"/>
      <c r="AM731" s="82"/>
      <c r="AN731" s="82"/>
      <c r="AO731" s="82"/>
      <c r="AP731" s="82"/>
      <c r="AQ731" s="82"/>
      <c r="AR731" s="82"/>
      <c r="AS731" s="82"/>
      <c r="AT731" s="82"/>
      <c r="AU731" s="82"/>
      <c r="AV731" s="82"/>
      <c r="AW731" s="82"/>
      <c r="AX731" s="82"/>
      <c r="AY731" s="82"/>
      <c r="AZ731" s="82"/>
      <c r="BA731" s="82"/>
      <c r="BB731" s="82"/>
      <c r="BC731" s="82"/>
      <c r="BD731" s="82"/>
      <c r="BE731" s="82"/>
      <c r="BF731" s="82"/>
      <c r="BG731" s="82"/>
      <c r="BH731" s="82"/>
      <c r="BI731" s="82"/>
      <c r="BJ731" s="82"/>
      <c r="BK731" s="82"/>
      <c r="BL731" s="82"/>
      <c r="BM731" s="82"/>
      <c r="BN731" s="82"/>
      <c r="BO731" s="82"/>
      <c r="BP731" s="82"/>
      <c r="BQ731" s="82"/>
      <c r="BR731" s="82"/>
      <c r="BS731" s="82"/>
      <c r="BT731" s="82"/>
      <c r="BU731" s="82"/>
      <c r="BV731" s="82"/>
      <c r="BW731" s="82"/>
      <c r="BX731" s="82"/>
      <c r="BY731" s="82"/>
      <c r="CA731" s="82"/>
      <c r="CB731" s="82"/>
      <c r="CC731" s="82"/>
    </row>
    <row r="732" spans="1:81" ht="15" customHeight="1" x14ac:dyDescent="0.2">
      <c r="A732" s="82"/>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c r="AA732" s="82"/>
      <c r="AB732" s="82"/>
      <c r="AC732" s="82"/>
      <c r="AD732" s="82"/>
      <c r="AE732" s="82"/>
      <c r="AF732" s="82"/>
      <c r="AG732" s="82"/>
      <c r="AH732" s="82"/>
      <c r="AI732" s="82"/>
      <c r="AJ732" s="82"/>
      <c r="AK732" s="82"/>
      <c r="AL732" s="82"/>
      <c r="AM732" s="82"/>
      <c r="AN732" s="82"/>
      <c r="AO732" s="82"/>
      <c r="AP732" s="82"/>
      <c r="AQ732" s="82"/>
      <c r="AR732" s="82"/>
      <c r="AS732" s="82"/>
      <c r="AT732" s="82"/>
      <c r="AU732" s="82"/>
      <c r="AV732" s="82"/>
      <c r="AW732" s="82"/>
      <c r="AX732" s="82"/>
      <c r="AY732" s="82"/>
      <c r="AZ732" s="82"/>
      <c r="BA732" s="82"/>
      <c r="BB732" s="82"/>
      <c r="BC732" s="82"/>
      <c r="BD732" s="82"/>
      <c r="BE732" s="82"/>
      <c r="BF732" s="82"/>
      <c r="BG732" s="82"/>
      <c r="BH732" s="82"/>
      <c r="BI732" s="82"/>
      <c r="BJ732" s="82"/>
      <c r="BK732" s="82"/>
      <c r="BL732" s="82"/>
      <c r="BM732" s="82"/>
      <c r="BN732" s="82"/>
      <c r="BO732" s="82"/>
      <c r="BP732" s="82"/>
      <c r="BQ732" s="82"/>
      <c r="BR732" s="82"/>
      <c r="BS732" s="82"/>
      <c r="BT732" s="82"/>
      <c r="BU732" s="82"/>
      <c r="BV732" s="82"/>
      <c r="BW732" s="82"/>
      <c r="BX732" s="82"/>
      <c r="BY732" s="82"/>
      <c r="CA732" s="82"/>
      <c r="CB732" s="82"/>
      <c r="CC732" s="82"/>
    </row>
    <row r="733" spans="1:81" ht="15" customHeight="1" x14ac:dyDescent="0.2">
      <c r="A733" s="82"/>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c r="AA733" s="82"/>
      <c r="AB733" s="82"/>
      <c r="AC733" s="82"/>
      <c r="AD733" s="82"/>
      <c r="AE733" s="82"/>
      <c r="AF733" s="82"/>
      <c r="AG733" s="82"/>
      <c r="AH733" s="82"/>
      <c r="AI733" s="82"/>
      <c r="AJ733" s="82"/>
      <c r="AK733" s="82"/>
      <c r="AL733" s="82"/>
      <c r="AM733" s="82"/>
      <c r="AN733" s="82"/>
      <c r="AO733" s="82"/>
      <c r="AP733" s="82"/>
      <c r="AQ733" s="82"/>
      <c r="AR733" s="82"/>
      <c r="AS733" s="82"/>
      <c r="AT733" s="82"/>
      <c r="AU733" s="82"/>
      <c r="AV733" s="82"/>
      <c r="AW733" s="82"/>
      <c r="AX733" s="82"/>
      <c r="AY733" s="82"/>
      <c r="AZ733" s="82"/>
      <c r="BA733" s="82"/>
      <c r="BB733" s="82"/>
      <c r="BC733" s="82"/>
      <c r="BD733" s="82"/>
      <c r="BE733" s="82"/>
      <c r="BF733" s="82"/>
      <c r="BG733" s="82"/>
      <c r="BH733" s="82"/>
      <c r="BI733" s="82"/>
      <c r="BJ733" s="82"/>
      <c r="BK733" s="82"/>
      <c r="BL733" s="82"/>
      <c r="BM733" s="82"/>
      <c r="BN733" s="82"/>
      <c r="BO733" s="82"/>
      <c r="BP733" s="82"/>
      <c r="BQ733" s="82"/>
      <c r="BR733" s="82"/>
      <c r="BS733" s="82"/>
      <c r="BT733" s="82"/>
      <c r="BU733" s="82"/>
      <c r="BV733" s="82"/>
      <c r="BW733" s="82"/>
      <c r="BX733" s="82"/>
      <c r="BY733" s="82"/>
      <c r="CA733" s="82"/>
      <c r="CB733" s="82"/>
      <c r="CC733" s="82"/>
    </row>
    <row r="734" spans="1:81" ht="15" customHeight="1" x14ac:dyDescent="0.2">
      <c r="A734" s="82"/>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c r="AA734" s="82"/>
      <c r="AB734" s="82"/>
      <c r="AC734" s="82"/>
      <c r="AD734" s="82"/>
      <c r="AE734" s="82"/>
      <c r="AF734" s="82"/>
      <c r="AG734" s="82"/>
      <c r="AH734" s="82"/>
      <c r="AI734" s="82"/>
      <c r="AJ734" s="82"/>
      <c r="AK734" s="82"/>
      <c r="AL734" s="82"/>
      <c r="AM734" s="82"/>
      <c r="AN734" s="82"/>
      <c r="AO734" s="82"/>
      <c r="AP734" s="82"/>
      <c r="AQ734" s="82"/>
      <c r="AR734" s="82"/>
      <c r="AS734" s="82"/>
      <c r="AT734" s="82"/>
      <c r="AU734" s="82"/>
      <c r="AV734" s="82"/>
      <c r="AW734" s="82"/>
      <c r="AX734" s="82"/>
      <c r="AY734" s="82"/>
      <c r="AZ734" s="82"/>
      <c r="BA734" s="82"/>
      <c r="BB734" s="82"/>
      <c r="BC734" s="82"/>
      <c r="BD734" s="82"/>
      <c r="BE734" s="82"/>
      <c r="BF734" s="82"/>
      <c r="BG734" s="82"/>
      <c r="BH734" s="82"/>
      <c r="BI734" s="82"/>
      <c r="BJ734" s="82"/>
      <c r="BK734" s="82"/>
      <c r="BL734" s="82"/>
      <c r="BM734" s="82"/>
      <c r="BN734" s="82"/>
      <c r="BO734" s="82"/>
      <c r="BP734" s="82"/>
      <c r="BQ734" s="82"/>
      <c r="BR734" s="82"/>
      <c r="BS734" s="82"/>
      <c r="BT734" s="82"/>
      <c r="BU734" s="82"/>
      <c r="BV734" s="82"/>
      <c r="BW734" s="82"/>
      <c r="BX734" s="82"/>
      <c r="BY734" s="82"/>
      <c r="CA734" s="82"/>
      <c r="CB734" s="82"/>
      <c r="CC734" s="82"/>
    </row>
    <row r="735" spans="1:81" ht="15" customHeight="1" x14ac:dyDescent="0.2">
      <c r="A735" s="82"/>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G735" s="82"/>
      <c r="AH735" s="82"/>
      <c r="AI735" s="82"/>
      <c r="AJ735" s="82"/>
      <c r="AK735" s="82"/>
      <c r="AL735" s="82"/>
      <c r="AM735" s="82"/>
      <c r="AN735" s="82"/>
      <c r="AO735" s="82"/>
      <c r="AP735" s="82"/>
      <c r="AQ735" s="82"/>
      <c r="AR735" s="82"/>
      <c r="AS735" s="82"/>
      <c r="AT735" s="82"/>
      <c r="AU735" s="82"/>
      <c r="AV735" s="82"/>
      <c r="AW735" s="82"/>
      <c r="AX735" s="82"/>
      <c r="AY735" s="82"/>
      <c r="AZ735" s="82"/>
      <c r="BA735" s="82"/>
      <c r="BB735" s="82"/>
      <c r="BC735" s="82"/>
      <c r="BD735" s="82"/>
      <c r="BE735" s="82"/>
      <c r="BF735" s="82"/>
      <c r="BG735" s="82"/>
      <c r="BH735" s="82"/>
      <c r="BI735" s="82"/>
      <c r="BJ735" s="82"/>
      <c r="BK735" s="82"/>
      <c r="BL735" s="82"/>
      <c r="BM735" s="82"/>
      <c r="BN735" s="82"/>
      <c r="BO735" s="82"/>
      <c r="BP735" s="82"/>
      <c r="BQ735" s="82"/>
      <c r="BR735" s="82"/>
      <c r="BS735" s="82"/>
      <c r="BT735" s="82"/>
      <c r="BU735" s="82"/>
      <c r="BV735" s="82"/>
      <c r="BW735" s="82"/>
      <c r="BX735" s="82"/>
      <c r="BY735" s="82"/>
      <c r="CA735" s="82"/>
      <c r="CB735" s="82"/>
      <c r="CC735" s="82"/>
    </row>
    <row r="736" spans="1:81" ht="15" customHeight="1" x14ac:dyDescent="0.2">
      <c r="A736" s="82"/>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c r="AA736" s="82"/>
      <c r="AB736" s="82"/>
      <c r="AC736" s="82"/>
      <c r="AD736" s="82"/>
      <c r="AE736" s="82"/>
      <c r="AF736" s="82"/>
      <c r="AG736" s="82"/>
      <c r="AH736" s="82"/>
      <c r="AI736" s="82"/>
      <c r="AJ736" s="82"/>
      <c r="AK736" s="82"/>
      <c r="AL736" s="82"/>
      <c r="AM736" s="82"/>
      <c r="AN736" s="82"/>
      <c r="AO736" s="82"/>
      <c r="AP736" s="82"/>
      <c r="AQ736" s="82"/>
      <c r="AR736" s="82"/>
      <c r="AS736" s="82"/>
      <c r="AT736" s="82"/>
      <c r="AU736" s="82"/>
      <c r="AV736" s="82"/>
      <c r="AW736" s="82"/>
      <c r="AX736" s="82"/>
      <c r="AY736" s="82"/>
      <c r="AZ736" s="82"/>
      <c r="BA736" s="82"/>
      <c r="BB736" s="82"/>
      <c r="BC736" s="82"/>
      <c r="BD736" s="82"/>
      <c r="BE736" s="82"/>
      <c r="BF736" s="82"/>
      <c r="BG736" s="82"/>
      <c r="BH736" s="82"/>
      <c r="BI736" s="82"/>
      <c r="BJ736" s="82"/>
      <c r="BK736" s="82"/>
      <c r="BL736" s="82"/>
      <c r="BM736" s="82"/>
      <c r="BN736" s="82"/>
      <c r="BO736" s="82"/>
      <c r="BP736" s="82"/>
      <c r="BQ736" s="82"/>
      <c r="BR736" s="82"/>
      <c r="BS736" s="82"/>
      <c r="BT736" s="82"/>
      <c r="BU736" s="82"/>
      <c r="BV736" s="82"/>
      <c r="BW736" s="82"/>
      <c r="BX736" s="82"/>
      <c r="BY736" s="82"/>
      <c r="CA736" s="82"/>
      <c r="CB736" s="82"/>
      <c r="CC736" s="82"/>
    </row>
    <row r="737" spans="1:81" ht="15" customHeight="1" x14ac:dyDescent="0.2">
      <c r="A737" s="82"/>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c r="AA737" s="82"/>
      <c r="AB737" s="82"/>
      <c r="AC737" s="82"/>
      <c r="AD737" s="82"/>
      <c r="AE737" s="82"/>
      <c r="AF737" s="82"/>
      <c r="AG737" s="82"/>
      <c r="AH737" s="82"/>
      <c r="AI737" s="82"/>
      <c r="AJ737" s="82"/>
      <c r="AK737" s="82"/>
      <c r="AL737" s="82"/>
      <c r="AM737" s="82"/>
      <c r="AN737" s="82"/>
      <c r="AO737" s="82"/>
      <c r="AP737" s="82"/>
      <c r="AQ737" s="82"/>
      <c r="AR737" s="82"/>
      <c r="AS737" s="82"/>
      <c r="AT737" s="82"/>
      <c r="AU737" s="82"/>
      <c r="AV737" s="82"/>
      <c r="AW737" s="82"/>
      <c r="AX737" s="82"/>
      <c r="AY737" s="82"/>
      <c r="AZ737" s="82"/>
      <c r="BA737" s="82"/>
      <c r="BB737" s="82"/>
      <c r="BC737" s="82"/>
      <c r="BD737" s="82"/>
      <c r="BE737" s="82"/>
      <c r="BF737" s="82"/>
      <c r="BG737" s="82"/>
      <c r="BH737" s="82"/>
      <c r="BI737" s="82"/>
      <c r="BJ737" s="82"/>
      <c r="BK737" s="82"/>
      <c r="BL737" s="82"/>
      <c r="BM737" s="82"/>
      <c r="BN737" s="82"/>
      <c r="BO737" s="82"/>
      <c r="BP737" s="82"/>
      <c r="BQ737" s="82"/>
      <c r="BR737" s="82"/>
      <c r="BS737" s="82"/>
      <c r="BT737" s="82"/>
      <c r="BU737" s="82"/>
      <c r="BV737" s="82"/>
      <c r="BW737" s="82"/>
      <c r="BX737" s="82"/>
      <c r="BY737" s="82"/>
      <c r="CA737" s="82"/>
      <c r="CB737" s="82"/>
      <c r="CC737" s="82"/>
    </row>
    <row r="738" spans="1:81" ht="15" customHeight="1" x14ac:dyDescent="0.2">
      <c r="A738" s="82"/>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c r="AA738" s="82"/>
      <c r="AB738" s="82"/>
      <c r="AC738" s="82"/>
      <c r="AD738" s="82"/>
      <c r="AE738" s="82"/>
      <c r="AF738" s="82"/>
      <c r="AG738" s="82"/>
      <c r="AH738" s="82"/>
      <c r="AI738" s="82"/>
      <c r="AJ738" s="82"/>
      <c r="AK738" s="82"/>
      <c r="AL738" s="82"/>
      <c r="AM738" s="82"/>
      <c r="AN738" s="82"/>
      <c r="AO738" s="82"/>
      <c r="AP738" s="82"/>
      <c r="AQ738" s="82"/>
      <c r="AR738" s="82"/>
      <c r="AS738" s="82"/>
      <c r="AT738" s="82"/>
      <c r="AU738" s="82"/>
      <c r="AV738" s="82"/>
      <c r="AW738" s="82"/>
      <c r="AX738" s="82"/>
      <c r="AY738" s="82"/>
      <c r="AZ738" s="82"/>
      <c r="BA738" s="82"/>
      <c r="BB738" s="82"/>
      <c r="BC738" s="82"/>
      <c r="BD738" s="82"/>
      <c r="BE738" s="82"/>
      <c r="BF738" s="82"/>
      <c r="BG738" s="82"/>
      <c r="BH738" s="82"/>
      <c r="BI738" s="82"/>
      <c r="BJ738" s="82"/>
      <c r="BK738" s="82"/>
      <c r="BL738" s="82"/>
      <c r="BM738" s="82"/>
      <c r="BN738" s="82"/>
      <c r="BO738" s="82"/>
      <c r="BP738" s="82"/>
      <c r="BQ738" s="82"/>
      <c r="BR738" s="82"/>
      <c r="BS738" s="82"/>
      <c r="BT738" s="82"/>
      <c r="BU738" s="82"/>
      <c r="BV738" s="82"/>
      <c r="BW738" s="82"/>
      <c r="BX738" s="82"/>
      <c r="BY738" s="82"/>
      <c r="CA738" s="82"/>
      <c r="CB738" s="82"/>
      <c r="CC738" s="82"/>
    </row>
    <row r="739" spans="1:81" ht="15" customHeight="1" x14ac:dyDescent="0.2">
      <c r="A739" s="82"/>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c r="AA739" s="82"/>
      <c r="AB739" s="82"/>
      <c r="AC739" s="82"/>
      <c r="AD739" s="82"/>
      <c r="AE739" s="82"/>
      <c r="AF739" s="82"/>
      <c r="AG739" s="82"/>
      <c r="AH739" s="82"/>
      <c r="AI739" s="82"/>
      <c r="AJ739" s="82"/>
      <c r="AK739" s="82"/>
      <c r="AL739" s="82"/>
      <c r="AM739" s="82"/>
      <c r="AN739" s="82"/>
      <c r="AO739" s="82"/>
      <c r="AP739" s="82"/>
      <c r="AQ739" s="82"/>
      <c r="AR739" s="82"/>
      <c r="AS739" s="82"/>
      <c r="AT739" s="82"/>
      <c r="AU739" s="82"/>
      <c r="AV739" s="82"/>
      <c r="AW739" s="82"/>
      <c r="AX739" s="82"/>
      <c r="AY739" s="82"/>
      <c r="AZ739" s="82"/>
      <c r="BA739" s="82"/>
      <c r="BB739" s="82"/>
      <c r="BC739" s="82"/>
      <c r="BD739" s="82"/>
      <c r="BE739" s="82"/>
      <c r="BF739" s="82"/>
      <c r="BG739" s="82"/>
      <c r="BH739" s="82"/>
      <c r="BI739" s="82"/>
      <c r="BJ739" s="82"/>
      <c r="BK739" s="82"/>
      <c r="BL739" s="82"/>
      <c r="BM739" s="82"/>
      <c r="BN739" s="82"/>
      <c r="BO739" s="82"/>
      <c r="BP739" s="82"/>
      <c r="BQ739" s="82"/>
      <c r="BR739" s="82"/>
      <c r="BS739" s="82"/>
      <c r="BT739" s="82"/>
      <c r="BU739" s="82"/>
      <c r="BV739" s="82"/>
      <c r="BW739" s="82"/>
      <c r="BX739" s="82"/>
      <c r="BY739" s="82"/>
      <c r="CA739" s="82"/>
      <c r="CB739" s="82"/>
      <c r="CC739" s="82"/>
    </row>
    <row r="740" spans="1:81" ht="15" customHeight="1" x14ac:dyDescent="0.2">
      <c r="A740" s="82"/>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2"/>
      <c r="AY740" s="82"/>
      <c r="AZ740" s="82"/>
      <c r="BA740" s="82"/>
      <c r="BB740" s="82"/>
      <c r="BC740" s="82"/>
      <c r="BD740" s="82"/>
      <c r="BE740" s="82"/>
      <c r="BF740" s="82"/>
      <c r="BG740" s="82"/>
      <c r="BH740" s="82"/>
      <c r="BI740" s="82"/>
      <c r="BJ740" s="82"/>
      <c r="BK740" s="82"/>
      <c r="BL740" s="82"/>
      <c r="BM740" s="82"/>
      <c r="BN740" s="82"/>
      <c r="BO740" s="82"/>
      <c r="BP740" s="82"/>
      <c r="BQ740" s="82"/>
      <c r="BR740" s="82"/>
      <c r="BS740" s="82"/>
      <c r="BT740" s="82"/>
      <c r="BU740" s="82"/>
      <c r="BV740" s="82"/>
      <c r="BW740" s="82"/>
      <c r="BX740" s="82"/>
      <c r="BY740" s="82"/>
      <c r="CA740" s="82"/>
      <c r="CB740" s="82"/>
      <c r="CC740" s="82"/>
    </row>
    <row r="741" spans="1:81" ht="15" customHeight="1" x14ac:dyDescent="0.2">
      <c r="A741" s="82"/>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G741" s="82"/>
      <c r="AH741" s="82"/>
      <c r="AI741" s="82"/>
      <c r="AJ741" s="82"/>
      <c r="AK741" s="82"/>
      <c r="AL741" s="82"/>
      <c r="AM741" s="82"/>
      <c r="AN741" s="82"/>
      <c r="AO741" s="82"/>
      <c r="AP741" s="82"/>
      <c r="AQ741" s="82"/>
      <c r="AR741" s="82"/>
      <c r="AS741" s="82"/>
      <c r="AT741" s="82"/>
      <c r="AU741" s="82"/>
      <c r="AV741" s="82"/>
      <c r="AW741" s="82"/>
      <c r="AX741" s="82"/>
      <c r="AY741" s="82"/>
      <c r="AZ741" s="82"/>
      <c r="BA741" s="82"/>
      <c r="BB741" s="82"/>
      <c r="BC741" s="82"/>
      <c r="BD741" s="82"/>
      <c r="BE741" s="82"/>
      <c r="BF741" s="82"/>
      <c r="BG741" s="82"/>
      <c r="BH741" s="82"/>
      <c r="BI741" s="82"/>
      <c r="BJ741" s="82"/>
      <c r="BK741" s="82"/>
      <c r="BL741" s="82"/>
      <c r="BM741" s="82"/>
      <c r="BN741" s="82"/>
      <c r="BO741" s="82"/>
      <c r="BP741" s="82"/>
      <c r="BQ741" s="82"/>
      <c r="BR741" s="82"/>
      <c r="BS741" s="82"/>
      <c r="BT741" s="82"/>
      <c r="BU741" s="82"/>
      <c r="BV741" s="82"/>
      <c r="BW741" s="82"/>
      <c r="BX741" s="82"/>
      <c r="BY741" s="82"/>
      <c r="CA741" s="82"/>
      <c r="CB741" s="82"/>
      <c r="CC741" s="82"/>
    </row>
    <row r="742" spans="1:81" ht="15" customHeight="1" x14ac:dyDescent="0.2">
      <c r="A742" s="82"/>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c r="AA742" s="82"/>
      <c r="AB742" s="82"/>
      <c r="AC742" s="82"/>
      <c r="AD742" s="82"/>
      <c r="AE742" s="82"/>
      <c r="AF742" s="82"/>
      <c r="AG742" s="82"/>
      <c r="AH742" s="82"/>
      <c r="AI742" s="82"/>
      <c r="AJ742" s="82"/>
      <c r="AK742" s="82"/>
      <c r="AL742" s="82"/>
      <c r="AM742" s="82"/>
      <c r="AN742" s="82"/>
      <c r="AO742" s="82"/>
      <c r="AP742" s="82"/>
      <c r="AQ742" s="82"/>
      <c r="AR742" s="82"/>
      <c r="AS742" s="82"/>
      <c r="AT742" s="82"/>
      <c r="AU742" s="82"/>
      <c r="AV742" s="82"/>
      <c r="AW742" s="82"/>
      <c r="AX742" s="82"/>
      <c r="AY742" s="82"/>
      <c r="AZ742" s="82"/>
      <c r="BA742" s="82"/>
      <c r="BB742" s="82"/>
      <c r="BC742" s="82"/>
      <c r="BD742" s="82"/>
      <c r="BE742" s="82"/>
      <c r="BF742" s="82"/>
      <c r="BG742" s="82"/>
      <c r="BH742" s="82"/>
      <c r="BI742" s="82"/>
      <c r="BJ742" s="82"/>
      <c r="BK742" s="82"/>
      <c r="BL742" s="82"/>
      <c r="BM742" s="82"/>
      <c r="BN742" s="82"/>
      <c r="BO742" s="82"/>
      <c r="BP742" s="82"/>
      <c r="BQ742" s="82"/>
      <c r="BR742" s="82"/>
      <c r="BS742" s="82"/>
      <c r="BT742" s="82"/>
      <c r="BU742" s="82"/>
      <c r="BV742" s="82"/>
      <c r="BW742" s="82"/>
      <c r="BX742" s="82"/>
      <c r="BY742" s="82"/>
      <c r="CA742" s="82"/>
      <c r="CB742" s="82"/>
      <c r="CC742" s="82"/>
    </row>
    <row r="743" spans="1:81" ht="15" customHeight="1" x14ac:dyDescent="0.2">
      <c r="A743" s="82"/>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c r="AA743" s="82"/>
      <c r="AB743" s="82"/>
      <c r="AC743" s="82"/>
      <c r="AD743" s="82"/>
      <c r="AE743" s="82"/>
      <c r="AF743" s="82"/>
      <c r="AG743" s="82"/>
      <c r="AH743" s="82"/>
      <c r="AI743" s="82"/>
      <c r="AJ743" s="82"/>
      <c r="AK743" s="82"/>
      <c r="AL743" s="82"/>
      <c r="AM743" s="82"/>
      <c r="AN743" s="82"/>
      <c r="AO743" s="82"/>
      <c r="AP743" s="82"/>
      <c r="AQ743" s="82"/>
      <c r="AR743" s="82"/>
      <c r="AS743" s="82"/>
      <c r="AT743" s="82"/>
      <c r="AU743" s="82"/>
      <c r="AV743" s="82"/>
      <c r="AW743" s="82"/>
      <c r="AX743" s="82"/>
      <c r="AY743" s="82"/>
      <c r="AZ743" s="82"/>
      <c r="BA743" s="82"/>
      <c r="BB743" s="82"/>
      <c r="BC743" s="82"/>
      <c r="BD743" s="82"/>
      <c r="BE743" s="82"/>
      <c r="BF743" s="82"/>
      <c r="BG743" s="82"/>
      <c r="BH743" s="82"/>
      <c r="BI743" s="82"/>
      <c r="BJ743" s="82"/>
      <c r="BK743" s="82"/>
      <c r="BL743" s="82"/>
      <c r="BM743" s="82"/>
      <c r="BN743" s="82"/>
      <c r="BO743" s="82"/>
      <c r="BP743" s="82"/>
      <c r="BQ743" s="82"/>
      <c r="BR743" s="82"/>
      <c r="BS743" s="82"/>
      <c r="BT743" s="82"/>
      <c r="BU743" s="82"/>
      <c r="BV743" s="82"/>
      <c r="BW743" s="82"/>
      <c r="BX743" s="82"/>
      <c r="BY743" s="82"/>
      <c r="CA743" s="82"/>
      <c r="CB743" s="82"/>
      <c r="CC743" s="82"/>
    </row>
    <row r="744" spans="1:81" ht="15" customHeight="1" x14ac:dyDescent="0.2">
      <c r="A744" s="82"/>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c r="AA744" s="82"/>
      <c r="AB744" s="82"/>
      <c r="AC744" s="82"/>
      <c r="AD744" s="82"/>
      <c r="AE744" s="82"/>
      <c r="AF744" s="82"/>
      <c r="AG744" s="82"/>
      <c r="AH744" s="82"/>
      <c r="AI744" s="82"/>
      <c r="AJ744" s="82"/>
      <c r="AK744" s="82"/>
      <c r="AL744" s="82"/>
      <c r="AM744" s="82"/>
      <c r="AN744" s="82"/>
      <c r="AO744" s="82"/>
      <c r="AP744" s="82"/>
      <c r="AQ744" s="82"/>
      <c r="AR744" s="82"/>
      <c r="AS744" s="82"/>
      <c r="AT744" s="82"/>
      <c r="AU744" s="82"/>
      <c r="AV744" s="82"/>
      <c r="AW744" s="82"/>
      <c r="AX744" s="82"/>
      <c r="AY744" s="82"/>
      <c r="AZ744" s="82"/>
      <c r="BA744" s="82"/>
      <c r="BB744" s="82"/>
      <c r="BC744" s="82"/>
      <c r="BD744" s="82"/>
      <c r="BE744" s="82"/>
      <c r="BF744" s="82"/>
      <c r="BG744" s="82"/>
      <c r="BH744" s="82"/>
      <c r="BI744" s="82"/>
      <c r="BJ744" s="82"/>
      <c r="BK744" s="82"/>
      <c r="BL744" s="82"/>
      <c r="BM744" s="82"/>
      <c r="BN744" s="82"/>
      <c r="BO744" s="82"/>
      <c r="BP744" s="82"/>
      <c r="BQ744" s="82"/>
      <c r="BR744" s="82"/>
      <c r="BS744" s="82"/>
      <c r="BT744" s="82"/>
      <c r="BU744" s="82"/>
      <c r="BV744" s="82"/>
      <c r="BW744" s="82"/>
      <c r="BX744" s="82"/>
      <c r="BY744" s="82"/>
      <c r="CA744" s="82"/>
      <c r="CB744" s="82"/>
      <c r="CC744" s="82"/>
    </row>
    <row r="745" spans="1:81" ht="15" customHeight="1" x14ac:dyDescent="0.2">
      <c r="A745" s="82"/>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c r="AA745" s="82"/>
      <c r="AB745" s="82"/>
      <c r="AC745" s="82"/>
      <c r="AD745" s="82"/>
      <c r="AE745" s="82"/>
      <c r="AF745" s="82"/>
      <c r="AG745" s="82"/>
      <c r="AH745" s="82"/>
      <c r="AI745" s="82"/>
      <c r="AJ745" s="82"/>
      <c r="AK745" s="82"/>
      <c r="AL745" s="82"/>
      <c r="AM745" s="82"/>
      <c r="AN745" s="82"/>
      <c r="AO745" s="82"/>
      <c r="AP745" s="82"/>
      <c r="AQ745" s="82"/>
      <c r="AR745" s="82"/>
      <c r="AS745" s="82"/>
      <c r="AT745" s="82"/>
      <c r="AU745" s="82"/>
      <c r="AV745" s="82"/>
      <c r="AW745" s="82"/>
      <c r="AX745" s="82"/>
      <c r="AY745" s="82"/>
      <c r="AZ745" s="82"/>
      <c r="BA745" s="82"/>
      <c r="BB745" s="82"/>
      <c r="BC745" s="82"/>
      <c r="BD745" s="82"/>
      <c r="BE745" s="82"/>
      <c r="BF745" s="82"/>
      <c r="BG745" s="82"/>
      <c r="BH745" s="82"/>
      <c r="BI745" s="82"/>
      <c r="BJ745" s="82"/>
      <c r="BK745" s="82"/>
      <c r="BL745" s="82"/>
      <c r="BM745" s="82"/>
      <c r="BN745" s="82"/>
      <c r="BO745" s="82"/>
      <c r="BP745" s="82"/>
      <c r="BQ745" s="82"/>
      <c r="BR745" s="82"/>
      <c r="BS745" s="82"/>
      <c r="BT745" s="82"/>
      <c r="BU745" s="82"/>
      <c r="BV745" s="82"/>
      <c r="BW745" s="82"/>
      <c r="BX745" s="82"/>
      <c r="BY745" s="82"/>
      <c r="CA745" s="82"/>
      <c r="CB745" s="82"/>
      <c r="CC745" s="82"/>
    </row>
    <row r="746" spans="1:81" ht="15" customHeight="1" x14ac:dyDescent="0.2">
      <c r="A746" s="82"/>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c r="AA746" s="82"/>
      <c r="AB746" s="82"/>
      <c r="AC746" s="82"/>
      <c r="AD746" s="82"/>
      <c r="AE746" s="82"/>
      <c r="AF746" s="82"/>
      <c r="AG746" s="82"/>
      <c r="AH746" s="82"/>
      <c r="AI746" s="82"/>
      <c r="AJ746" s="82"/>
      <c r="AK746" s="82"/>
      <c r="AL746" s="82"/>
      <c r="AM746" s="82"/>
      <c r="AN746" s="82"/>
      <c r="AO746" s="82"/>
      <c r="AP746" s="82"/>
      <c r="AQ746" s="82"/>
      <c r="AR746" s="82"/>
      <c r="AS746" s="82"/>
      <c r="AT746" s="82"/>
      <c r="AU746" s="82"/>
      <c r="AV746" s="82"/>
      <c r="AW746" s="82"/>
      <c r="AX746" s="82"/>
      <c r="AY746" s="82"/>
      <c r="AZ746" s="82"/>
      <c r="BA746" s="82"/>
      <c r="BB746" s="82"/>
      <c r="BC746" s="82"/>
      <c r="BD746" s="82"/>
      <c r="BE746" s="82"/>
      <c r="BF746" s="82"/>
      <c r="BG746" s="82"/>
      <c r="BH746" s="82"/>
      <c r="BI746" s="82"/>
      <c r="BJ746" s="82"/>
      <c r="BK746" s="82"/>
      <c r="BL746" s="82"/>
      <c r="BM746" s="82"/>
      <c r="BN746" s="82"/>
      <c r="BO746" s="82"/>
      <c r="BP746" s="82"/>
      <c r="BQ746" s="82"/>
      <c r="BR746" s="82"/>
      <c r="BS746" s="82"/>
      <c r="BT746" s="82"/>
      <c r="BU746" s="82"/>
      <c r="BV746" s="82"/>
      <c r="BW746" s="82"/>
      <c r="BX746" s="82"/>
      <c r="BY746" s="82"/>
      <c r="CA746" s="82"/>
      <c r="CB746" s="82"/>
      <c r="CC746" s="82"/>
    </row>
    <row r="747" spans="1:81" ht="15" customHeight="1" x14ac:dyDescent="0.2">
      <c r="A747" s="82"/>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c r="AA747" s="82"/>
      <c r="AB747" s="82"/>
      <c r="AC747" s="82"/>
      <c r="AD747" s="82"/>
      <c r="AE747" s="82"/>
      <c r="AF747" s="82"/>
      <c r="AG747" s="82"/>
      <c r="AH747" s="82"/>
      <c r="AI747" s="82"/>
      <c r="AJ747" s="82"/>
      <c r="AK747" s="82"/>
      <c r="AL747" s="82"/>
      <c r="AM747" s="82"/>
      <c r="AN747" s="82"/>
      <c r="AO747" s="82"/>
      <c r="AP747" s="82"/>
      <c r="AQ747" s="82"/>
      <c r="AR747" s="82"/>
      <c r="AS747" s="82"/>
      <c r="AT747" s="82"/>
      <c r="AU747" s="82"/>
      <c r="AV747" s="82"/>
      <c r="AW747" s="82"/>
      <c r="AX747" s="82"/>
      <c r="AY747" s="82"/>
      <c r="AZ747" s="82"/>
      <c r="BA747" s="82"/>
      <c r="BB747" s="82"/>
      <c r="BC747" s="82"/>
      <c r="BD747" s="82"/>
      <c r="BE747" s="82"/>
      <c r="BF747" s="82"/>
      <c r="BG747" s="82"/>
      <c r="BH747" s="82"/>
      <c r="BI747" s="82"/>
      <c r="BJ747" s="82"/>
      <c r="BK747" s="82"/>
      <c r="BL747" s="82"/>
      <c r="BM747" s="82"/>
      <c r="BN747" s="82"/>
      <c r="BO747" s="82"/>
      <c r="BP747" s="82"/>
      <c r="BQ747" s="82"/>
      <c r="BR747" s="82"/>
      <c r="BS747" s="82"/>
      <c r="BT747" s="82"/>
      <c r="BU747" s="82"/>
      <c r="BV747" s="82"/>
      <c r="BW747" s="82"/>
      <c r="BX747" s="82"/>
      <c r="BY747" s="82"/>
      <c r="CA747" s="82"/>
      <c r="CB747" s="82"/>
      <c r="CC747" s="82"/>
    </row>
    <row r="748" spans="1:81" ht="15" customHeight="1" x14ac:dyDescent="0.2">
      <c r="A748" s="82"/>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c r="AJ748" s="82"/>
      <c r="AK748" s="82"/>
      <c r="AL748" s="82"/>
      <c r="AM748" s="82"/>
      <c r="AN748" s="82"/>
      <c r="AO748" s="82"/>
      <c r="AP748" s="82"/>
      <c r="AQ748" s="82"/>
      <c r="AR748" s="82"/>
      <c r="AS748" s="82"/>
      <c r="AT748" s="82"/>
      <c r="AU748" s="82"/>
      <c r="AV748" s="82"/>
      <c r="AW748" s="82"/>
      <c r="AX748" s="82"/>
      <c r="AY748" s="82"/>
      <c r="AZ748" s="82"/>
      <c r="BA748" s="82"/>
      <c r="BB748" s="82"/>
      <c r="BC748" s="82"/>
      <c r="BD748" s="82"/>
      <c r="BE748" s="82"/>
      <c r="BF748" s="82"/>
      <c r="BG748" s="82"/>
      <c r="BH748" s="82"/>
      <c r="BI748" s="82"/>
      <c r="BJ748" s="82"/>
      <c r="BK748" s="82"/>
      <c r="BL748" s="82"/>
      <c r="BM748" s="82"/>
      <c r="BN748" s="82"/>
      <c r="BO748" s="82"/>
      <c r="BP748" s="82"/>
      <c r="BQ748" s="82"/>
      <c r="BR748" s="82"/>
      <c r="BS748" s="82"/>
      <c r="BT748" s="82"/>
      <c r="BU748" s="82"/>
      <c r="BV748" s="82"/>
      <c r="BW748" s="82"/>
      <c r="BX748" s="82"/>
      <c r="BY748" s="82"/>
      <c r="CA748" s="82"/>
      <c r="CB748" s="82"/>
      <c r="CC748" s="82"/>
    </row>
    <row r="749" spans="1:81" ht="15" customHeight="1" x14ac:dyDescent="0.2">
      <c r="A749" s="82"/>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c r="AJ749" s="82"/>
      <c r="AK749" s="82"/>
      <c r="AL749" s="82"/>
      <c r="AM749" s="82"/>
      <c r="AN749" s="82"/>
      <c r="AO749" s="82"/>
      <c r="AP749" s="82"/>
      <c r="AQ749" s="82"/>
      <c r="AR749" s="82"/>
      <c r="AS749" s="82"/>
      <c r="AT749" s="82"/>
      <c r="AU749" s="82"/>
      <c r="AV749" s="82"/>
      <c r="AW749" s="82"/>
      <c r="AX749" s="82"/>
      <c r="AY749" s="82"/>
      <c r="AZ749" s="82"/>
      <c r="BA749" s="82"/>
      <c r="BB749" s="82"/>
      <c r="BC749" s="82"/>
      <c r="BD749" s="82"/>
      <c r="BE749" s="82"/>
      <c r="BF749" s="82"/>
      <c r="BG749" s="82"/>
      <c r="BH749" s="82"/>
      <c r="BI749" s="82"/>
      <c r="BJ749" s="82"/>
      <c r="BK749" s="82"/>
      <c r="BL749" s="82"/>
      <c r="BM749" s="82"/>
      <c r="BN749" s="82"/>
      <c r="BO749" s="82"/>
      <c r="BP749" s="82"/>
      <c r="BQ749" s="82"/>
      <c r="BR749" s="82"/>
      <c r="BS749" s="82"/>
      <c r="BT749" s="82"/>
      <c r="BU749" s="82"/>
      <c r="BV749" s="82"/>
      <c r="BW749" s="82"/>
      <c r="BX749" s="82"/>
      <c r="BY749" s="82"/>
      <c r="CA749" s="82"/>
      <c r="CB749" s="82"/>
      <c r="CC749" s="82"/>
    </row>
    <row r="750" spans="1:81" ht="15" customHeight="1" x14ac:dyDescent="0.2">
      <c r="A750" s="82"/>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c r="AA750" s="82"/>
      <c r="AB750" s="82"/>
      <c r="AC750" s="82"/>
      <c r="AD750" s="82"/>
      <c r="AE750" s="82"/>
      <c r="AF750" s="82"/>
      <c r="AG750" s="82"/>
      <c r="AH750" s="82"/>
      <c r="AI750" s="82"/>
      <c r="AJ750" s="82"/>
      <c r="AK750" s="82"/>
      <c r="AL750" s="82"/>
      <c r="AM750" s="82"/>
      <c r="AN750" s="82"/>
      <c r="AO750" s="82"/>
      <c r="AP750" s="82"/>
      <c r="AQ750" s="82"/>
      <c r="AR750" s="82"/>
      <c r="AS750" s="82"/>
      <c r="AT750" s="82"/>
      <c r="AU750" s="82"/>
      <c r="AV750" s="82"/>
      <c r="AW750" s="82"/>
      <c r="AX750" s="82"/>
      <c r="AY750" s="82"/>
      <c r="AZ750" s="82"/>
      <c r="BA750" s="82"/>
      <c r="BB750" s="82"/>
      <c r="BC750" s="82"/>
      <c r="BD750" s="82"/>
      <c r="BE750" s="82"/>
      <c r="BF750" s="82"/>
      <c r="BG750" s="82"/>
      <c r="BH750" s="82"/>
      <c r="BI750" s="82"/>
      <c r="BJ750" s="82"/>
      <c r="BK750" s="82"/>
      <c r="BL750" s="82"/>
      <c r="BM750" s="82"/>
      <c r="BN750" s="82"/>
      <c r="BO750" s="82"/>
      <c r="BP750" s="82"/>
      <c r="BQ750" s="82"/>
      <c r="BR750" s="82"/>
      <c r="BS750" s="82"/>
      <c r="BT750" s="82"/>
      <c r="BU750" s="82"/>
      <c r="BV750" s="82"/>
      <c r="BW750" s="82"/>
      <c r="BX750" s="82"/>
      <c r="BY750" s="82"/>
      <c r="CA750" s="82"/>
      <c r="CB750" s="82"/>
      <c r="CC750" s="82"/>
    </row>
    <row r="751" spans="1:81" ht="15" customHeight="1" x14ac:dyDescent="0.2">
      <c r="A751" s="82"/>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c r="AA751" s="82"/>
      <c r="AB751" s="82"/>
      <c r="AC751" s="82"/>
      <c r="AD751" s="82"/>
      <c r="AE751" s="82"/>
      <c r="AF751" s="82"/>
      <c r="AG751" s="82"/>
      <c r="AH751" s="82"/>
      <c r="AI751" s="82"/>
      <c r="AJ751" s="82"/>
      <c r="AK751" s="82"/>
      <c r="AL751" s="82"/>
      <c r="AM751" s="82"/>
      <c r="AN751" s="82"/>
      <c r="AO751" s="82"/>
      <c r="AP751" s="82"/>
      <c r="AQ751" s="82"/>
      <c r="AR751" s="82"/>
      <c r="AS751" s="82"/>
      <c r="AT751" s="82"/>
      <c r="AU751" s="82"/>
      <c r="AV751" s="82"/>
      <c r="AW751" s="82"/>
      <c r="AX751" s="82"/>
      <c r="AY751" s="82"/>
      <c r="AZ751" s="82"/>
      <c r="BA751" s="82"/>
      <c r="BB751" s="82"/>
      <c r="BC751" s="82"/>
      <c r="BD751" s="82"/>
      <c r="BE751" s="82"/>
      <c r="BF751" s="82"/>
      <c r="BG751" s="82"/>
      <c r="BH751" s="82"/>
      <c r="BI751" s="82"/>
      <c r="BJ751" s="82"/>
      <c r="BK751" s="82"/>
      <c r="BL751" s="82"/>
      <c r="BM751" s="82"/>
      <c r="BN751" s="82"/>
      <c r="BO751" s="82"/>
      <c r="BP751" s="82"/>
      <c r="BQ751" s="82"/>
      <c r="BR751" s="82"/>
      <c r="BS751" s="82"/>
      <c r="BT751" s="82"/>
      <c r="BU751" s="82"/>
      <c r="BV751" s="82"/>
      <c r="BW751" s="82"/>
      <c r="BX751" s="82"/>
      <c r="BY751" s="82"/>
      <c r="CA751" s="82"/>
      <c r="CB751" s="82"/>
      <c r="CC751" s="82"/>
    </row>
    <row r="752" spans="1:81" ht="15" customHeight="1" x14ac:dyDescent="0.2">
      <c r="A752" s="82"/>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c r="AA752" s="82"/>
      <c r="AB752" s="82"/>
      <c r="AC752" s="82"/>
      <c r="AD752" s="82"/>
      <c r="AE752" s="82"/>
      <c r="AF752" s="82"/>
      <c r="AG752" s="82"/>
      <c r="AH752" s="82"/>
      <c r="AI752" s="82"/>
      <c r="AJ752" s="82"/>
      <c r="AK752" s="82"/>
      <c r="AL752" s="82"/>
      <c r="AM752" s="82"/>
      <c r="AN752" s="82"/>
      <c r="AO752" s="82"/>
      <c r="AP752" s="82"/>
      <c r="AQ752" s="82"/>
      <c r="AR752" s="82"/>
      <c r="AS752" s="82"/>
      <c r="AT752" s="82"/>
      <c r="AU752" s="82"/>
      <c r="AV752" s="82"/>
      <c r="AW752" s="82"/>
      <c r="AX752" s="82"/>
      <c r="AY752" s="82"/>
      <c r="AZ752" s="82"/>
      <c r="BA752" s="82"/>
      <c r="BB752" s="82"/>
      <c r="BC752" s="82"/>
      <c r="BD752" s="82"/>
      <c r="BE752" s="82"/>
      <c r="BF752" s="82"/>
      <c r="BG752" s="82"/>
      <c r="BH752" s="82"/>
      <c r="BI752" s="82"/>
      <c r="BJ752" s="82"/>
      <c r="BK752" s="82"/>
      <c r="BL752" s="82"/>
      <c r="BM752" s="82"/>
      <c r="BN752" s="82"/>
      <c r="BO752" s="82"/>
      <c r="BP752" s="82"/>
      <c r="BQ752" s="82"/>
      <c r="BR752" s="82"/>
      <c r="BS752" s="82"/>
      <c r="BT752" s="82"/>
      <c r="BU752" s="82"/>
      <c r="BV752" s="82"/>
      <c r="BW752" s="82"/>
      <c r="BX752" s="82"/>
      <c r="BY752" s="82"/>
      <c r="CA752" s="82"/>
      <c r="CB752" s="82"/>
      <c r="CC752" s="82"/>
    </row>
    <row r="753" spans="1:81" ht="15" customHeight="1" x14ac:dyDescent="0.2">
      <c r="A753" s="82"/>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c r="AA753" s="82"/>
      <c r="AB753" s="82"/>
      <c r="AC753" s="82"/>
      <c r="AD753" s="82"/>
      <c r="AE753" s="82"/>
      <c r="AF753" s="82"/>
      <c r="AG753" s="82"/>
      <c r="AH753" s="82"/>
      <c r="AI753" s="82"/>
      <c r="AJ753" s="82"/>
      <c r="AK753" s="82"/>
      <c r="AL753" s="82"/>
      <c r="AM753" s="82"/>
      <c r="AN753" s="82"/>
      <c r="AO753" s="82"/>
      <c r="AP753" s="82"/>
      <c r="AQ753" s="82"/>
      <c r="AR753" s="82"/>
      <c r="AS753" s="82"/>
      <c r="AT753" s="82"/>
      <c r="AU753" s="82"/>
      <c r="AV753" s="82"/>
      <c r="AW753" s="82"/>
      <c r="AX753" s="82"/>
      <c r="AY753" s="82"/>
      <c r="AZ753" s="82"/>
      <c r="BA753" s="82"/>
      <c r="BB753" s="82"/>
      <c r="BC753" s="82"/>
      <c r="BD753" s="82"/>
      <c r="BE753" s="82"/>
      <c r="BF753" s="82"/>
      <c r="BG753" s="82"/>
      <c r="BH753" s="82"/>
      <c r="BI753" s="82"/>
      <c r="BJ753" s="82"/>
      <c r="BK753" s="82"/>
      <c r="BL753" s="82"/>
      <c r="BM753" s="82"/>
      <c r="BN753" s="82"/>
      <c r="BO753" s="82"/>
      <c r="BP753" s="82"/>
      <c r="BQ753" s="82"/>
      <c r="BR753" s="82"/>
      <c r="BS753" s="82"/>
      <c r="BT753" s="82"/>
      <c r="BU753" s="82"/>
      <c r="BV753" s="82"/>
      <c r="BW753" s="82"/>
      <c r="BX753" s="82"/>
      <c r="BY753" s="82"/>
      <c r="CA753" s="82"/>
      <c r="CB753" s="82"/>
      <c r="CC753" s="82"/>
    </row>
    <row r="754" spans="1:81" ht="15" customHeight="1" x14ac:dyDescent="0.2">
      <c r="A754" s="82"/>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G754" s="82"/>
      <c r="AH754" s="82"/>
      <c r="AI754" s="82"/>
      <c r="AJ754" s="82"/>
      <c r="AK754" s="82"/>
      <c r="AL754" s="82"/>
      <c r="AM754" s="82"/>
      <c r="AN754" s="82"/>
      <c r="AO754" s="82"/>
      <c r="AP754" s="82"/>
      <c r="AQ754" s="82"/>
      <c r="AR754" s="82"/>
      <c r="AS754" s="82"/>
      <c r="AT754" s="82"/>
      <c r="AU754" s="82"/>
      <c r="AV754" s="82"/>
      <c r="AW754" s="82"/>
      <c r="AX754" s="82"/>
      <c r="AY754" s="82"/>
      <c r="AZ754" s="82"/>
      <c r="BA754" s="82"/>
      <c r="BB754" s="82"/>
      <c r="BC754" s="82"/>
      <c r="BD754" s="82"/>
      <c r="BE754" s="82"/>
      <c r="BF754" s="82"/>
      <c r="BG754" s="82"/>
      <c r="BH754" s="82"/>
      <c r="BI754" s="82"/>
      <c r="BJ754" s="82"/>
      <c r="BK754" s="82"/>
      <c r="BL754" s="82"/>
      <c r="BM754" s="82"/>
      <c r="BN754" s="82"/>
      <c r="BO754" s="82"/>
      <c r="BP754" s="82"/>
      <c r="BQ754" s="82"/>
      <c r="BR754" s="82"/>
      <c r="BS754" s="82"/>
      <c r="BT754" s="82"/>
      <c r="BU754" s="82"/>
      <c r="BV754" s="82"/>
      <c r="BW754" s="82"/>
      <c r="BX754" s="82"/>
      <c r="BY754" s="82"/>
      <c r="CA754" s="82"/>
      <c r="CB754" s="82"/>
      <c r="CC754" s="82"/>
    </row>
    <row r="755" spans="1:81" ht="15" customHeight="1" x14ac:dyDescent="0.2">
      <c r="A755" s="82"/>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c r="AA755" s="82"/>
      <c r="AB755" s="82"/>
      <c r="AC755" s="82"/>
      <c r="AD755" s="82"/>
      <c r="AE755" s="82"/>
      <c r="AF755" s="82"/>
      <c r="AG755" s="82"/>
      <c r="AH755" s="82"/>
      <c r="AI755" s="82"/>
      <c r="AJ755" s="82"/>
      <c r="AK755" s="82"/>
      <c r="AL755" s="82"/>
      <c r="AM755" s="82"/>
      <c r="AN755" s="82"/>
      <c r="AO755" s="82"/>
      <c r="AP755" s="82"/>
      <c r="AQ755" s="82"/>
      <c r="AR755" s="82"/>
      <c r="AS755" s="82"/>
      <c r="AT755" s="82"/>
      <c r="AU755" s="82"/>
      <c r="AV755" s="82"/>
      <c r="AW755" s="82"/>
      <c r="AX755" s="82"/>
      <c r="AY755" s="82"/>
      <c r="AZ755" s="82"/>
      <c r="BA755" s="82"/>
      <c r="BB755" s="82"/>
      <c r="BC755" s="82"/>
      <c r="BD755" s="82"/>
      <c r="BE755" s="82"/>
      <c r="BF755" s="82"/>
      <c r="BG755" s="82"/>
      <c r="BH755" s="82"/>
      <c r="BI755" s="82"/>
      <c r="BJ755" s="82"/>
      <c r="BK755" s="82"/>
      <c r="BL755" s="82"/>
      <c r="BM755" s="82"/>
      <c r="BN755" s="82"/>
      <c r="BO755" s="82"/>
      <c r="BP755" s="82"/>
      <c r="BQ755" s="82"/>
      <c r="BR755" s="82"/>
      <c r="BS755" s="82"/>
      <c r="BT755" s="82"/>
      <c r="BU755" s="82"/>
      <c r="BV755" s="82"/>
      <c r="BW755" s="82"/>
      <c r="BX755" s="82"/>
      <c r="BY755" s="82"/>
      <c r="CA755" s="82"/>
      <c r="CB755" s="82"/>
      <c r="CC755" s="82"/>
    </row>
    <row r="756" spans="1:81" ht="15" customHeight="1" x14ac:dyDescent="0.2">
      <c r="A756" s="82"/>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c r="AA756" s="82"/>
      <c r="AB756" s="82"/>
      <c r="AC756" s="82"/>
      <c r="AD756" s="82"/>
      <c r="AE756" s="82"/>
      <c r="AF756" s="82"/>
      <c r="AG756" s="82"/>
      <c r="AH756" s="82"/>
      <c r="AI756" s="82"/>
      <c r="AJ756" s="82"/>
      <c r="AK756" s="82"/>
      <c r="AL756" s="82"/>
      <c r="AM756" s="82"/>
      <c r="AN756" s="82"/>
      <c r="AO756" s="82"/>
      <c r="AP756" s="82"/>
      <c r="AQ756" s="82"/>
      <c r="AR756" s="82"/>
      <c r="AS756" s="82"/>
      <c r="AT756" s="82"/>
      <c r="AU756" s="82"/>
      <c r="AV756" s="82"/>
      <c r="AW756" s="82"/>
      <c r="AX756" s="82"/>
      <c r="AY756" s="82"/>
      <c r="AZ756" s="82"/>
      <c r="BA756" s="82"/>
      <c r="BB756" s="82"/>
      <c r="BC756" s="82"/>
      <c r="BD756" s="82"/>
      <c r="BE756" s="82"/>
      <c r="BF756" s="82"/>
      <c r="BG756" s="82"/>
      <c r="BH756" s="82"/>
      <c r="BI756" s="82"/>
      <c r="BJ756" s="82"/>
      <c r="BK756" s="82"/>
      <c r="BL756" s="82"/>
      <c r="BM756" s="82"/>
      <c r="BN756" s="82"/>
      <c r="BO756" s="82"/>
      <c r="BP756" s="82"/>
      <c r="BQ756" s="82"/>
      <c r="BR756" s="82"/>
      <c r="BS756" s="82"/>
      <c r="BT756" s="82"/>
      <c r="BU756" s="82"/>
      <c r="BV756" s="82"/>
      <c r="BW756" s="82"/>
      <c r="BX756" s="82"/>
      <c r="BY756" s="82"/>
      <c r="CA756" s="82"/>
      <c r="CB756" s="82"/>
      <c r="CC756" s="82"/>
    </row>
    <row r="757" spans="1:81" ht="15" customHeight="1" x14ac:dyDescent="0.2">
      <c r="A757" s="82"/>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c r="AA757" s="82"/>
      <c r="AB757" s="82"/>
      <c r="AC757" s="82"/>
      <c r="AD757" s="82"/>
      <c r="AE757" s="82"/>
      <c r="AF757" s="82"/>
      <c r="AG757" s="82"/>
      <c r="AH757" s="82"/>
      <c r="AI757" s="82"/>
      <c r="AJ757" s="82"/>
      <c r="AK757" s="82"/>
      <c r="AL757" s="82"/>
      <c r="AM757" s="82"/>
      <c r="AN757" s="82"/>
      <c r="AO757" s="82"/>
      <c r="AP757" s="82"/>
      <c r="AQ757" s="82"/>
      <c r="AR757" s="82"/>
      <c r="AS757" s="82"/>
      <c r="AT757" s="82"/>
      <c r="AU757" s="82"/>
      <c r="AV757" s="82"/>
      <c r="AW757" s="82"/>
      <c r="AX757" s="82"/>
      <c r="AY757" s="82"/>
      <c r="AZ757" s="82"/>
      <c r="BA757" s="82"/>
      <c r="BB757" s="82"/>
      <c r="BC757" s="82"/>
      <c r="BD757" s="82"/>
      <c r="BE757" s="82"/>
      <c r="BF757" s="82"/>
      <c r="BG757" s="82"/>
      <c r="BH757" s="82"/>
      <c r="BI757" s="82"/>
      <c r="BJ757" s="82"/>
      <c r="BK757" s="82"/>
      <c r="BL757" s="82"/>
      <c r="BM757" s="82"/>
      <c r="BN757" s="82"/>
      <c r="BO757" s="82"/>
      <c r="BP757" s="82"/>
      <c r="BQ757" s="82"/>
      <c r="BR757" s="82"/>
      <c r="BS757" s="82"/>
      <c r="BT757" s="82"/>
      <c r="BU757" s="82"/>
      <c r="BV757" s="82"/>
      <c r="BW757" s="82"/>
      <c r="BX757" s="82"/>
      <c r="BY757" s="82"/>
      <c r="CA757" s="82"/>
      <c r="CB757" s="82"/>
      <c r="CC757" s="82"/>
    </row>
    <row r="758" spans="1:81" ht="15" customHeight="1" x14ac:dyDescent="0.2">
      <c r="A758" s="82"/>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c r="AA758" s="82"/>
      <c r="AB758" s="82"/>
      <c r="AC758" s="82"/>
      <c r="AD758" s="82"/>
      <c r="AE758" s="82"/>
      <c r="AF758" s="82"/>
      <c r="AG758" s="82"/>
      <c r="AH758" s="82"/>
      <c r="AI758" s="82"/>
      <c r="AJ758" s="82"/>
      <c r="AK758" s="82"/>
      <c r="AL758" s="82"/>
      <c r="AM758" s="82"/>
      <c r="AN758" s="82"/>
      <c r="AO758" s="82"/>
      <c r="AP758" s="82"/>
      <c r="AQ758" s="82"/>
      <c r="AR758" s="82"/>
      <c r="AS758" s="82"/>
      <c r="AT758" s="82"/>
      <c r="AU758" s="82"/>
      <c r="AV758" s="82"/>
      <c r="AW758" s="82"/>
      <c r="AX758" s="82"/>
      <c r="AY758" s="82"/>
      <c r="AZ758" s="82"/>
      <c r="BA758" s="82"/>
      <c r="BB758" s="82"/>
      <c r="BC758" s="82"/>
      <c r="BD758" s="82"/>
      <c r="BE758" s="82"/>
      <c r="BF758" s="82"/>
      <c r="BG758" s="82"/>
      <c r="BH758" s="82"/>
      <c r="BI758" s="82"/>
      <c r="BJ758" s="82"/>
      <c r="BK758" s="82"/>
      <c r="BL758" s="82"/>
      <c r="BM758" s="82"/>
      <c r="BN758" s="82"/>
      <c r="BO758" s="82"/>
      <c r="BP758" s="82"/>
      <c r="BQ758" s="82"/>
      <c r="BR758" s="82"/>
      <c r="BS758" s="82"/>
      <c r="BT758" s="82"/>
      <c r="BU758" s="82"/>
      <c r="BV758" s="82"/>
      <c r="BW758" s="82"/>
      <c r="BX758" s="82"/>
      <c r="BY758" s="82"/>
      <c r="CA758" s="82"/>
      <c r="CB758" s="82"/>
      <c r="CC758" s="82"/>
    </row>
    <row r="759" spans="1:81" ht="15" customHeight="1" x14ac:dyDescent="0.2">
      <c r="A759" s="82"/>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c r="AA759" s="82"/>
      <c r="AB759" s="82"/>
      <c r="AC759" s="82"/>
      <c r="AD759" s="82"/>
      <c r="AE759" s="82"/>
      <c r="AF759" s="82"/>
      <c r="AG759" s="82"/>
      <c r="AH759" s="82"/>
      <c r="AI759" s="82"/>
      <c r="AJ759" s="82"/>
      <c r="AK759" s="82"/>
      <c r="AL759" s="82"/>
      <c r="AM759" s="82"/>
      <c r="AN759" s="82"/>
      <c r="AO759" s="82"/>
      <c r="AP759" s="82"/>
      <c r="AQ759" s="82"/>
      <c r="AR759" s="82"/>
      <c r="AS759" s="82"/>
      <c r="AT759" s="82"/>
      <c r="AU759" s="82"/>
      <c r="AV759" s="82"/>
      <c r="AW759" s="82"/>
      <c r="AX759" s="82"/>
      <c r="AY759" s="82"/>
      <c r="AZ759" s="82"/>
      <c r="BA759" s="82"/>
      <c r="BB759" s="82"/>
      <c r="BC759" s="82"/>
      <c r="BD759" s="82"/>
      <c r="BE759" s="82"/>
      <c r="BF759" s="82"/>
      <c r="BG759" s="82"/>
      <c r="BH759" s="82"/>
      <c r="BI759" s="82"/>
      <c r="BJ759" s="82"/>
      <c r="BK759" s="82"/>
      <c r="BL759" s="82"/>
      <c r="BM759" s="82"/>
      <c r="BN759" s="82"/>
      <c r="BO759" s="82"/>
      <c r="BP759" s="82"/>
      <c r="BQ759" s="82"/>
      <c r="BR759" s="82"/>
      <c r="BS759" s="82"/>
      <c r="BT759" s="82"/>
      <c r="BU759" s="82"/>
      <c r="BV759" s="82"/>
      <c r="BW759" s="82"/>
      <c r="BX759" s="82"/>
      <c r="BY759" s="82"/>
      <c r="CA759" s="82"/>
      <c r="CB759" s="82"/>
      <c r="CC759" s="82"/>
    </row>
    <row r="760" spans="1:81" ht="15" customHeight="1" x14ac:dyDescent="0.2">
      <c r="A760" s="82"/>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G760" s="82"/>
      <c r="AH760" s="82"/>
      <c r="AI760" s="82"/>
      <c r="AJ760" s="82"/>
      <c r="AK760" s="82"/>
      <c r="AL760" s="82"/>
      <c r="AM760" s="82"/>
      <c r="AN760" s="82"/>
      <c r="AO760" s="82"/>
      <c r="AP760" s="82"/>
      <c r="AQ760" s="82"/>
      <c r="AR760" s="82"/>
      <c r="AS760" s="82"/>
      <c r="AT760" s="82"/>
      <c r="AU760" s="82"/>
      <c r="AV760" s="82"/>
      <c r="AW760" s="82"/>
      <c r="AX760" s="82"/>
      <c r="AY760" s="82"/>
      <c r="AZ760" s="82"/>
      <c r="BA760" s="82"/>
      <c r="BB760" s="82"/>
      <c r="BC760" s="82"/>
      <c r="BD760" s="82"/>
      <c r="BE760" s="82"/>
      <c r="BF760" s="82"/>
      <c r="BG760" s="82"/>
      <c r="BH760" s="82"/>
      <c r="BI760" s="82"/>
      <c r="BJ760" s="82"/>
      <c r="BK760" s="82"/>
      <c r="BL760" s="82"/>
      <c r="BM760" s="82"/>
      <c r="BN760" s="82"/>
      <c r="BO760" s="82"/>
      <c r="BP760" s="82"/>
      <c r="BQ760" s="82"/>
      <c r="BR760" s="82"/>
      <c r="BS760" s="82"/>
      <c r="BT760" s="82"/>
      <c r="BU760" s="82"/>
      <c r="BV760" s="82"/>
      <c r="BW760" s="82"/>
      <c r="BX760" s="82"/>
      <c r="BY760" s="82"/>
      <c r="CA760" s="82"/>
      <c r="CB760" s="82"/>
      <c r="CC760" s="82"/>
    </row>
    <row r="761" spans="1:81" ht="15" customHeight="1" x14ac:dyDescent="0.2">
      <c r="A761" s="82"/>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c r="AA761" s="82"/>
      <c r="AB761" s="82"/>
      <c r="AC761" s="82"/>
      <c r="AD761" s="82"/>
      <c r="AE761" s="82"/>
      <c r="AF761" s="82"/>
      <c r="AG761" s="82"/>
      <c r="AH761" s="82"/>
      <c r="AI761" s="82"/>
      <c r="AJ761" s="82"/>
      <c r="AK761" s="82"/>
      <c r="AL761" s="82"/>
      <c r="AM761" s="82"/>
      <c r="AN761" s="82"/>
      <c r="AO761" s="82"/>
      <c r="AP761" s="82"/>
      <c r="AQ761" s="82"/>
      <c r="AR761" s="82"/>
      <c r="AS761" s="82"/>
      <c r="AT761" s="82"/>
      <c r="AU761" s="82"/>
      <c r="AV761" s="82"/>
      <c r="AW761" s="82"/>
      <c r="AX761" s="82"/>
      <c r="AY761" s="82"/>
      <c r="AZ761" s="82"/>
      <c r="BA761" s="82"/>
      <c r="BB761" s="82"/>
      <c r="BC761" s="82"/>
      <c r="BD761" s="82"/>
      <c r="BE761" s="82"/>
      <c r="BF761" s="82"/>
      <c r="BG761" s="82"/>
      <c r="BH761" s="82"/>
      <c r="BI761" s="82"/>
      <c r="BJ761" s="82"/>
      <c r="BK761" s="82"/>
      <c r="BL761" s="82"/>
      <c r="BM761" s="82"/>
      <c r="BN761" s="82"/>
      <c r="BO761" s="82"/>
      <c r="BP761" s="82"/>
      <c r="BQ761" s="82"/>
      <c r="BR761" s="82"/>
      <c r="BS761" s="82"/>
      <c r="BT761" s="82"/>
      <c r="BU761" s="82"/>
      <c r="BV761" s="82"/>
      <c r="BW761" s="82"/>
      <c r="BX761" s="82"/>
      <c r="BY761" s="82"/>
      <c r="CA761" s="82"/>
      <c r="CB761" s="82"/>
      <c r="CC761" s="82"/>
    </row>
    <row r="762" spans="1:81" ht="15" customHeight="1" x14ac:dyDescent="0.2">
      <c r="A762" s="82"/>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c r="AA762" s="82"/>
      <c r="AB762" s="82"/>
      <c r="AC762" s="82"/>
      <c r="AD762" s="82"/>
      <c r="AE762" s="82"/>
      <c r="AF762" s="82"/>
      <c r="AG762" s="82"/>
      <c r="AH762" s="82"/>
      <c r="AI762" s="82"/>
      <c r="AJ762" s="82"/>
      <c r="AK762" s="82"/>
      <c r="AL762" s="82"/>
      <c r="AM762" s="82"/>
      <c r="AN762" s="82"/>
      <c r="AO762" s="82"/>
      <c r="AP762" s="82"/>
      <c r="AQ762" s="82"/>
      <c r="AR762" s="82"/>
      <c r="AS762" s="82"/>
      <c r="AT762" s="82"/>
      <c r="AU762" s="82"/>
      <c r="AV762" s="82"/>
      <c r="AW762" s="82"/>
      <c r="AX762" s="82"/>
      <c r="AY762" s="82"/>
      <c r="AZ762" s="82"/>
      <c r="BA762" s="82"/>
      <c r="BB762" s="82"/>
      <c r="BC762" s="82"/>
      <c r="BD762" s="82"/>
      <c r="BE762" s="82"/>
      <c r="BF762" s="82"/>
      <c r="BG762" s="82"/>
      <c r="BH762" s="82"/>
      <c r="BI762" s="82"/>
      <c r="BJ762" s="82"/>
      <c r="BK762" s="82"/>
      <c r="BL762" s="82"/>
      <c r="BM762" s="82"/>
      <c r="BN762" s="82"/>
      <c r="BO762" s="82"/>
      <c r="BP762" s="82"/>
      <c r="BQ762" s="82"/>
      <c r="BR762" s="82"/>
      <c r="BS762" s="82"/>
      <c r="BT762" s="82"/>
      <c r="BU762" s="82"/>
      <c r="BV762" s="82"/>
      <c r="BW762" s="82"/>
      <c r="BX762" s="82"/>
      <c r="BY762" s="82"/>
      <c r="CA762" s="82"/>
      <c r="CB762" s="82"/>
      <c r="CC762" s="82"/>
    </row>
    <row r="763" spans="1:81" ht="15" customHeight="1" x14ac:dyDescent="0.2">
      <c r="A763" s="82"/>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c r="AA763" s="82"/>
      <c r="AB763" s="82"/>
      <c r="AC763" s="82"/>
      <c r="AD763" s="82"/>
      <c r="AE763" s="82"/>
      <c r="AF763" s="82"/>
      <c r="AG763" s="82"/>
      <c r="AH763" s="82"/>
      <c r="AI763" s="82"/>
      <c r="AJ763" s="82"/>
      <c r="AK763" s="82"/>
      <c r="AL763" s="82"/>
      <c r="AM763" s="82"/>
      <c r="AN763" s="82"/>
      <c r="AO763" s="82"/>
      <c r="AP763" s="82"/>
      <c r="AQ763" s="82"/>
      <c r="AR763" s="82"/>
      <c r="AS763" s="82"/>
      <c r="AT763" s="82"/>
      <c r="AU763" s="82"/>
      <c r="AV763" s="82"/>
      <c r="AW763" s="82"/>
      <c r="AX763" s="82"/>
      <c r="AY763" s="82"/>
      <c r="AZ763" s="82"/>
      <c r="BA763" s="82"/>
      <c r="BB763" s="82"/>
      <c r="BC763" s="82"/>
      <c r="BD763" s="82"/>
      <c r="BE763" s="82"/>
      <c r="BF763" s="82"/>
      <c r="BG763" s="82"/>
      <c r="BH763" s="82"/>
      <c r="BI763" s="82"/>
      <c r="BJ763" s="82"/>
      <c r="BK763" s="82"/>
      <c r="BL763" s="82"/>
      <c r="BM763" s="82"/>
      <c r="BN763" s="82"/>
      <c r="BO763" s="82"/>
      <c r="BP763" s="82"/>
      <c r="BQ763" s="82"/>
      <c r="BR763" s="82"/>
      <c r="BS763" s="82"/>
      <c r="BT763" s="82"/>
      <c r="BU763" s="82"/>
      <c r="BV763" s="82"/>
      <c r="BW763" s="82"/>
      <c r="BX763" s="82"/>
      <c r="BY763" s="82"/>
      <c r="CA763" s="82"/>
      <c r="CB763" s="82"/>
      <c r="CC763" s="82"/>
    </row>
    <row r="764" spans="1:81" ht="15" customHeight="1" x14ac:dyDescent="0.2">
      <c r="A764" s="82"/>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c r="AA764" s="82"/>
      <c r="AB764" s="82"/>
      <c r="AC764" s="82"/>
      <c r="AD764" s="82"/>
      <c r="AE764" s="82"/>
      <c r="AF764" s="82"/>
      <c r="AG764" s="82"/>
      <c r="AH764" s="82"/>
      <c r="AI764" s="82"/>
      <c r="AJ764" s="82"/>
      <c r="AK764" s="82"/>
      <c r="AL764" s="82"/>
      <c r="AM764" s="82"/>
      <c r="AN764" s="82"/>
      <c r="AO764" s="82"/>
      <c r="AP764" s="82"/>
      <c r="AQ764" s="82"/>
      <c r="AR764" s="82"/>
      <c r="AS764" s="82"/>
      <c r="AT764" s="82"/>
      <c r="AU764" s="82"/>
      <c r="AV764" s="82"/>
      <c r="AW764" s="82"/>
      <c r="AX764" s="82"/>
      <c r="AY764" s="82"/>
      <c r="AZ764" s="82"/>
      <c r="BA764" s="82"/>
      <c r="BB764" s="82"/>
      <c r="BC764" s="82"/>
      <c r="BD764" s="82"/>
      <c r="BE764" s="82"/>
      <c r="BF764" s="82"/>
      <c r="BG764" s="82"/>
      <c r="BH764" s="82"/>
      <c r="BI764" s="82"/>
      <c r="BJ764" s="82"/>
      <c r="BK764" s="82"/>
      <c r="BL764" s="82"/>
      <c r="BM764" s="82"/>
      <c r="BN764" s="82"/>
      <c r="BO764" s="82"/>
      <c r="BP764" s="82"/>
      <c r="BQ764" s="82"/>
      <c r="BR764" s="82"/>
      <c r="BS764" s="82"/>
      <c r="BT764" s="82"/>
      <c r="BU764" s="82"/>
      <c r="BV764" s="82"/>
      <c r="BW764" s="82"/>
      <c r="BX764" s="82"/>
      <c r="BY764" s="82"/>
      <c r="CA764" s="82"/>
      <c r="CB764" s="82"/>
      <c r="CC764" s="82"/>
    </row>
    <row r="765" spans="1:81" ht="15" customHeight="1" x14ac:dyDescent="0.2">
      <c r="A765" s="82"/>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c r="AA765" s="82"/>
      <c r="AB765" s="82"/>
      <c r="AC765" s="82"/>
      <c r="AD765" s="82"/>
      <c r="AE765" s="82"/>
      <c r="AF765" s="82"/>
      <c r="AG765" s="82"/>
      <c r="AH765" s="82"/>
      <c r="AI765" s="82"/>
      <c r="AJ765" s="82"/>
      <c r="AK765" s="82"/>
      <c r="AL765" s="82"/>
      <c r="AM765" s="82"/>
      <c r="AN765" s="82"/>
      <c r="AO765" s="82"/>
      <c r="AP765" s="82"/>
      <c r="AQ765" s="82"/>
      <c r="AR765" s="82"/>
      <c r="AS765" s="82"/>
      <c r="AT765" s="82"/>
      <c r="AU765" s="82"/>
      <c r="AV765" s="82"/>
      <c r="AW765" s="82"/>
      <c r="AX765" s="82"/>
      <c r="AY765" s="82"/>
      <c r="AZ765" s="82"/>
      <c r="BA765" s="82"/>
      <c r="BB765" s="82"/>
      <c r="BC765" s="82"/>
      <c r="BD765" s="82"/>
      <c r="BE765" s="82"/>
      <c r="BF765" s="82"/>
      <c r="BG765" s="82"/>
      <c r="BH765" s="82"/>
      <c r="BI765" s="82"/>
      <c r="BJ765" s="82"/>
      <c r="BK765" s="82"/>
      <c r="BL765" s="82"/>
      <c r="BM765" s="82"/>
      <c r="BN765" s="82"/>
      <c r="BO765" s="82"/>
      <c r="BP765" s="82"/>
      <c r="BQ765" s="82"/>
      <c r="BR765" s="82"/>
      <c r="BS765" s="82"/>
      <c r="BT765" s="82"/>
      <c r="BU765" s="82"/>
      <c r="BV765" s="82"/>
      <c r="BW765" s="82"/>
      <c r="BX765" s="82"/>
      <c r="BY765" s="82"/>
      <c r="CA765" s="82"/>
      <c r="CB765" s="82"/>
      <c r="CC765" s="82"/>
    </row>
    <row r="766" spans="1:81" ht="15" customHeight="1" x14ac:dyDescent="0.2">
      <c r="A766" s="82"/>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G766" s="82"/>
      <c r="AH766" s="82"/>
      <c r="AI766" s="82"/>
      <c r="AJ766" s="82"/>
      <c r="AK766" s="82"/>
      <c r="AL766" s="82"/>
      <c r="AM766" s="82"/>
      <c r="AN766" s="82"/>
      <c r="AO766" s="82"/>
      <c r="AP766" s="82"/>
      <c r="AQ766" s="82"/>
      <c r="AR766" s="82"/>
      <c r="AS766" s="82"/>
      <c r="AT766" s="82"/>
      <c r="AU766" s="82"/>
      <c r="AV766" s="82"/>
      <c r="AW766" s="82"/>
      <c r="AX766" s="82"/>
      <c r="AY766" s="82"/>
      <c r="AZ766" s="82"/>
      <c r="BA766" s="82"/>
      <c r="BB766" s="82"/>
      <c r="BC766" s="82"/>
      <c r="BD766" s="82"/>
      <c r="BE766" s="82"/>
      <c r="BF766" s="82"/>
      <c r="BG766" s="82"/>
      <c r="BH766" s="82"/>
      <c r="BI766" s="82"/>
      <c r="BJ766" s="82"/>
      <c r="BK766" s="82"/>
      <c r="BL766" s="82"/>
      <c r="BM766" s="82"/>
      <c r="BN766" s="82"/>
      <c r="BO766" s="82"/>
      <c r="BP766" s="82"/>
      <c r="BQ766" s="82"/>
      <c r="BR766" s="82"/>
      <c r="BS766" s="82"/>
      <c r="BT766" s="82"/>
      <c r="BU766" s="82"/>
      <c r="BV766" s="82"/>
      <c r="BW766" s="82"/>
      <c r="BX766" s="82"/>
      <c r="BY766" s="82"/>
      <c r="CA766" s="82"/>
      <c r="CB766" s="82"/>
      <c r="CC766" s="82"/>
    </row>
    <row r="767" spans="1:81" ht="15" customHeight="1" x14ac:dyDescent="0.2">
      <c r="A767" s="82"/>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c r="AA767" s="82"/>
      <c r="AB767" s="82"/>
      <c r="AC767" s="82"/>
      <c r="AD767" s="82"/>
      <c r="AE767" s="82"/>
      <c r="AF767" s="82"/>
      <c r="AG767" s="82"/>
      <c r="AH767" s="82"/>
      <c r="AI767" s="82"/>
      <c r="AJ767" s="82"/>
      <c r="AK767" s="82"/>
      <c r="AL767" s="82"/>
      <c r="AM767" s="82"/>
      <c r="AN767" s="82"/>
      <c r="AO767" s="82"/>
      <c r="AP767" s="82"/>
      <c r="AQ767" s="82"/>
      <c r="AR767" s="82"/>
      <c r="AS767" s="82"/>
      <c r="AT767" s="82"/>
      <c r="AU767" s="82"/>
      <c r="AV767" s="82"/>
      <c r="AW767" s="82"/>
      <c r="AX767" s="82"/>
      <c r="AY767" s="82"/>
      <c r="AZ767" s="82"/>
      <c r="BA767" s="82"/>
      <c r="BB767" s="82"/>
      <c r="BC767" s="82"/>
      <c r="BD767" s="82"/>
      <c r="BE767" s="82"/>
      <c r="BF767" s="82"/>
      <c r="BG767" s="82"/>
      <c r="BH767" s="82"/>
      <c r="BI767" s="82"/>
      <c r="BJ767" s="82"/>
      <c r="BK767" s="82"/>
      <c r="BL767" s="82"/>
      <c r="BM767" s="82"/>
      <c r="BN767" s="82"/>
      <c r="BO767" s="82"/>
      <c r="BP767" s="82"/>
      <c r="BQ767" s="82"/>
      <c r="BR767" s="82"/>
      <c r="BS767" s="82"/>
      <c r="BT767" s="82"/>
      <c r="BU767" s="82"/>
      <c r="BV767" s="82"/>
      <c r="BW767" s="82"/>
      <c r="BX767" s="82"/>
      <c r="BY767" s="82"/>
      <c r="CA767" s="82"/>
      <c r="CB767" s="82"/>
      <c r="CC767" s="82"/>
    </row>
    <row r="768" spans="1:81" ht="15" customHeight="1" x14ac:dyDescent="0.2">
      <c r="A768" s="82"/>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c r="AA768" s="82"/>
      <c r="AB768" s="82"/>
      <c r="AC768" s="82"/>
      <c r="AD768" s="82"/>
      <c r="AE768" s="82"/>
      <c r="AF768" s="82"/>
      <c r="AG768" s="82"/>
      <c r="AH768" s="82"/>
      <c r="AI768" s="82"/>
      <c r="AJ768" s="82"/>
      <c r="AK768" s="82"/>
      <c r="AL768" s="82"/>
      <c r="AM768" s="82"/>
      <c r="AN768" s="82"/>
      <c r="AO768" s="82"/>
      <c r="AP768" s="82"/>
      <c r="AQ768" s="82"/>
      <c r="AR768" s="82"/>
      <c r="AS768" s="82"/>
      <c r="AT768" s="82"/>
      <c r="AU768" s="82"/>
      <c r="AV768" s="82"/>
      <c r="AW768" s="82"/>
      <c r="AX768" s="82"/>
      <c r="AY768" s="82"/>
      <c r="AZ768" s="82"/>
      <c r="BA768" s="82"/>
      <c r="BB768" s="82"/>
      <c r="BC768" s="82"/>
      <c r="BD768" s="82"/>
      <c r="BE768" s="82"/>
      <c r="BF768" s="82"/>
      <c r="BG768" s="82"/>
      <c r="BH768" s="82"/>
      <c r="BI768" s="82"/>
      <c r="BJ768" s="82"/>
      <c r="BK768" s="82"/>
      <c r="BL768" s="82"/>
      <c r="BM768" s="82"/>
      <c r="BN768" s="82"/>
      <c r="BO768" s="82"/>
      <c r="BP768" s="82"/>
      <c r="BQ768" s="82"/>
      <c r="BR768" s="82"/>
      <c r="BS768" s="82"/>
      <c r="BT768" s="82"/>
      <c r="BU768" s="82"/>
      <c r="BV768" s="82"/>
      <c r="BW768" s="82"/>
      <c r="BX768" s="82"/>
      <c r="BY768" s="82"/>
      <c r="CA768" s="82"/>
      <c r="CB768" s="82"/>
      <c r="CC768" s="82"/>
    </row>
    <row r="769" spans="1:81" ht="15" customHeight="1" x14ac:dyDescent="0.2">
      <c r="A769" s="82"/>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c r="AA769" s="82"/>
      <c r="AB769" s="82"/>
      <c r="AC769" s="82"/>
      <c r="AD769" s="82"/>
      <c r="AE769" s="82"/>
      <c r="AF769" s="82"/>
      <c r="AG769" s="82"/>
      <c r="AH769" s="82"/>
      <c r="AI769" s="82"/>
      <c r="AJ769" s="82"/>
      <c r="AK769" s="82"/>
      <c r="AL769" s="82"/>
      <c r="AM769" s="82"/>
      <c r="AN769" s="82"/>
      <c r="AO769" s="82"/>
      <c r="AP769" s="82"/>
      <c r="AQ769" s="82"/>
      <c r="AR769" s="82"/>
      <c r="AS769" s="82"/>
      <c r="AT769" s="82"/>
      <c r="AU769" s="82"/>
      <c r="AV769" s="82"/>
      <c r="AW769" s="82"/>
      <c r="AX769" s="82"/>
      <c r="AY769" s="82"/>
      <c r="AZ769" s="82"/>
      <c r="BA769" s="82"/>
      <c r="BB769" s="82"/>
      <c r="BC769" s="82"/>
      <c r="BD769" s="82"/>
      <c r="BE769" s="82"/>
      <c r="BF769" s="82"/>
      <c r="BG769" s="82"/>
      <c r="BH769" s="82"/>
      <c r="BI769" s="82"/>
      <c r="BJ769" s="82"/>
      <c r="BK769" s="82"/>
      <c r="BL769" s="82"/>
      <c r="BM769" s="82"/>
      <c r="BN769" s="82"/>
      <c r="BO769" s="82"/>
      <c r="BP769" s="82"/>
      <c r="BQ769" s="82"/>
      <c r="BR769" s="82"/>
      <c r="BS769" s="82"/>
      <c r="BT769" s="82"/>
      <c r="BU769" s="82"/>
      <c r="BV769" s="82"/>
      <c r="BW769" s="82"/>
      <c r="BX769" s="82"/>
      <c r="BY769" s="82"/>
      <c r="CA769" s="82"/>
      <c r="CB769" s="82"/>
      <c r="CC769" s="82"/>
    </row>
    <row r="770" spans="1:81" ht="15" customHeight="1" x14ac:dyDescent="0.2">
      <c r="A770" s="82"/>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c r="AA770" s="82"/>
      <c r="AB770" s="82"/>
      <c r="AC770" s="82"/>
      <c r="AD770" s="82"/>
      <c r="AE770" s="82"/>
      <c r="AF770" s="82"/>
      <c r="AG770" s="82"/>
      <c r="AH770" s="82"/>
      <c r="AI770" s="82"/>
      <c r="AJ770" s="82"/>
      <c r="AK770" s="82"/>
      <c r="AL770" s="82"/>
      <c r="AM770" s="82"/>
      <c r="AN770" s="82"/>
      <c r="AO770" s="82"/>
      <c r="AP770" s="82"/>
      <c r="AQ770" s="82"/>
      <c r="AR770" s="82"/>
      <c r="AS770" s="82"/>
      <c r="AT770" s="82"/>
      <c r="AU770" s="82"/>
      <c r="AV770" s="82"/>
      <c r="AW770" s="82"/>
      <c r="AX770" s="82"/>
      <c r="AY770" s="82"/>
      <c r="AZ770" s="82"/>
      <c r="BA770" s="82"/>
      <c r="BB770" s="82"/>
      <c r="BC770" s="82"/>
      <c r="BD770" s="82"/>
      <c r="BE770" s="82"/>
      <c r="BF770" s="82"/>
      <c r="BG770" s="82"/>
      <c r="BH770" s="82"/>
      <c r="BI770" s="82"/>
      <c r="BJ770" s="82"/>
      <c r="BK770" s="82"/>
      <c r="BL770" s="82"/>
      <c r="BM770" s="82"/>
      <c r="BN770" s="82"/>
      <c r="BO770" s="82"/>
      <c r="BP770" s="82"/>
      <c r="BQ770" s="82"/>
      <c r="BR770" s="82"/>
      <c r="BS770" s="82"/>
      <c r="BT770" s="82"/>
      <c r="BU770" s="82"/>
      <c r="BV770" s="82"/>
      <c r="BW770" s="82"/>
      <c r="BX770" s="82"/>
      <c r="BY770" s="82"/>
      <c r="CA770" s="82"/>
      <c r="CB770" s="82"/>
      <c r="CC770" s="82"/>
    </row>
    <row r="771" spans="1:81" ht="15" customHeight="1" x14ac:dyDescent="0.2">
      <c r="A771" s="82"/>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c r="AA771" s="82"/>
      <c r="AB771" s="82"/>
      <c r="AC771" s="82"/>
      <c r="AD771" s="82"/>
      <c r="AE771" s="82"/>
      <c r="AF771" s="82"/>
      <c r="AG771" s="82"/>
      <c r="AH771" s="82"/>
      <c r="AI771" s="82"/>
      <c r="AJ771" s="82"/>
      <c r="AK771" s="82"/>
      <c r="AL771" s="82"/>
      <c r="AM771" s="82"/>
      <c r="AN771" s="82"/>
      <c r="AO771" s="82"/>
      <c r="AP771" s="82"/>
      <c r="AQ771" s="82"/>
      <c r="AR771" s="82"/>
      <c r="AS771" s="82"/>
      <c r="AT771" s="82"/>
      <c r="AU771" s="82"/>
      <c r="AV771" s="82"/>
      <c r="AW771" s="82"/>
      <c r="AX771" s="82"/>
      <c r="AY771" s="82"/>
      <c r="AZ771" s="82"/>
      <c r="BA771" s="82"/>
      <c r="BB771" s="82"/>
      <c r="BC771" s="82"/>
      <c r="BD771" s="82"/>
      <c r="BE771" s="82"/>
      <c r="BF771" s="82"/>
      <c r="BG771" s="82"/>
      <c r="BH771" s="82"/>
      <c r="BI771" s="82"/>
      <c r="BJ771" s="82"/>
      <c r="BK771" s="82"/>
      <c r="BL771" s="82"/>
      <c r="BM771" s="82"/>
      <c r="BN771" s="82"/>
      <c r="BO771" s="82"/>
      <c r="BP771" s="82"/>
      <c r="BQ771" s="82"/>
      <c r="BR771" s="82"/>
      <c r="BS771" s="82"/>
      <c r="BT771" s="82"/>
      <c r="BU771" s="82"/>
      <c r="BV771" s="82"/>
      <c r="BW771" s="82"/>
      <c r="BX771" s="82"/>
      <c r="BY771" s="82"/>
      <c r="CA771" s="82"/>
      <c r="CB771" s="82"/>
      <c r="CC771" s="82"/>
    </row>
    <row r="772" spans="1:81" ht="15" customHeight="1" x14ac:dyDescent="0.2">
      <c r="A772" s="82"/>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G772" s="82"/>
      <c r="AH772" s="82"/>
      <c r="AI772" s="82"/>
      <c r="AJ772" s="82"/>
      <c r="AK772" s="82"/>
      <c r="AL772" s="82"/>
      <c r="AM772" s="82"/>
      <c r="AN772" s="82"/>
      <c r="AO772" s="82"/>
      <c r="AP772" s="82"/>
      <c r="AQ772" s="82"/>
      <c r="AR772" s="82"/>
      <c r="AS772" s="82"/>
      <c r="AT772" s="82"/>
      <c r="AU772" s="82"/>
      <c r="AV772" s="82"/>
      <c r="AW772" s="82"/>
      <c r="AX772" s="82"/>
      <c r="AY772" s="82"/>
      <c r="AZ772" s="82"/>
      <c r="BA772" s="82"/>
      <c r="BB772" s="82"/>
      <c r="BC772" s="82"/>
      <c r="BD772" s="82"/>
      <c r="BE772" s="82"/>
      <c r="BF772" s="82"/>
      <c r="BG772" s="82"/>
      <c r="BH772" s="82"/>
      <c r="BI772" s="82"/>
      <c r="BJ772" s="82"/>
      <c r="BK772" s="82"/>
      <c r="BL772" s="82"/>
      <c r="BM772" s="82"/>
      <c r="BN772" s="82"/>
      <c r="BO772" s="82"/>
      <c r="BP772" s="82"/>
      <c r="BQ772" s="82"/>
      <c r="BR772" s="82"/>
      <c r="BS772" s="82"/>
      <c r="BT772" s="82"/>
      <c r="BU772" s="82"/>
      <c r="BV772" s="82"/>
      <c r="BW772" s="82"/>
      <c r="BX772" s="82"/>
      <c r="BY772" s="82"/>
      <c r="CA772" s="82"/>
      <c r="CB772" s="82"/>
      <c r="CC772" s="82"/>
    </row>
    <row r="773" spans="1:81" ht="15" customHeight="1" x14ac:dyDescent="0.2">
      <c r="A773" s="82"/>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c r="AA773" s="82"/>
      <c r="AB773" s="82"/>
      <c r="AC773" s="82"/>
      <c r="AD773" s="82"/>
      <c r="AE773" s="82"/>
      <c r="AF773" s="82"/>
      <c r="AG773" s="82"/>
      <c r="AH773" s="82"/>
      <c r="AI773" s="82"/>
      <c r="AJ773" s="82"/>
      <c r="AK773" s="82"/>
      <c r="AL773" s="82"/>
      <c r="AM773" s="82"/>
      <c r="AN773" s="82"/>
      <c r="AO773" s="82"/>
      <c r="AP773" s="82"/>
      <c r="AQ773" s="82"/>
      <c r="AR773" s="82"/>
      <c r="AS773" s="82"/>
      <c r="AT773" s="82"/>
      <c r="AU773" s="82"/>
      <c r="AV773" s="82"/>
      <c r="AW773" s="82"/>
      <c r="AX773" s="82"/>
      <c r="AY773" s="82"/>
      <c r="AZ773" s="82"/>
      <c r="BA773" s="82"/>
      <c r="BB773" s="82"/>
      <c r="BC773" s="82"/>
      <c r="BD773" s="82"/>
      <c r="BE773" s="82"/>
      <c r="BF773" s="82"/>
      <c r="BG773" s="82"/>
      <c r="BH773" s="82"/>
      <c r="BI773" s="82"/>
      <c r="BJ773" s="82"/>
      <c r="BK773" s="82"/>
      <c r="BL773" s="82"/>
      <c r="BM773" s="82"/>
      <c r="BN773" s="82"/>
      <c r="BO773" s="82"/>
      <c r="BP773" s="82"/>
      <c r="BQ773" s="82"/>
      <c r="BR773" s="82"/>
      <c r="BS773" s="82"/>
      <c r="BT773" s="82"/>
      <c r="BU773" s="82"/>
      <c r="BV773" s="82"/>
      <c r="BW773" s="82"/>
      <c r="BX773" s="82"/>
      <c r="BY773" s="82"/>
      <c r="CA773" s="82"/>
      <c r="CB773" s="82"/>
      <c r="CC773" s="82"/>
    </row>
    <row r="774" spans="1:81" ht="15" customHeight="1" x14ac:dyDescent="0.2">
      <c r="A774" s="82"/>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c r="AA774" s="82"/>
      <c r="AB774" s="82"/>
      <c r="AC774" s="82"/>
      <c r="AD774" s="82"/>
      <c r="AE774" s="82"/>
      <c r="AF774" s="82"/>
      <c r="AG774" s="82"/>
      <c r="AH774" s="82"/>
      <c r="AI774" s="82"/>
      <c r="AJ774" s="82"/>
      <c r="AK774" s="82"/>
      <c r="AL774" s="82"/>
      <c r="AM774" s="82"/>
      <c r="AN774" s="82"/>
      <c r="AO774" s="82"/>
      <c r="AP774" s="82"/>
      <c r="AQ774" s="82"/>
      <c r="AR774" s="82"/>
      <c r="AS774" s="82"/>
      <c r="AT774" s="82"/>
      <c r="AU774" s="82"/>
      <c r="AV774" s="82"/>
      <c r="AW774" s="82"/>
      <c r="AX774" s="82"/>
      <c r="AY774" s="82"/>
      <c r="AZ774" s="82"/>
      <c r="BA774" s="82"/>
      <c r="BB774" s="82"/>
      <c r="BC774" s="82"/>
      <c r="BD774" s="82"/>
      <c r="BE774" s="82"/>
      <c r="BF774" s="82"/>
      <c r="BG774" s="82"/>
      <c r="BH774" s="82"/>
      <c r="BI774" s="82"/>
      <c r="BJ774" s="82"/>
      <c r="BK774" s="82"/>
      <c r="BL774" s="82"/>
      <c r="BM774" s="82"/>
      <c r="BN774" s="82"/>
      <c r="BO774" s="82"/>
      <c r="BP774" s="82"/>
      <c r="BQ774" s="82"/>
      <c r="BR774" s="82"/>
      <c r="BS774" s="82"/>
      <c r="BT774" s="82"/>
      <c r="BU774" s="82"/>
      <c r="BV774" s="82"/>
      <c r="BW774" s="82"/>
      <c r="BX774" s="82"/>
      <c r="BY774" s="82"/>
      <c r="CA774" s="82"/>
      <c r="CB774" s="82"/>
      <c r="CC774" s="82"/>
    </row>
    <row r="775" spans="1:81" ht="15" customHeight="1" x14ac:dyDescent="0.2">
      <c r="A775" s="82"/>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c r="AA775" s="82"/>
      <c r="AB775" s="82"/>
      <c r="AC775" s="82"/>
      <c r="AD775" s="82"/>
      <c r="AE775" s="82"/>
      <c r="AF775" s="82"/>
      <c r="AG775" s="82"/>
      <c r="AH775" s="82"/>
      <c r="AI775" s="82"/>
      <c r="AJ775" s="82"/>
      <c r="AK775" s="82"/>
      <c r="AL775" s="82"/>
      <c r="AM775" s="82"/>
      <c r="AN775" s="82"/>
      <c r="AO775" s="82"/>
      <c r="AP775" s="82"/>
      <c r="AQ775" s="82"/>
      <c r="AR775" s="82"/>
      <c r="AS775" s="82"/>
      <c r="AT775" s="82"/>
      <c r="AU775" s="82"/>
      <c r="AV775" s="82"/>
      <c r="AW775" s="82"/>
      <c r="AX775" s="82"/>
      <c r="AY775" s="82"/>
      <c r="AZ775" s="82"/>
      <c r="BA775" s="82"/>
      <c r="BB775" s="82"/>
      <c r="BC775" s="82"/>
      <c r="BD775" s="82"/>
      <c r="BE775" s="82"/>
      <c r="BF775" s="82"/>
      <c r="BG775" s="82"/>
      <c r="BH775" s="82"/>
      <c r="BI775" s="82"/>
      <c r="BJ775" s="82"/>
      <c r="BK775" s="82"/>
      <c r="BL775" s="82"/>
      <c r="BM775" s="82"/>
      <c r="BN775" s="82"/>
      <c r="BO775" s="82"/>
      <c r="BP775" s="82"/>
      <c r="BQ775" s="82"/>
      <c r="BR775" s="82"/>
      <c r="BS775" s="82"/>
      <c r="BT775" s="82"/>
      <c r="BU775" s="82"/>
      <c r="BV775" s="82"/>
      <c r="BW775" s="82"/>
      <c r="BX775" s="82"/>
      <c r="BY775" s="82"/>
      <c r="CA775" s="82"/>
      <c r="CB775" s="82"/>
      <c r="CC775" s="82"/>
    </row>
    <row r="776" spans="1:81" ht="15" customHeight="1" x14ac:dyDescent="0.2">
      <c r="A776" s="82"/>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c r="AA776" s="82"/>
      <c r="AB776" s="82"/>
      <c r="AC776" s="82"/>
      <c r="AD776" s="82"/>
      <c r="AE776" s="82"/>
      <c r="AF776" s="82"/>
      <c r="AG776" s="82"/>
      <c r="AH776" s="82"/>
      <c r="AI776" s="82"/>
      <c r="AJ776" s="82"/>
      <c r="AK776" s="82"/>
      <c r="AL776" s="82"/>
      <c r="AM776" s="82"/>
      <c r="AN776" s="82"/>
      <c r="AO776" s="82"/>
      <c r="AP776" s="82"/>
      <c r="AQ776" s="82"/>
      <c r="AR776" s="82"/>
      <c r="AS776" s="82"/>
      <c r="AT776" s="82"/>
      <c r="AU776" s="82"/>
      <c r="AV776" s="82"/>
      <c r="AW776" s="82"/>
      <c r="AX776" s="82"/>
      <c r="AY776" s="82"/>
      <c r="AZ776" s="82"/>
      <c r="BA776" s="82"/>
      <c r="BB776" s="82"/>
      <c r="BC776" s="82"/>
      <c r="BD776" s="82"/>
      <c r="BE776" s="82"/>
      <c r="BF776" s="82"/>
      <c r="BG776" s="82"/>
      <c r="BH776" s="82"/>
      <c r="BI776" s="82"/>
      <c r="BJ776" s="82"/>
      <c r="BK776" s="82"/>
      <c r="BL776" s="82"/>
      <c r="BM776" s="82"/>
      <c r="BN776" s="82"/>
      <c r="BO776" s="82"/>
      <c r="BP776" s="82"/>
      <c r="BQ776" s="82"/>
      <c r="BR776" s="82"/>
      <c r="BS776" s="82"/>
      <c r="BT776" s="82"/>
      <c r="BU776" s="82"/>
      <c r="BV776" s="82"/>
      <c r="BW776" s="82"/>
      <c r="BX776" s="82"/>
      <c r="BY776" s="82"/>
      <c r="CA776" s="82"/>
      <c r="CB776" s="82"/>
      <c r="CC776" s="82"/>
    </row>
    <row r="777" spans="1:81" ht="15" customHeight="1" x14ac:dyDescent="0.2">
      <c r="A777" s="82"/>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c r="AA777" s="82"/>
      <c r="AB777" s="82"/>
      <c r="AC777" s="82"/>
      <c r="AD777" s="82"/>
      <c r="AE777" s="82"/>
      <c r="AF777" s="82"/>
      <c r="AG777" s="82"/>
      <c r="AH777" s="82"/>
      <c r="AI777" s="82"/>
      <c r="AJ777" s="82"/>
      <c r="AK777" s="82"/>
      <c r="AL777" s="82"/>
      <c r="AM777" s="82"/>
      <c r="AN777" s="82"/>
      <c r="AO777" s="82"/>
      <c r="AP777" s="82"/>
      <c r="AQ777" s="82"/>
      <c r="AR777" s="82"/>
      <c r="AS777" s="82"/>
      <c r="AT777" s="82"/>
      <c r="AU777" s="82"/>
      <c r="AV777" s="82"/>
      <c r="AW777" s="82"/>
      <c r="AX777" s="82"/>
      <c r="AY777" s="82"/>
      <c r="AZ777" s="82"/>
      <c r="BA777" s="82"/>
      <c r="BB777" s="82"/>
      <c r="BC777" s="82"/>
      <c r="BD777" s="82"/>
      <c r="BE777" s="82"/>
      <c r="BF777" s="82"/>
      <c r="BG777" s="82"/>
      <c r="BH777" s="82"/>
      <c r="BI777" s="82"/>
      <c r="BJ777" s="82"/>
      <c r="BK777" s="82"/>
      <c r="BL777" s="82"/>
      <c r="BM777" s="82"/>
      <c r="BN777" s="82"/>
      <c r="BO777" s="82"/>
      <c r="BP777" s="82"/>
      <c r="BQ777" s="82"/>
      <c r="BR777" s="82"/>
      <c r="BS777" s="82"/>
      <c r="BT777" s="82"/>
      <c r="BU777" s="82"/>
      <c r="BV777" s="82"/>
      <c r="BW777" s="82"/>
      <c r="BX777" s="82"/>
      <c r="BY777" s="82"/>
      <c r="CA777" s="82"/>
      <c r="CB777" s="82"/>
      <c r="CC777" s="82"/>
    </row>
    <row r="778" spans="1:81" ht="15" customHeight="1" x14ac:dyDescent="0.2">
      <c r="A778" s="82"/>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G778" s="82"/>
      <c r="AH778" s="82"/>
      <c r="AI778" s="82"/>
      <c r="AJ778" s="82"/>
      <c r="AK778" s="82"/>
      <c r="AL778" s="82"/>
      <c r="AM778" s="82"/>
      <c r="AN778" s="82"/>
      <c r="AO778" s="82"/>
      <c r="AP778" s="82"/>
      <c r="AQ778" s="82"/>
      <c r="AR778" s="82"/>
      <c r="AS778" s="82"/>
      <c r="AT778" s="82"/>
      <c r="AU778" s="82"/>
      <c r="AV778" s="82"/>
      <c r="AW778" s="82"/>
      <c r="AX778" s="82"/>
      <c r="AY778" s="82"/>
      <c r="AZ778" s="82"/>
      <c r="BA778" s="82"/>
      <c r="BB778" s="82"/>
      <c r="BC778" s="82"/>
      <c r="BD778" s="82"/>
      <c r="BE778" s="82"/>
      <c r="BF778" s="82"/>
      <c r="BG778" s="82"/>
      <c r="BH778" s="82"/>
      <c r="BI778" s="82"/>
      <c r="BJ778" s="82"/>
      <c r="BK778" s="82"/>
      <c r="BL778" s="82"/>
      <c r="BM778" s="82"/>
      <c r="BN778" s="82"/>
      <c r="BO778" s="82"/>
      <c r="BP778" s="82"/>
      <c r="BQ778" s="82"/>
      <c r="BR778" s="82"/>
      <c r="BS778" s="82"/>
      <c r="BT778" s="82"/>
      <c r="BU778" s="82"/>
      <c r="BV778" s="82"/>
      <c r="BW778" s="82"/>
      <c r="BX778" s="82"/>
      <c r="BY778" s="82"/>
      <c r="CA778" s="82"/>
      <c r="CB778" s="82"/>
      <c r="CC778" s="82"/>
    </row>
    <row r="779" spans="1:81" ht="15" customHeight="1" x14ac:dyDescent="0.2">
      <c r="A779" s="82"/>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c r="AJ779" s="82"/>
      <c r="AK779" s="82"/>
      <c r="AL779" s="82"/>
      <c r="AM779" s="82"/>
      <c r="AN779" s="82"/>
      <c r="AO779" s="82"/>
      <c r="AP779" s="82"/>
      <c r="AQ779" s="82"/>
      <c r="AR779" s="82"/>
      <c r="AS779" s="82"/>
      <c r="AT779" s="82"/>
      <c r="AU779" s="82"/>
      <c r="AV779" s="82"/>
      <c r="AW779" s="82"/>
      <c r="AX779" s="82"/>
      <c r="AY779" s="82"/>
      <c r="AZ779" s="82"/>
      <c r="BA779" s="82"/>
      <c r="BB779" s="82"/>
      <c r="BC779" s="82"/>
      <c r="BD779" s="82"/>
      <c r="BE779" s="82"/>
      <c r="BF779" s="82"/>
      <c r="BG779" s="82"/>
      <c r="BH779" s="82"/>
      <c r="BI779" s="82"/>
      <c r="BJ779" s="82"/>
      <c r="BK779" s="82"/>
      <c r="BL779" s="82"/>
      <c r="BM779" s="82"/>
      <c r="BN779" s="82"/>
      <c r="BO779" s="82"/>
      <c r="BP779" s="82"/>
      <c r="BQ779" s="82"/>
      <c r="BR779" s="82"/>
      <c r="BS779" s="82"/>
      <c r="BT779" s="82"/>
      <c r="BU779" s="82"/>
      <c r="BV779" s="82"/>
      <c r="BW779" s="82"/>
      <c r="BX779" s="82"/>
      <c r="BY779" s="82"/>
      <c r="CA779" s="82"/>
      <c r="CB779" s="82"/>
      <c r="CC779" s="82"/>
    </row>
    <row r="780" spans="1:81" ht="15" customHeight="1" x14ac:dyDescent="0.2">
      <c r="A780" s="82"/>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c r="AA780" s="82"/>
      <c r="AB780" s="82"/>
      <c r="AC780" s="82"/>
      <c r="AD780" s="82"/>
      <c r="AE780" s="82"/>
      <c r="AF780" s="82"/>
      <c r="AG780" s="82"/>
      <c r="AH780" s="82"/>
      <c r="AI780" s="82"/>
      <c r="AJ780" s="82"/>
      <c r="AK780" s="82"/>
      <c r="AL780" s="82"/>
      <c r="AM780" s="82"/>
      <c r="AN780" s="82"/>
      <c r="AO780" s="82"/>
      <c r="AP780" s="82"/>
      <c r="AQ780" s="82"/>
      <c r="AR780" s="82"/>
      <c r="AS780" s="82"/>
      <c r="AT780" s="82"/>
      <c r="AU780" s="82"/>
      <c r="AV780" s="82"/>
      <c r="AW780" s="82"/>
      <c r="AX780" s="82"/>
      <c r="AY780" s="82"/>
      <c r="AZ780" s="82"/>
      <c r="BA780" s="82"/>
      <c r="BB780" s="82"/>
      <c r="BC780" s="82"/>
      <c r="BD780" s="82"/>
      <c r="BE780" s="82"/>
      <c r="BF780" s="82"/>
      <c r="BG780" s="82"/>
      <c r="BH780" s="82"/>
      <c r="BI780" s="82"/>
      <c r="BJ780" s="82"/>
      <c r="BK780" s="82"/>
      <c r="BL780" s="82"/>
      <c r="BM780" s="82"/>
      <c r="BN780" s="82"/>
      <c r="BO780" s="82"/>
      <c r="BP780" s="82"/>
      <c r="BQ780" s="82"/>
      <c r="BR780" s="82"/>
      <c r="BS780" s="82"/>
      <c r="BT780" s="82"/>
      <c r="BU780" s="82"/>
      <c r="BV780" s="82"/>
      <c r="BW780" s="82"/>
      <c r="BX780" s="82"/>
      <c r="BY780" s="82"/>
      <c r="CA780" s="82"/>
      <c r="CB780" s="82"/>
      <c r="CC780" s="82"/>
    </row>
    <row r="781" spans="1:81" ht="15" customHeight="1" x14ac:dyDescent="0.2">
      <c r="A781" s="82"/>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c r="AA781" s="82"/>
      <c r="AB781" s="82"/>
      <c r="AC781" s="82"/>
      <c r="AD781" s="82"/>
      <c r="AE781" s="82"/>
      <c r="AF781" s="82"/>
      <c r="AG781" s="82"/>
      <c r="AH781" s="82"/>
      <c r="AI781" s="82"/>
      <c r="AJ781" s="82"/>
      <c r="AK781" s="82"/>
      <c r="AL781" s="82"/>
      <c r="AM781" s="82"/>
      <c r="AN781" s="82"/>
      <c r="AO781" s="82"/>
      <c r="AP781" s="82"/>
      <c r="AQ781" s="82"/>
      <c r="AR781" s="82"/>
      <c r="AS781" s="82"/>
      <c r="AT781" s="82"/>
      <c r="AU781" s="82"/>
      <c r="AV781" s="82"/>
      <c r="AW781" s="82"/>
      <c r="AX781" s="82"/>
      <c r="AY781" s="82"/>
      <c r="AZ781" s="82"/>
      <c r="BA781" s="82"/>
      <c r="BB781" s="82"/>
      <c r="BC781" s="82"/>
      <c r="BD781" s="82"/>
      <c r="BE781" s="82"/>
      <c r="BF781" s="82"/>
      <c r="BG781" s="82"/>
      <c r="BH781" s="82"/>
      <c r="BI781" s="82"/>
      <c r="BJ781" s="82"/>
      <c r="BK781" s="82"/>
      <c r="BL781" s="82"/>
      <c r="BM781" s="82"/>
      <c r="BN781" s="82"/>
      <c r="BO781" s="82"/>
      <c r="BP781" s="82"/>
      <c r="BQ781" s="82"/>
      <c r="BR781" s="82"/>
      <c r="BS781" s="82"/>
      <c r="BT781" s="82"/>
      <c r="BU781" s="82"/>
      <c r="BV781" s="82"/>
      <c r="BW781" s="82"/>
      <c r="BX781" s="82"/>
      <c r="BY781" s="82"/>
      <c r="CA781" s="82"/>
      <c r="CB781" s="82"/>
      <c r="CC781" s="82"/>
    </row>
    <row r="782" spans="1:81" ht="15" customHeight="1" x14ac:dyDescent="0.2">
      <c r="A782" s="82"/>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c r="AA782" s="82"/>
      <c r="AB782" s="82"/>
      <c r="AC782" s="82"/>
      <c r="AD782" s="82"/>
      <c r="AE782" s="82"/>
      <c r="AF782" s="82"/>
      <c r="AG782" s="82"/>
      <c r="AH782" s="82"/>
      <c r="AI782" s="82"/>
      <c r="AJ782" s="82"/>
      <c r="AK782" s="82"/>
      <c r="AL782" s="82"/>
      <c r="AM782" s="82"/>
      <c r="AN782" s="82"/>
      <c r="AO782" s="82"/>
      <c r="AP782" s="82"/>
      <c r="AQ782" s="82"/>
      <c r="AR782" s="82"/>
      <c r="AS782" s="82"/>
      <c r="AT782" s="82"/>
      <c r="AU782" s="82"/>
      <c r="AV782" s="82"/>
      <c r="AW782" s="82"/>
      <c r="AX782" s="82"/>
      <c r="AY782" s="82"/>
      <c r="AZ782" s="82"/>
      <c r="BA782" s="82"/>
      <c r="BB782" s="82"/>
      <c r="BC782" s="82"/>
      <c r="BD782" s="82"/>
      <c r="BE782" s="82"/>
      <c r="BF782" s="82"/>
      <c r="BG782" s="82"/>
      <c r="BH782" s="82"/>
      <c r="BI782" s="82"/>
      <c r="BJ782" s="82"/>
      <c r="BK782" s="82"/>
      <c r="BL782" s="82"/>
      <c r="BM782" s="82"/>
      <c r="BN782" s="82"/>
      <c r="BO782" s="82"/>
      <c r="BP782" s="82"/>
      <c r="BQ782" s="82"/>
      <c r="BR782" s="82"/>
      <c r="BS782" s="82"/>
      <c r="BT782" s="82"/>
      <c r="BU782" s="82"/>
      <c r="BV782" s="82"/>
      <c r="BW782" s="82"/>
      <c r="BX782" s="82"/>
      <c r="BY782" s="82"/>
      <c r="CA782" s="82"/>
      <c r="CB782" s="82"/>
      <c r="CC782" s="82"/>
    </row>
    <row r="783" spans="1:81" ht="15" customHeight="1" x14ac:dyDescent="0.2">
      <c r="A783" s="82"/>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c r="AA783" s="82"/>
      <c r="AB783" s="82"/>
      <c r="AC783" s="82"/>
      <c r="AD783" s="82"/>
      <c r="AE783" s="82"/>
      <c r="AF783" s="82"/>
      <c r="AG783" s="82"/>
      <c r="AH783" s="82"/>
      <c r="AI783" s="82"/>
      <c r="AJ783" s="82"/>
      <c r="AK783" s="82"/>
      <c r="AL783" s="82"/>
      <c r="AM783" s="82"/>
      <c r="AN783" s="82"/>
      <c r="AO783" s="82"/>
      <c r="AP783" s="82"/>
      <c r="AQ783" s="82"/>
      <c r="AR783" s="82"/>
      <c r="AS783" s="82"/>
      <c r="AT783" s="82"/>
      <c r="AU783" s="82"/>
      <c r="AV783" s="82"/>
      <c r="AW783" s="82"/>
      <c r="AX783" s="82"/>
      <c r="AY783" s="82"/>
      <c r="AZ783" s="82"/>
      <c r="BA783" s="82"/>
      <c r="BB783" s="82"/>
      <c r="BC783" s="82"/>
      <c r="BD783" s="82"/>
      <c r="BE783" s="82"/>
      <c r="BF783" s="82"/>
      <c r="BG783" s="82"/>
      <c r="BH783" s="82"/>
      <c r="BI783" s="82"/>
      <c r="BJ783" s="82"/>
      <c r="BK783" s="82"/>
      <c r="BL783" s="82"/>
      <c r="BM783" s="82"/>
      <c r="BN783" s="82"/>
      <c r="BO783" s="82"/>
      <c r="BP783" s="82"/>
      <c r="BQ783" s="82"/>
      <c r="BR783" s="82"/>
      <c r="BS783" s="82"/>
      <c r="BT783" s="82"/>
      <c r="BU783" s="82"/>
      <c r="BV783" s="82"/>
      <c r="BW783" s="82"/>
      <c r="BX783" s="82"/>
      <c r="BY783" s="82"/>
      <c r="CA783" s="82"/>
      <c r="CB783" s="82"/>
      <c r="CC783" s="82"/>
    </row>
    <row r="784" spans="1:81" ht="15" customHeight="1" x14ac:dyDescent="0.2">
      <c r="A784" s="82"/>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G784" s="82"/>
      <c r="AH784" s="82"/>
      <c r="AI784" s="82"/>
      <c r="AJ784" s="82"/>
      <c r="AK784" s="82"/>
      <c r="AL784" s="82"/>
      <c r="AM784" s="82"/>
      <c r="AN784" s="82"/>
      <c r="AO784" s="82"/>
      <c r="AP784" s="82"/>
      <c r="AQ784" s="82"/>
      <c r="AR784" s="82"/>
      <c r="AS784" s="82"/>
      <c r="AT784" s="82"/>
      <c r="AU784" s="82"/>
      <c r="AV784" s="82"/>
      <c r="AW784" s="82"/>
      <c r="AX784" s="82"/>
      <c r="AY784" s="82"/>
      <c r="AZ784" s="82"/>
      <c r="BA784" s="82"/>
      <c r="BB784" s="82"/>
      <c r="BC784" s="82"/>
      <c r="BD784" s="82"/>
      <c r="BE784" s="82"/>
      <c r="BF784" s="82"/>
      <c r="BG784" s="82"/>
      <c r="BH784" s="82"/>
      <c r="BI784" s="82"/>
      <c r="BJ784" s="82"/>
      <c r="BK784" s="82"/>
      <c r="BL784" s="82"/>
      <c r="BM784" s="82"/>
      <c r="BN784" s="82"/>
      <c r="BO784" s="82"/>
      <c r="BP784" s="82"/>
      <c r="BQ784" s="82"/>
      <c r="BR784" s="82"/>
      <c r="BS784" s="82"/>
      <c r="BT784" s="82"/>
      <c r="BU784" s="82"/>
      <c r="BV784" s="82"/>
      <c r="BW784" s="82"/>
      <c r="BX784" s="82"/>
      <c r="BY784" s="82"/>
      <c r="CA784" s="82"/>
      <c r="CB784" s="82"/>
      <c r="CC784" s="82"/>
    </row>
    <row r="785" spans="1:81" ht="15" customHeight="1" x14ac:dyDescent="0.2">
      <c r="A785" s="82"/>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c r="AA785" s="82"/>
      <c r="AB785" s="82"/>
      <c r="AC785" s="82"/>
      <c r="AD785" s="82"/>
      <c r="AE785" s="82"/>
      <c r="AF785" s="82"/>
      <c r="AG785" s="82"/>
      <c r="AH785" s="82"/>
      <c r="AI785" s="82"/>
      <c r="AJ785" s="82"/>
      <c r="AK785" s="82"/>
      <c r="AL785" s="82"/>
      <c r="AM785" s="82"/>
      <c r="AN785" s="82"/>
      <c r="AO785" s="82"/>
      <c r="AP785" s="82"/>
      <c r="AQ785" s="82"/>
      <c r="AR785" s="82"/>
      <c r="AS785" s="82"/>
      <c r="AT785" s="82"/>
      <c r="AU785" s="82"/>
      <c r="AV785" s="82"/>
      <c r="AW785" s="82"/>
      <c r="AX785" s="82"/>
      <c r="AY785" s="82"/>
      <c r="AZ785" s="82"/>
      <c r="BA785" s="82"/>
      <c r="BB785" s="82"/>
      <c r="BC785" s="82"/>
      <c r="BD785" s="82"/>
      <c r="BE785" s="82"/>
      <c r="BF785" s="82"/>
      <c r="BG785" s="82"/>
      <c r="BH785" s="82"/>
      <c r="BI785" s="82"/>
      <c r="BJ785" s="82"/>
      <c r="BK785" s="82"/>
      <c r="BL785" s="82"/>
      <c r="BM785" s="82"/>
      <c r="BN785" s="82"/>
      <c r="BO785" s="82"/>
      <c r="BP785" s="82"/>
      <c r="BQ785" s="82"/>
      <c r="BR785" s="82"/>
      <c r="BS785" s="82"/>
      <c r="BT785" s="82"/>
      <c r="BU785" s="82"/>
      <c r="BV785" s="82"/>
      <c r="BW785" s="82"/>
      <c r="BX785" s="82"/>
      <c r="BY785" s="82"/>
      <c r="CA785" s="82"/>
      <c r="CB785" s="82"/>
      <c r="CC785" s="82"/>
    </row>
    <row r="786" spans="1:81" ht="15" customHeight="1" x14ac:dyDescent="0.2">
      <c r="A786" s="82"/>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c r="AA786" s="82"/>
      <c r="AB786" s="82"/>
      <c r="AC786" s="82"/>
      <c r="AD786" s="82"/>
      <c r="AE786" s="82"/>
      <c r="AF786" s="82"/>
      <c r="AG786" s="82"/>
      <c r="AH786" s="82"/>
      <c r="AI786" s="82"/>
      <c r="AJ786" s="82"/>
      <c r="AK786" s="82"/>
      <c r="AL786" s="82"/>
      <c r="AM786" s="82"/>
      <c r="AN786" s="82"/>
      <c r="AO786" s="82"/>
      <c r="AP786" s="82"/>
      <c r="AQ786" s="82"/>
      <c r="AR786" s="82"/>
      <c r="AS786" s="82"/>
      <c r="AT786" s="82"/>
      <c r="AU786" s="82"/>
      <c r="AV786" s="82"/>
      <c r="AW786" s="82"/>
      <c r="AX786" s="82"/>
      <c r="AY786" s="82"/>
      <c r="AZ786" s="82"/>
      <c r="BA786" s="82"/>
      <c r="BB786" s="82"/>
      <c r="BC786" s="82"/>
      <c r="BD786" s="82"/>
      <c r="BE786" s="82"/>
      <c r="BF786" s="82"/>
      <c r="BG786" s="82"/>
      <c r="BH786" s="82"/>
      <c r="BI786" s="82"/>
      <c r="BJ786" s="82"/>
      <c r="BK786" s="82"/>
      <c r="BL786" s="82"/>
      <c r="BM786" s="82"/>
      <c r="BN786" s="82"/>
      <c r="BO786" s="82"/>
      <c r="BP786" s="82"/>
      <c r="BQ786" s="82"/>
      <c r="BR786" s="82"/>
      <c r="BS786" s="82"/>
      <c r="BT786" s="82"/>
      <c r="BU786" s="82"/>
      <c r="BV786" s="82"/>
      <c r="BW786" s="82"/>
      <c r="BX786" s="82"/>
      <c r="BY786" s="82"/>
      <c r="CA786" s="82"/>
      <c r="CB786" s="82"/>
      <c r="CC786" s="82"/>
    </row>
    <row r="787" spans="1:81" ht="15" customHeight="1" x14ac:dyDescent="0.2">
      <c r="A787" s="82"/>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c r="AA787" s="82"/>
      <c r="AB787" s="82"/>
      <c r="AC787" s="82"/>
      <c r="AD787" s="82"/>
      <c r="AE787" s="82"/>
      <c r="AF787" s="82"/>
      <c r="AG787" s="82"/>
      <c r="AH787" s="82"/>
      <c r="AI787" s="82"/>
      <c r="AJ787" s="82"/>
      <c r="AK787" s="82"/>
      <c r="AL787" s="82"/>
      <c r="AM787" s="82"/>
      <c r="AN787" s="82"/>
      <c r="AO787" s="82"/>
      <c r="AP787" s="82"/>
      <c r="AQ787" s="82"/>
      <c r="AR787" s="82"/>
      <c r="AS787" s="82"/>
      <c r="AT787" s="82"/>
      <c r="AU787" s="82"/>
      <c r="AV787" s="82"/>
      <c r="AW787" s="82"/>
      <c r="AX787" s="82"/>
      <c r="AY787" s="82"/>
      <c r="AZ787" s="82"/>
      <c r="BA787" s="82"/>
      <c r="BB787" s="82"/>
      <c r="BC787" s="82"/>
      <c r="BD787" s="82"/>
      <c r="BE787" s="82"/>
      <c r="BF787" s="82"/>
      <c r="BG787" s="82"/>
      <c r="BH787" s="82"/>
      <c r="BI787" s="82"/>
      <c r="BJ787" s="82"/>
      <c r="BK787" s="82"/>
      <c r="BL787" s="82"/>
      <c r="BM787" s="82"/>
      <c r="BN787" s="82"/>
      <c r="BO787" s="82"/>
      <c r="BP787" s="82"/>
      <c r="BQ787" s="82"/>
      <c r="BR787" s="82"/>
      <c r="BS787" s="82"/>
      <c r="BT787" s="82"/>
      <c r="BU787" s="82"/>
      <c r="BV787" s="82"/>
      <c r="BW787" s="82"/>
      <c r="BX787" s="82"/>
      <c r="BY787" s="82"/>
      <c r="CA787" s="82"/>
      <c r="CB787" s="82"/>
      <c r="CC787" s="82"/>
    </row>
    <row r="788" spans="1:81" ht="15" customHeight="1" x14ac:dyDescent="0.2">
      <c r="A788" s="82"/>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c r="AA788" s="82"/>
      <c r="AB788" s="82"/>
      <c r="AC788" s="82"/>
      <c r="AD788" s="82"/>
      <c r="AE788" s="82"/>
      <c r="AF788" s="82"/>
      <c r="AG788" s="82"/>
      <c r="AH788" s="82"/>
      <c r="AI788" s="82"/>
      <c r="AJ788" s="82"/>
      <c r="AK788" s="82"/>
      <c r="AL788" s="82"/>
      <c r="AM788" s="82"/>
      <c r="AN788" s="82"/>
      <c r="AO788" s="82"/>
      <c r="AP788" s="82"/>
      <c r="AQ788" s="82"/>
      <c r="AR788" s="82"/>
      <c r="AS788" s="82"/>
      <c r="AT788" s="82"/>
      <c r="AU788" s="82"/>
      <c r="AV788" s="82"/>
      <c r="AW788" s="82"/>
      <c r="AX788" s="82"/>
      <c r="AY788" s="82"/>
      <c r="AZ788" s="82"/>
      <c r="BA788" s="82"/>
      <c r="BB788" s="82"/>
      <c r="BC788" s="82"/>
      <c r="BD788" s="82"/>
      <c r="BE788" s="82"/>
      <c r="BF788" s="82"/>
      <c r="BG788" s="82"/>
      <c r="BH788" s="82"/>
      <c r="BI788" s="82"/>
      <c r="BJ788" s="82"/>
      <c r="BK788" s="82"/>
      <c r="BL788" s="82"/>
      <c r="BM788" s="82"/>
      <c r="BN788" s="82"/>
      <c r="BO788" s="82"/>
      <c r="BP788" s="82"/>
      <c r="BQ788" s="82"/>
      <c r="BR788" s="82"/>
      <c r="BS788" s="82"/>
      <c r="BT788" s="82"/>
      <c r="BU788" s="82"/>
      <c r="BV788" s="82"/>
      <c r="BW788" s="82"/>
      <c r="BX788" s="82"/>
      <c r="BY788" s="82"/>
      <c r="CA788" s="82"/>
      <c r="CB788" s="82"/>
      <c r="CC788" s="82"/>
    </row>
    <row r="789" spans="1:81" ht="15" customHeight="1" x14ac:dyDescent="0.2">
      <c r="A789" s="82"/>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c r="AA789" s="82"/>
      <c r="AB789" s="82"/>
      <c r="AC789" s="82"/>
      <c r="AD789" s="82"/>
      <c r="AE789" s="82"/>
      <c r="AF789" s="82"/>
      <c r="AG789" s="82"/>
      <c r="AH789" s="82"/>
      <c r="AI789" s="82"/>
      <c r="AJ789" s="82"/>
      <c r="AK789" s="82"/>
      <c r="AL789" s="82"/>
      <c r="AM789" s="82"/>
      <c r="AN789" s="82"/>
      <c r="AO789" s="82"/>
      <c r="AP789" s="82"/>
      <c r="AQ789" s="82"/>
      <c r="AR789" s="82"/>
      <c r="AS789" s="82"/>
      <c r="AT789" s="82"/>
      <c r="AU789" s="82"/>
      <c r="AV789" s="82"/>
      <c r="AW789" s="82"/>
      <c r="AX789" s="82"/>
      <c r="AY789" s="82"/>
      <c r="AZ789" s="82"/>
      <c r="BA789" s="82"/>
      <c r="BB789" s="82"/>
      <c r="BC789" s="82"/>
      <c r="BD789" s="82"/>
      <c r="BE789" s="82"/>
      <c r="BF789" s="82"/>
      <c r="BG789" s="82"/>
      <c r="BH789" s="82"/>
      <c r="BI789" s="82"/>
      <c r="BJ789" s="82"/>
      <c r="BK789" s="82"/>
      <c r="BL789" s="82"/>
      <c r="BM789" s="82"/>
      <c r="BN789" s="82"/>
      <c r="BO789" s="82"/>
      <c r="BP789" s="82"/>
      <c r="BQ789" s="82"/>
      <c r="BR789" s="82"/>
      <c r="BS789" s="82"/>
      <c r="BT789" s="82"/>
      <c r="BU789" s="82"/>
      <c r="BV789" s="82"/>
      <c r="BW789" s="82"/>
      <c r="BX789" s="82"/>
      <c r="BY789" s="82"/>
      <c r="CA789" s="82"/>
      <c r="CB789" s="82"/>
      <c r="CC789" s="82"/>
    </row>
    <row r="790" spans="1:81" ht="15" customHeight="1" x14ac:dyDescent="0.2">
      <c r="A790" s="82"/>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G790" s="82"/>
      <c r="AH790" s="82"/>
      <c r="AI790" s="82"/>
      <c r="AJ790" s="82"/>
      <c r="AK790" s="82"/>
      <c r="AL790" s="82"/>
      <c r="AM790" s="82"/>
      <c r="AN790" s="82"/>
      <c r="AO790" s="82"/>
      <c r="AP790" s="82"/>
      <c r="AQ790" s="82"/>
      <c r="AR790" s="82"/>
      <c r="AS790" s="82"/>
      <c r="AT790" s="82"/>
      <c r="AU790" s="82"/>
      <c r="AV790" s="82"/>
      <c r="AW790" s="82"/>
      <c r="AX790" s="82"/>
      <c r="AY790" s="82"/>
      <c r="AZ790" s="82"/>
      <c r="BA790" s="82"/>
      <c r="BB790" s="82"/>
      <c r="BC790" s="82"/>
      <c r="BD790" s="82"/>
      <c r="BE790" s="82"/>
      <c r="BF790" s="82"/>
      <c r="BG790" s="82"/>
      <c r="BH790" s="82"/>
      <c r="BI790" s="82"/>
      <c r="BJ790" s="82"/>
      <c r="BK790" s="82"/>
      <c r="BL790" s="82"/>
      <c r="BM790" s="82"/>
      <c r="BN790" s="82"/>
      <c r="BO790" s="82"/>
      <c r="BP790" s="82"/>
      <c r="BQ790" s="82"/>
      <c r="BR790" s="82"/>
      <c r="BS790" s="82"/>
      <c r="BT790" s="82"/>
      <c r="BU790" s="82"/>
      <c r="BV790" s="82"/>
      <c r="BW790" s="82"/>
      <c r="BX790" s="82"/>
      <c r="BY790" s="82"/>
      <c r="CA790" s="82"/>
      <c r="CB790" s="82"/>
      <c r="CC790" s="82"/>
    </row>
    <row r="791" spans="1:81" ht="15" customHeight="1" x14ac:dyDescent="0.2">
      <c r="A791" s="82"/>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c r="AA791" s="82"/>
      <c r="AB791" s="82"/>
      <c r="AC791" s="82"/>
      <c r="AD791" s="82"/>
      <c r="AE791" s="82"/>
      <c r="AF791" s="82"/>
      <c r="AG791" s="82"/>
      <c r="AH791" s="82"/>
      <c r="AI791" s="82"/>
      <c r="AJ791" s="82"/>
      <c r="AK791" s="82"/>
      <c r="AL791" s="82"/>
      <c r="AM791" s="82"/>
      <c r="AN791" s="82"/>
      <c r="AO791" s="82"/>
      <c r="AP791" s="82"/>
      <c r="AQ791" s="82"/>
      <c r="AR791" s="82"/>
      <c r="AS791" s="82"/>
      <c r="AT791" s="82"/>
      <c r="AU791" s="82"/>
      <c r="AV791" s="82"/>
      <c r="AW791" s="82"/>
      <c r="AX791" s="82"/>
      <c r="AY791" s="82"/>
      <c r="AZ791" s="82"/>
      <c r="BA791" s="82"/>
      <c r="BB791" s="82"/>
      <c r="BC791" s="82"/>
      <c r="BD791" s="82"/>
      <c r="BE791" s="82"/>
      <c r="BF791" s="82"/>
      <c r="BG791" s="82"/>
      <c r="BH791" s="82"/>
      <c r="BI791" s="82"/>
      <c r="BJ791" s="82"/>
      <c r="BK791" s="82"/>
      <c r="BL791" s="82"/>
      <c r="BM791" s="82"/>
      <c r="BN791" s="82"/>
      <c r="BO791" s="82"/>
      <c r="BP791" s="82"/>
      <c r="BQ791" s="82"/>
      <c r="BR791" s="82"/>
      <c r="BS791" s="82"/>
      <c r="BT791" s="82"/>
      <c r="BU791" s="82"/>
      <c r="BV791" s="82"/>
      <c r="BW791" s="82"/>
      <c r="BX791" s="82"/>
      <c r="BY791" s="82"/>
      <c r="CA791" s="82"/>
      <c r="CB791" s="82"/>
      <c r="CC791" s="82"/>
    </row>
    <row r="792" spans="1:81" ht="15" customHeight="1" x14ac:dyDescent="0.2">
      <c r="A792" s="82"/>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c r="AA792" s="82"/>
      <c r="AB792" s="82"/>
      <c r="AC792" s="82"/>
      <c r="AD792" s="82"/>
      <c r="AE792" s="82"/>
      <c r="AF792" s="82"/>
      <c r="AG792" s="82"/>
      <c r="AH792" s="82"/>
      <c r="AI792" s="82"/>
      <c r="AJ792" s="82"/>
      <c r="AK792" s="82"/>
      <c r="AL792" s="82"/>
      <c r="AM792" s="82"/>
      <c r="AN792" s="82"/>
      <c r="AO792" s="82"/>
      <c r="AP792" s="82"/>
      <c r="AQ792" s="82"/>
      <c r="AR792" s="82"/>
      <c r="AS792" s="82"/>
      <c r="AT792" s="82"/>
      <c r="AU792" s="82"/>
      <c r="AV792" s="82"/>
      <c r="AW792" s="82"/>
      <c r="AX792" s="82"/>
      <c r="AY792" s="82"/>
      <c r="AZ792" s="82"/>
      <c r="BA792" s="82"/>
      <c r="BB792" s="82"/>
      <c r="BC792" s="82"/>
      <c r="BD792" s="82"/>
      <c r="BE792" s="82"/>
      <c r="BF792" s="82"/>
      <c r="BG792" s="82"/>
      <c r="BH792" s="82"/>
      <c r="BI792" s="82"/>
      <c r="BJ792" s="82"/>
      <c r="BK792" s="82"/>
      <c r="BL792" s="82"/>
      <c r="BM792" s="82"/>
      <c r="BN792" s="82"/>
      <c r="BO792" s="82"/>
      <c r="BP792" s="82"/>
      <c r="BQ792" s="82"/>
      <c r="BR792" s="82"/>
      <c r="BS792" s="82"/>
      <c r="BT792" s="82"/>
      <c r="BU792" s="82"/>
      <c r="BV792" s="82"/>
      <c r="BW792" s="82"/>
      <c r="BX792" s="82"/>
      <c r="BY792" s="82"/>
      <c r="CA792" s="82"/>
      <c r="CB792" s="82"/>
      <c r="CC792" s="82"/>
    </row>
    <row r="793" spans="1:81" ht="15" customHeight="1" x14ac:dyDescent="0.2">
      <c r="A793" s="82"/>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c r="AA793" s="82"/>
      <c r="AB793" s="82"/>
      <c r="AC793" s="82"/>
      <c r="AD793" s="82"/>
      <c r="AE793" s="82"/>
      <c r="AF793" s="82"/>
      <c r="AG793" s="82"/>
      <c r="AH793" s="82"/>
      <c r="AI793" s="82"/>
      <c r="AJ793" s="82"/>
      <c r="AK793" s="82"/>
      <c r="AL793" s="82"/>
      <c r="AM793" s="82"/>
      <c r="AN793" s="82"/>
      <c r="AO793" s="82"/>
      <c r="AP793" s="82"/>
      <c r="AQ793" s="82"/>
      <c r="AR793" s="82"/>
      <c r="AS793" s="82"/>
      <c r="AT793" s="82"/>
      <c r="AU793" s="82"/>
      <c r="AV793" s="82"/>
      <c r="AW793" s="82"/>
      <c r="AX793" s="82"/>
      <c r="AY793" s="82"/>
      <c r="AZ793" s="82"/>
      <c r="BA793" s="82"/>
      <c r="BB793" s="82"/>
      <c r="BC793" s="82"/>
      <c r="BD793" s="82"/>
      <c r="BE793" s="82"/>
      <c r="BF793" s="82"/>
      <c r="BG793" s="82"/>
      <c r="BH793" s="82"/>
      <c r="BI793" s="82"/>
      <c r="BJ793" s="82"/>
      <c r="BK793" s="82"/>
      <c r="BL793" s="82"/>
      <c r="BM793" s="82"/>
      <c r="BN793" s="82"/>
      <c r="BO793" s="82"/>
      <c r="BP793" s="82"/>
      <c r="BQ793" s="82"/>
      <c r="BR793" s="82"/>
      <c r="BS793" s="82"/>
      <c r="BT793" s="82"/>
      <c r="BU793" s="82"/>
      <c r="BV793" s="82"/>
      <c r="BW793" s="82"/>
      <c r="BX793" s="82"/>
      <c r="BY793" s="82"/>
      <c r="CA793" s="82"/>
      <c r="CB793" s="82"/>
      <c r="CC793" s="82"/>
    </row>
    <row r="794" spans="1:81" ht="15" customHeight="1" x14ac:dyDescent="0.2">
      <c r="A794" s="82"/>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c r="AA794" s="82"/>
      <c r="AB794" s="82"/>
      <c r="AC794" s="82"/>
      <c r="AD794" s="82"/>
      <c r="AE794" s="82"/>
      <c r="AF794" s="82"/>
      <c r="AG794" s="82"/>
      <c r="AH794" s="82"/>
      <c r="AI794" s="82"/>
      <c r="AJ794" s="82"/>
      <c r="AK794" s="82"/>
      <c r="AL794" s="82"/>
      <c r="AM794" s="82"/>
      <c r="AN794" s="82"/>
      <c r="AO794" s="82"/>
      <c r="AP794" s="82"/>
      <c r="AQ794" s="82"/>
      <c r="AR794" s="82"/>
      <c r="AS794" s="82"/>
      <c r="AT794" s="82"/>
      <c r="AU794" s="82"/>
      <c r="AV794" s="82"/>
      <c r="AW794" s="82"/>
      <c r="AX794" s="82"/>
      <c r="AY794" s="82"/>
      <c r="AZ794" s="82"/>
      <c r="BA794" s="82"/>
      <c r="BB794" s="82"/>
      <c r="BC794" s="82"/>
      <c r="BD794" s="82"/>
      <c r="BE794" s="82"/>
      <c r="BF794" s="82"/>
      <c r="BG794" s="82"/>
      <c r="BH794" s="82"/>
      <c r="BI794" s="82"/>
      <c r="BJ794" s="82"/>
      <c r="BK794" s="82"/>
      <c r="BL794" s="82"/>
      <c r="BM794" s="82"/>
      <c r="BN794" s="82"/>
      <c r="BO794" s="82"/>
      <c r="BP794" s="82"/>
      <c r="BQ794" s="82"/>
      <c r="BR794" s="82"/>
      <c r="BS794" s="82"/>
      <c r="BT794" s="82"/>
      <c r="BU794" s="82"/>
      <c r="BV794" s="82"/>
      <c r="BW794" s="82"/>
      <c r="BX794" s="82"/>
      <c r="BY794" s="82"/>
      <c r="CA794" s="82"/>
      <c r="CB794" s="82"/>
      <c r="CC794" s="82"/>
    </row>
    <row r="795" spans="1:81" ht="15" customHeight="1" x14ac:dyDescent="0.2">
      <c r="A795" s="82"/>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c r="AA795" s="82"/>
      <c r="AB795" s="82"/>
      <c r="AC795" s="82"/>
      <c r="AD795" s="82"/>
      <c r="AE795" s="82"/>
      <c r="AF795" s="82"/>
      <c r="AG795" s="82"/>
      <c r="AH795" s="82"/>
      <c r="AI795" s="82"/>
      <c r="AJ795" s="82"/>
      <c r="AK795" s="82"/>
      <c r="AL795" s="82"/>
      <c r="AM795" s="82"/>
      <c r="AN795" s="82"/>
      <c r="AO795" s="82"/>
      <c r="AP795" s="82"/>
      <c r="AQ795" s="82"/>
      <c r="AR795" s="82"/>
      <c r="AS795" s="82"/>
      <c r="AT795" s="82"/>
      <c r="AU795" s="82"/>
      <c r="AV795" s="82"/>
      <c r="AW795" s="82"/>
      <c r="AX795" s="82"/>
      <c r="AY795" s="82"/>
      <c r="AZ795" s="82"/>
      <c r="BA795" s="82"/>
      <c r="BB795" s="82"/>
      <c r="BC795" s="82"/>
      <c r="BD795" s="82"/>
      <c r="BE795" s="82"/>
      <c r="BF795" s="82"/>
      <c r="BG795" s="82"/>
      <c r="BH795" s="82"/>
      <c r="BI795" s="82"/>
      <c r="BJ795" s="82"/>
      <c r="BK795" s="82"/>
      <c r="BL795" s="82"/>
      <c r="BM795" s="82"/>
      <c r="BN795" s="82"/>
      <c r="BO795" s="82"/>
      <c r="BP795" s="82"/>
      <c r="BQ795" s="82"/>
      <c r="BR795" s="82"/>
      <c r="BS795" s="82"/>
      <c r="BT795" s="82"/>
      <c r="BU795" s="82"/>
      <c r="BV795" s="82"/>
      <c r="BW795" s="82"/>
      <c r="BX795" s="82"/>
      <c r="BY795" s="82"/>
      <c r="CA795" s="82"/>
      <c r="CB795" s="82"/>
      <c r="CC795" s="82"/>
    </row>
    <row r="796" spans="1:81" ht="15" customHeight="1" x14ac:dyDescent="0.2">
      <c r="A796" s="82"/>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c r="AA796" s="82"/>
      <c r="AB796" s="82"/>
      <c r="AC796" s="82"/>
      <c r="AD796" s="82"/>
      <c r="AE796" s="82"/>
      <c r="AF796" s="82"/>
      <c r="AG796" s="82"/>
      <c r="AH796" s="82"/>
      <c r="AI796" s="82"/>
      <c r="AJ796" s="82"/>
      <c r="AK796" s="82"/>
      <c r="AL796" s="82"/>
      <c r="AM796" s="82"/>
      <c r="AN796" s="82"/>
      <c r="AO796" s="82"/>
      <c r="AP796" s="82"/>
      <c r="AQ796" s="82"/>
      <c r="AR796" s="82"/>
      <c r="AS796" s="82"/>
      <c r="AT796" s="82"/>
      <c r="AU796" s="82"/>
      <c r="AV796" s="82"/>
      <c r="AW796" s="82"/>
      <c r="AX796" s="82"/>
      <c r="AY796" s="82"/>
      <c r="AZ796" s="82"/>
      <c r="BA796" s="82"/>
      <c r="BB796" s="82"/>
      <c r="BC796" s="82"/>
      <c r="BD796" s="82"/>
      <c r="BE796" s="82"/>
      <c r="BF796" s="82"/>
      <c r="BG796" s="82"/>
      <c r="BH796" s="82"/>
      <c r="BI796" s="82"/>
      <c r="BJ796" s="82"/>
      <c r="BK796" s="82"/>
      <c r="BL796" s="82"/>
      <c r="BM796" s="82"/>
      <c r="BN796" s="82"/>
      <c r="BO796" s="82"/>
      <c r="BP796" s="82"/>
      <c r="BQ796" s="82"/>
      <c r="BR796" s="82"/>
      <c r="BS796" s="82"/>
      <c r="BT796" s="82"/>
      <c r="BU796" s="82"/>
      <c r="BV796" s="82"/>
      <c r="BW796" s="82"/>
      <c r="BX796" s="82"/>
      <c r="BY796" s="82"/>
      <c r="CA796" s="82"/>
      <c r="CB796" s="82"/>
      <c r="CC796" s="82"/>
    </row>
    <row r="797" spans="1:81" ht="15" customHeight="1" x14ac:dyDescent="0.2">
      <c r="A797" s="82"/>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c r="AJ797" s="82"/>
      <c r="AK797" s="82"/>
      <c r="AL797" s="82"/>
      <c r="AM797" s="82"/>
      <c r="AN797" s="82"/>
      <c r="AO797" s="82"/>
      <c r="AP797" s="82"/>
      <c r="AQ797" s="82"/>
      <c r="AR797" s="82"/>
      <c r="AS797" s="82"/>
      <c r="AT797" s="82"/>
      <c r="AU797" s="82"/>
      <c r="AV797" s="82"/>
      <c r="AW797" s="82"/>
      <c r="AX797" s="82"/>
      <c r="AY797" s="82"/>
      <c r="AZ797" s="82"/>
      <c r="BA797" s="82"/>
      <c r="BB797" s="82"/>
      <c r="BC797" s="82"/>
      <c r="BD797" s="82"/>
      <c r="BE797" s="82"/>
      <c r="BF797" s="82"/>
      <c r="BG797" s="82"/>
      <c r="BH797" s="82"/>
      <c r="BI797" s="82"/>
      <c r="BJ797" s="82"/>
      <c r="BK797" s="82"/>
      <c r="BL797" s="82"/>
      <c r="BM797" s="82"/>
      <c r="BN797" s="82"/>
      <c r="BO797" s="82"/>
      <c r="BP797" s="82"/>
      <c r="BQ797" s="82"/>
      <c r="BR797" s="82"/>
      <c r="BS797" s="82"/>
      <c r="BT797" s="82"/>
      <c r="BU797" s="82"/>
      <c r="BV797" s="82"/>
      <c r="BW797" s="82"/>
      <c r="BX797" s="82"/>
      <c r="BY797" s="82"/>
      <c r="CA797" s="82"/>
      <c r="CB797" s="82"/>
      <c r="CC797" s="82"/>
    </row>
    <row r="798" spans="1:81" ht="15" customHeight="1" x14ac:dyDescent="0.2">
      <c r="A798" s="82"/>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c r="AJ798" s="82"/>
      <c r="AK798" s="82"/>
      <c r="AL798" s="82"/>
      <c r="AM798" s="82"/>
      <c r="AN798" s="82"/>
      <c r="AO798" s="82"/>
      <c r="AP798" s="82"/>
      <c r="AQ798" s="82"/>
      <c r="AR798" s="82"/>
      <c r="AS798" s="82"/>
      <c r="AT798" s="82"/>
      <c r="AU798" s="82"/>
      <c r="AV798" s="82"/>
      <c r="AW798" s="82"/>
      <c r="AX798" s="82"/>
      <c r="AY798" s="82"/>
      <c r="AZ798" s="82"/>
      <c r="BA798" s="82"/>
      <c r="BB798" s="82"/>
      <c r="BC798" s="82"/>
      <c r="BD798" s="82"/>
      <c r="BE798" s="82"/>
      <c r="BF798" s="82"/>
      <c r="BG798" s="82"/>
      <c r="BH798" s="82"/>
      <c r="BI798" s="82"/>
      <c r="BJ798" s="82"/>
      <c r="BK798" s="82"/>
      <c r="BL798" s="82"/>
      <c r="BM798" s="82"/>
      <c r="BN798" s="82"/>
      <c r="BO798" s="82"/>
      <c r="BP798" s="82"/>
      <c r="BQ798" s="82"/>
      <c r="BR798" s="82"/>
      <c r="BS798" s="82"/>
      <c r="BT798" s="82"/>
      <c r="BU798" s="82"/>
      <c r="BV798" s="82"/>
      <c r="BW798" s="82"/>
      <c r="BX798" s="82"/>
      <c r="BY798" s="82"/>
      <c r="CA798" s="82"/>
      <c r="CB798" s="82"/>
      <c r="CC798" s="82"/>
    </row>
    <row r="799" spans="1:81" ht="15" customHeight="1" x14ac:dyDescent="0.2">
      <c r="A799" s="82"/>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c r="AA799" s="82"/>
      <c r="AB799" s="82"/>
      <c r="AC799" s="82"/>
      <c r="AD799" s="82"/>
      <c r="AE799" s="82"/>
      <c r="AF799" s="82"/>
      <c r="AG799" s="82"/>
      <c r="AH799" s="82"/>
      <c r="AI799" s="82"/>
      <c r="AJ799" s="82"/>
      <c r="AK799" s="82"/>
      <c r="AL799" s="82"/>
      <c r="AM799" s="82"/>
      <c r="AN799" s="82"/>
      <c r="AO799" s="82"/>
      <c r="AP799" s="82"/>
      <c r="AQ799" s="82"/>
      <c r="AR799" s="82"/>
      <c r="AS799" s="82"/>
      <c r="AT799" s="82"/>
      <c r="AU799" s="82"/>
      <c r="AV799" s="82"/>
      <c r="AW799" s="82"/>
      <c r="AX799" s="82"/>
      <c r="AY799" s="82"/>
      <c r="AZ799" s="82"/>
      <c r="BA799" s="82"/>
      <c r="BB799" s="82"/>
      <c r="BC799" s="82"/>
      <c r="BD799" s="82"/>
      <c r="BE799" s="82"/>
      <c r="BF799" s="82"/>
      <c r="BG799" s="82"/>
      <c r="BH799" s="82"/>
      <c r="BI799" s="82"/>
      <c r="BJ799" s="82"/>
      <c r="BK799" s="82"/>
      <c r="BL799" s="82"/>
      <c r="BM799" s="82"/>
      <c r="BN799" s="82"/>
      <c r="BO799" s="82"/>
      <c r="BP799" s="82"/>
      <c r="BQ799" s="82"/>
      <c r="BR799" s="82"/>
      <c r="BS799" s="82"/>
      <c r="BT799" s="82"/>
      <c r="BU799" s="82"/>
      <c r="BV799" s="82"/>
      <c r="BW799" s="82"/>
      <c r="BX799" s="82"/>
      <c r="BY799" s="82"/>
      <c r="CA799" s="82"/>
      <c r="CB799" s="82"/>
      <c r="CC799" s="82"/>
    </row>
    <row r="800" spans="1:81" ht="15" customHeight="1" x14ac:dyDescent="0.2">
      <c r="A800" s="82"/>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c r="AA800" s="82"/>
      <c r="AB800" s="82"/>
      <c r="AC800" s="82"/>
      <c r="AD800" s="82"/>
      <c r="AE800" s="82"/>
      <c r="AF800" s="82"/>
      <c r="AG800" s="82"/>
      <c r="AH800" s="82"/>
      <c r="AI800" s="82"/>
      <c r="AJ800" s="82"/>
      <c r="AK800" s="82"/>
      <c r="AL800" s="82"/>
      <c r="AM800" s="82"/>
      <c r="AN800" s="82"/>
      <c r="AO800" s="82"/>
      <c r="AP800" s="82"/>
      <c r="AQ800" s="82"/>
      <c r="AR800" s="82"/>
      <c r="AS800" s="82"/>
      <c r="AT800" s="82"/>
      <c r="AU800" s="82"/>
      <c r="AV800" s="82"/>
      <c r="AW800" s="82"/>
      <c r="AX800" s="82"/>
      <c r="AY800" s="82"/>
      <c r="AZ800" s="82"/>
      <c r="BA800" s="82"/>
      <c r="BB800" s="82"/>
      <c r="BC800" s="82"/>
      <c r="BD800" s="82"/>
      <c r="BE800" s="82"/>
      <c r="BF800" s="82"/>
      <c r="BG800" s="82"/>
      <c r="BH800" s="82"/>
      <c r="BI800" s="82"/>
      <c r="BJ800" s="82"/>
      <c r="BK800" s="82"/>
      <c r="BL800" s="82"/>
      <c r="BM800" s="82"/>
      <c r="BN800" s="82"/>
      <c r="BO800" s="82"/>
      <c r="BP800" s="82"/>
      <c r="BQ800" s="82"/>
      <c r="BR800" s="82"/>
      <c r="BS800" s="82"/>
      <c r="BT800" s="82"/>
      <c r="BU800" s="82"/>
      <c r="BV800" s="82"/>
      <c r="BW800" s="82"/>
      <c r="BX800" s="82"/>
      <c r="BY800" s="82"/>
      <c r="CA800" s="82"/>
      <c r="CB800" s="82"/>
      <c r="CC800" s="82"/>
    </row>
    <row r="801" spans="1:81" ht="15" customHeight="1" x14ac:dyDescent="0.2">
      <c r="A801" s="82"/>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c r="AA801" s="82"/>
      <c r="AB801" s="82"/>
      <c r="AC801" s="82"/>
      <c r="AD801" s="82"/>
      <c r="AE801" s="82"/>
      <c r="AF801" s="82"/>
      <c r="AG801" s="82"/>
      <c r="AH801" s="82"/>
      <c r="AI801" s="82"/>
      <c r="AJ801" s="82"/>
      <c r="AK801" s="82"/>
      <c r="AL801" s="82"/>
      <c r="AM801" s="82"/>
      <c r="AN801" s="82"/>
      <c r="AO801" s="82"/>
      <c r="AP801" s="82"/>
      <c r="AQ801" s="82"/>
      <c r="AR801" s="82"/>
      <c r="AS801" s="82"/>
      <c r="AT801" s="82"/>
      <c r="AU801" s="82"/>
      <c r="AV801" s="82"/>
      <c r="AW801" s="82"/>
      <c r="AX801" s="82"/>
      <c r="AY801" s="82"/>
      <c r="AZ801" s="82"/>
      <c r="BA801" s="82"/>
      <c r="BB801" s="82"/>
      <c r="BC801" s="82"/>
      <c r="BD801" s="82"/>
      <c r="BE801" s="82"/>
      <c r="BF801" s="82"/>
      <c r="BG801" s="82"/>
      <c r="BH801" s="82"/>
      <c r="BI801" s="82"/>
      <c r="BJ801" s="82"/>
      <c r="BK801" s="82"/>
      <c r="BL801" s="82"/>
      <c r="BM801" s="82"/>
      <c r="BN801" s="82"/>
      <c r="BO801" s="82"/>
      <c r="BP801" s="82"/>
      <c r="BQ801" s="82"/>
      <c r="BR801" s="82"/>
      <c r="BS801" s="82"/>
      <c r="BT801" s="82"/>
      <c r="BU801" s="82"/>
      <c r="BV801" s="82"/>
      <c r="BW801" s="82"/>
      <c r="BX801" s="82"/>
      <c r="BY801" s="82"/>
      <c r="CA801" s="82"/>
      <c r="CB801" s="82"/>
      <c r="CC801" s="82"/>
    </row>
    <row r="802" spans="1:81" ht="15" customHeight="1" x14ac:dyDescent="0.2">
      <c r="A802" s="82"/>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c r="AA802" s="82"/>
      <c r="AB802" s="82"/>
      <c r="AC802" s="82"/>
      <c r="AD802" s="82"/>
      <c r="AE802" s="82"/>
      <c r="AF802" s="82"/>
      <c r="AG802" s="82"/>
      <c r="AH802" s="82"/>
      <c r="AI802" s="82"/>
      <c r="AJ802" s="82"/>
      <c r="AK802" s="82"/>
      <c r="AL802" s="82"/>
      <c r="AM802" s="82"/>
      <c r="AN802" s="82"/>
      <c r="AO802" s="82"/>
      <c r="AP802" s="82"/>
      <c r="AQ802" s="82"/>
      <c r="AR802" s="82"/>
      <c r="AS802" s="82"/>
      <c r="AT802" s="82"/>
      <c r="AU802" s="82"/>
      <c r="AV802" s="82"/>
      <c r="AW802" s="82"/>
      <c r="AX802" s="82"/>
      <c r="AY802" s="82"/>
      <c r="AZ802" s="82"/>
      <c r="BA802" s="82"/>
      <c r="BB802" s="82"/>
      <c r="BC802" s="82"/>
      <c r="BD802" s="82"/>
      <c r="BE802" s="82"/>
      <c r="BF802" s="82"/>
      <c r="BG802" s="82"/>
      <c r="BH802" s="82"/>
      <c r="BI802" s="82"/>
      <c r="BJ802" s="82"/>
      <c r="BK802" s="82"/>
      <c r="BL802" s="82"/>
      <c r="BM802" s="82"/>
      <c r="BN802" s="82"/>
      <c r="BO802" s="82"/>
      <c r="BP802" s="82"/>
      <c r="BQ802" s="82"/>
      <c r="BR802" s="82"/>
      <c r="BS802" s="82"/>
      <c r="BT802" s="82"/>
      <c r="BU802" s="82"/>
      <c r="BV802" s="82"/>
      <c r="BW802" s="82"/>
      <c r="BX802" s="82"/>
      <c r="BY802" s="82"/>
      <c r="CA802" s="82"/>
      <c r="CB802" s="82"/>
      <c r="CC802" s="82"/>
    </row>
    <row r="803" spans="1:81" ht="15" customHeight="1" x14ac:dyDescent="0.2">
      <c r="A803" s="82"/>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G803" s="82"/>
      <c r="AH803" s="82"/>
      <c r="AI803" s="82"/>
      <c r="AJ803" s="82"/>
      <c r="AK803" s="82"/>
      <c r="AL803" s="82"/>
      <c r="AM803" s="82"/>
      <c r="AN803" s="82"/>
      <c r="AO803" s="82"/>
      <c r="AP803" s="82"/>
      <c r="AQ803" s="82"/>
      <c r="AR803" s="82"/>
      <c r="AS803" s="82"/>
      <c r="AT803" s="82"/>
      <c r="AU803" s="82"/>
      <c r="AV803" s="82"/>
      <c r="AW803" s="82"/>
      <c r="AX803" s="82"/>
      <c r="AY803" s="82"/>
      <c r="AZ803" s="82"/>
      <c r="BA803" s="82"/>
      <c r="BB803" s="82"/>
      <c r="BC803" s="82"/>
      <c r="BD803" s="82"/>
      <c r="BE803" s="82"/>
      <c r="BF803" s="82"/>
      <c r="BG803" s="82"/>
      <c r="BH803" s="82"/>
      <c r="BI803" s="82"/>
      <c r="BJ803" s="82"/>
      <c r="BK803" s="82"/>
      <c r="BL803" s="82"/>
      <c r="BM803" s="82"/>
      <c r="BN803" s="82"/>
      <c r="BO803" s="82"/>
      <c r="BP803" s="82"/>
      <c r="BQ803" s="82"/>
      <c r="BR803" s="82"/>
      <c r="BS803" s="82"/>
      <c r="BT803" s="82"/>
      <c r="BU803" s="82"/>
      <c r="BV803" s="82"/>
      <c r="BW803" s="82"/>
      <c r="BX803" s="82"/>
      <c r="BY803" s="82"/>
      <c r="CA803" s="82"/>
      <c r="CB803" s="82"/>
      <c r="CC803" s="82"/>
    </row>
    <row r="804" spans="1:81" ht="15" customHeight="1" x14ac:dyDescent="0.2">
      <c r="A804" s="82"/>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c r="AA804" s="82"/>
      <c r="AB804" s="82"/>
      <c r="AC804" s="82"/>
      <c r="AD804" s="82"/>
      <c r="AE804" s="82"/>
      <c r="AF804" s="82"/>
      <c r="AG804" s="82"/>
      <c r="AH804" s="82"/>
      <c r="AI804" s="82"/>
      <c r="AJ804" s="82"/>
      <c r="AK804" s="82"/>
      <c r="AL804" s="82"/>
      <c r="AM804" s="82"/>
      <c r="AN804" s="82"/>
      <c r="AO804" s="82"/>
      <c r="AP804" s="82"/>
      <c r="AQ804" s="82"/>
      <c r="AR804" s="82"/>
      <c r="AS804" s="82"/>
      <c r="AT804" s="82"/>
      <c r="AU804" s="82"/>
      <c r="AV804" s="82"/>
      <c r="AW804" s="82"/>
      <c r="AX804" s="82"/>
      <c r="AY804" s="82"/>
      <c r="AZ804" s="82"/>
      <c r="BA804" s="82"/>
      <c r="BB804" s="82"/>
      <c r="BC804" s="82"/>
      <c r="BD804" s="82"/>
      <c r="BE804" s="82"/>
      <c r="BF804" s="82"/>
      <c r="BG804" s="82"/>
      <c r="BH804" s="82"/>
      <c r="BI804" s="82"/>
      <c r="BJ804" s="82"/>
      <c r="BK804" s="82"/>
      <c r="BL804" s="82"/>
      <c r="BM804" s="82"/>
      <c r="BN804" s="82"/>
      <c r="BO804" s="82"/>
      <c r="BP804" s="82"/>
      <c r="BQ804" s="82"/>
      <c r="BR804" s="82"/>
      <c r="BS804" s="82"/>
      <c r="BT804" s="82"/>
      <c r="BU804" s="82"/>
      <c r="BV804" s="82"/>
      <c r="BW804" s="82"/>
      <c r="BX804" s="82"/>
      <c r="BY804" s="82"/>
      <c r="CA804" s="82"/>
      <c r="CB804" s="82"/>
      <c r="CC804" s="82"/>
    </row>
    <row r="805" spans="1:81" ht="15" customHeight="1" x14ac:dyDescent="0.2">
      <c r="A805" s="82"/>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c r="AA805" s="82"/>
      <c r="AB805" s="82"/>
      <c r="AC805" s="82"/>
      <c r="AD805" s="82"/>
      <c r="AE805" s="82"/>
      <c r="AF805" s="82"/>
      <c r="AG805" s="82"/>
      <c r="AH805" s="82"/>
      <c r="AI805" s="82"/>
      <c r="AJ805" s="82"/>
      <c r="AK805" s="82"/>
      <c r="AL805" s="82"/>
      <c r="AM805" s="82"/>
      <c r="AN805" s="82"/>
      <c r="AO805" s="82"/>
      <c r="AP805" s="82"/>
      <c r="AQ805" s="82"/>
      <c r="AR805" s="82"/>
      <c r="AS805" s="82"/>
      <c r="AT805" s="82"/>
      <c r="AU805" s="82"/>
      <c r="AV805" s="82"/>
      <c r="AW805" s="82"/>
      <c r="AX805" s="82"/>
      <c r="AY805" s="82"/>
      <c r="AZ805" s="82"/>
      <c r="BA805" s="82"/>
      <c r="BB805" s="82"/>
      <c r="BC805" s="82"/>
      <c r="BD805" s="82"/>
      <c r="BE805" s="82"/>
      <c r="BF805" s="82"/>
      <c r="BG805" s="82"/>
      <c r="BH805" s="82"/>
      <c r="BI805" s="82"/>
      <c r="BJ805" s="82"/>
      <c r="BK805" s="82"/>
      <c r="BL805" s="82"/>
      <c r="BM805" s="82"/>
      <c r="BN805" s="82"/>
      <c r="BO805" s="82"/>
      <c r="BP805" s="82"/>
      <c r="BQ805" s="82"/>
      <c r="BR805" s="82"/>
      <c r="BS805" s="82"/>
      <c r="BT805" s="82"/>
      <c r="BU805" s="82"/>
      <c r="BV805" s="82"/>
      <c r="BW805" s="82"/>
      <c r="BX805" s="82"/>
      <c r="BY805" s="82"/>
      <c r="CA805" s="82"/>
      <c r="CB805" s="82"/>
      <c r="CC805" s="82"/>
    </row>
    <row r="806" spans="1:81" ht="15" customHeight="1" x14ac:dyDescent="0.2">
      <c r="A806" s="82"/>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c r="AA806" s="82"/>
      <c r="AB806" s="82"/>
      <c r="AC806" s="82"/>
      <c r="AD806" s="82"/>
      <c r="AE806" s="82"/>
      <c r="AF806" s="82"/>
      <c r="AG806" s="82"/>
      <c r="AH806" s="82"/>
      <c r="AI806" s="82"/>
      <c r="AJ806" s="82"/>
      <c r="AK806" s="82"/>
      <c r="AL806" s="82"/>
      <c r="AM806" s="82"/>
      <c r="AN806" s="82"/>
      <c r="AO806" s="82"/>
      <c r="AP806" s="82"/>
      <c r="AQ806" s="82"/>
      <c r="AR806" s="82"/>
      <c r="AS806" s="82"/>
      <c r="AT806" s="82"/>
      <c r="AU806" s="82"/>
      <c r="AV806" s="82"/>
      <c r="AW806" s="82"/>
      <c r="AX806" s="82"/>
      <c r="AY806" s="82"/>
      <c r="AZ806" s="82"/>
      <c r="BA806" s="82"/>
      <c r="BB806" s="82"/>
      <c r="BC806" s="82"/>
      <c r="BD806" s="82"/>
      <c r="BE806" s="82"/>
      <c r="BF806" s="82"/>
      <c r="BG806" s="82"/>
      <c r="BH806" s="82"/>
      <c r="BI806" s="82"/>
      <c r="BJ806" s="82"/>
      <c r="BK806" s="82"/>
      <c r="BL806" s="82"/>
      <c r="BM806" s="82"/>
      <c r="BN806" s="82"/>
      <c r="BO806" s="82"/>
      <c r="BP806" s="82"/>
      <c r="BQ806" s="82"/>
      <c r="BR806" s="82"/>
      <c r="BS806" s="82"/>
      <c r="BT806" s="82"/>
      <c r="BU806" s="82"/>
      <c r="BV806" s="82"/>
      <c r="BW806" s="82"/>
      <c r="BX806" s="82"/>
      <c r="BY806" s="82"/>
      <c r="CA806" s="82"/>
      <c r="CB806" s="82"/>
      <c r="CC806" s="82"/>
    </row>
    <row r="807" spans="1:81" ht="15" customHeight="1" x14ac:dyDescent="0.2">
      <c r="A807" s="82"/>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c r="AA807" s="82"/>
      <c r="AB807" s="82"/>
      <c r="AC807" s="82"/>
      <c r="AD807" s="82"/>
      <c r="AE807" s="82"/>
      <c r="AF807" s="82"/>
      <c r="AG807" s="82"/>
      <c r="AH807" s="82"/>
      <c r="AI807" s="82"/>
      <c r="AJ807" s="82"/>
      <c r="AK807" s="82"/>
      <c r="AL807" s="82"/>
      <c r="AM807" s="82"/>
      <c r="AN807" s="82"/>
      <c r="AO807" s="82"/>
      <c r="AP807" s="82"/>
      <c r="AQ807" s="82"/>
      <c r="AR807" s="82"/>
      <c r="AS807" s="82"/>
      <c r="AT807" s="82"/>
      <c r="AU807" s="82"/>
      <c r="AV807" s="82"/>
      <c r="AW807" s="82"/>
      <c r="AX807" s="82"/>
      <c r="AY807" s="82"/>
      <c r="AZ807" s="82"/>
      <c r="BA807" s="82"/>
      <c r="BB807" s="82"/>
      <c r="BC807" s="82"/>
      <c r="BD807" s="82"/>
      <c r="BE807" s="82"/>
      <c r="BF807" s="82"/>
      <c r="BG807" s="82"/>
      <c r="BH807" s="82"/>
      <c r="BI807" s="82"/>
      <c r="BJ807" s="82"/>
      <c r="BK807" s="82"/>
      <c r="BL807" s="82"/>
      <c r="BM807" s="82"/>
      <c r="BN807" s="82"/>
      <c r="BO807" s="82"/>
      <c r="BP807" s="82"/>
      <c r="BQ807" s="82"/>
      <c r="BR807" s="82"/>
      <c r="BS807" s="82"/>
      <c r="BT807" s="82"/>
      <c r="BU807" s="82"/>
      <c r="BV807" s="82"/>
      <c r="BW807" s="82"/>
      <c r="BX807" s="82"/>
      <c r="BY807" s="82"/>
      <c r="CA807" s="82"/>
      <c r="CB807" s="82"/>
      <c r="CC807" s="82"/>
    </row>
    <row r="808" spans="1:81" ht="15" customHeight="1" x14ac:dyDescent="0.2">
      <c r="A808" s="82"/>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c r="AA808" s="82"/>
      <c r="AB808" s="82"/>
      <c r="AC808" s="82"/>
      <c r="AD808" s="82"/>
      <c r="AE808" s="82"/>
      <c r="AF808" s="82"/>
      <c r="AG808" s="82"/>
      <c r="AH808" s="82"/>
      <c r="AI808" s="82"/>
      <c r="AJ808" s="82"/>
      <c r="AK808" s="82"/>
      <c r="AL808" s="82"/>
      <c r="AM808" s="82"/>
      <c r="AN808" s="82"/>
      <c r="AO808" s="82"/>
      <c r="AP808" s="82"/>
      <c r="AQ808" s="82"/>
      <c r="AR808" s="82"/>
      <c r="AS808" s="82"/>
      <c r="AT808" s="82"/>
      <c r="AU808" s="82"/>
      <c r="AV808" s="82"/>
      <c r="AW808" s="82"/>
      <c r="AX808" s="82"/>
      <c r="AY808" s="82"/>
      <c r="AZ808" s="82"/>
      <c r="BA808" s="82"/>
      <c r="BB808" s="82"/>
      <c r="BC808" s="82"/>
      <c r="BD808" s="82"/>
      <c r="BE808" s="82"/>
      <c r="BF808" s="82"/>
      <c r="BG808" s="82"/>
      <c r="BH808" s="82"/>
      <c r="BI808" s="82"/>
      <c r="BJ808" s="82"/>
      <c r="BK808" s="82"/>
      <c r="BL808" s="82"/>
      <c r="BM808" s="82"/>
      <c r="BN808" s="82"/>
      <c r="BO808" s="82"/>
      <c r="BP808" s="82"/>
      <c r="BQ808" s="82"/>
      <c r="BR808" s="82"/>
      <c r="BS808" s="82"/>
      <c r="BT808" s="82"/>
      <c r="BU808" s="82"/>
      <c r="BV808" s="82"/>
      <c r="BW808" s="82"/>
      <c r="BX808" s="82"/>
      <c r="BY808" s="82"/>
      <c r="CA808" s="82"/>
      <c r="CB808" s="82"/>
      <c r="CC808" s="82"/>
    </row>
    <row r="809" spans="1:81" ht="15" customHeight="1" x14ac:dyDescent="0.2">
      <c r="A809" s="82"/>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G809" s="82"/>
      <c r="AH809" s="82"/>
      <c r="AI809" s="82"/>
      <c r="AJ809" s="82"/>
      <c r="AK809" s="82"/>
      <c r="AL809" s="82"/>
      <c r="AM809" s="82"/>
      <c r="AN809" s="82"/>
      <c r="AO809" s="82"/>
      <c r="AP809" s="82"/>
      <c r="AQ809" s="82"/>
      <c r="AR809" s="82"/>
      <c r="AS809" s="82"/>
      <c r="AT809" s="82"/>
      <c r="AU809" s="82"/>
      <c r="AV809" s="82"/>
      <c r="AW809" s="82"/>
      <c r="AX809" s="82"/>
      <c r="AY809" s="82"/>
      <c r="AZ809" s="82"/>
      <c r="BA809" s="82"/>
      <c r="BB809" s="82"/>
      <c r="BC809" s="82"/>
      <c r="BD809" s="82"/>
      <c r="BE809" s="82"/>
      <c r="BF809" s="82"/>
      <c r="BG809" s="82"/>
      <c r="BH809" s="82"/>
      <c r="BI809" s="82"/>
      <c r="BJ809" s="82"/>
      <c r="BK809" s="82"/>
      <c r="BL809" s="82"/>
      <c r="BM809" s="82"/>
      <c r="BN809" s="82"/>
      <c r="BO809" s="82"/>
      <c r="BP809" s="82"/>
      <c r="BQ809" s="82"/>
      <c r="BR809" s="82"/>
      <c r="BS809" s="82"/>
      <c r="BT809" s="82"/>
      <c r="BU809" s="82"/>
      <c r="BV809" s="82"/>
      <c r="BW809" s="82"/>
      <c r="BX809" s="82"/>
      <c r="BY809" s="82"/>
      <c r="CA809" s="82"/>
      <c r="CB809" s="82"/>
      <c r="CC809" s="82"/>
    </row>
    <row r="810" spans="1:81" ht="15" customHeight="1" x14ac:dyDescent="0.2">
      <c r="A810" s="82"/>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c r="AA810" s="82"/>
      <c r="AB810" s="82"/>
      <c r="AC810" s="82"/>
      <c r="AD810" s="82"/>
      <c r="AE810" s="82"/>
      <c r="AF810" s="82"/>
      <c r="AG810" s="82"/>
      <c r="AH810" s="82"/>
      <c r="AI810" s="82"/>
      <c r="AJ810" s="82"/>
      <c r="AK810" s="82"/>
      <c r="AL810" s="82"/>
      <c r="AM810" s="82"/>
      <c r="AN810" s="82"/>
      <c r="AO810" s="82"/>
      <c r="AP810" s="82"/>
      <c r="AQ810" s="82"/>
      <c r="AR810" s="82"/>
      <c r="AS810" s="82"/>
      <c r="AT810" s="82"/>
      <c r="AU810" s="82"/>
      <c r="AV810" s="82"/>
      <c r="AW810" s="82"/>
      <c r="AX810" s="82"/>
      <c r="AY810" s="82"/>
      <c r="AZ810" s="82"/>
      <c r="BA810" s="82"/>
      <c r="BB810" s="82"/>
      <c r="BC810" s="82"/>
      <c r="BD810" s="82"/>
      <c r="BE810" s="82"/>
      <c r="BF810" s="82"/>
      <c r="BG810" s="82"/>
      <c r="BH810" s="82"/>
      <c r="BI810" s="82"/>
      <c r="BJ810" s="82"/>
      <c r="BK810" s="82"/>
      <c r="BL810" s="82"/>
      <c r="BM810" s="82"/>
      <c r="BN810" s="82"/>
      <c r="BO810" s="82"/>
      <c r="BP810" s="82"/>
      <c r="BQ810" s="82"/>
      <c r="BR810" s="82"/>
      <c r="BS810" s="82"/>
      <c r="BT810" s="82"/>
      <c r="BU810" s="82"/>
      <c r="BV810" s="82"/>
      <c r="BW810" s="82"/>
      <c r="BX810" s="82"/>
      <c r="BY810" s="82"/>
      <c r="CA810" s="82"/>
      <c r="CB810" s="82"/>
      <c r="CC810" s="82"/>
    </row>
    <row r="811" spans="1:81" ht="15" customHeight="1" x14ac:dyDescent="0.2">
      <c r="A811" s="82"/>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c r="AA811" s="82"/>
      <c r="AB811" s="82"/>
      <c r="AC811" s="82"/>
      <c r="AD811" s="82"/>
      <c r="AE811" s="82"/>
      <c r="AF811" s="82"/>
      <c r="AG811" s="82"/>
      <c r="AH811" s="82"/>
      <c r="AI811" s="82"/>
      <c r="AJ811" s="82"/>
      <c r="AK811" s="82"/>
      <c r="AL811" s="82"/>
      <c r="AM811" s="82"/>
      <c r="AN811" s="82"/>
      <c r="AO811" s="82"/>
      <c r="AP811" s="82"/>
      <c r="AQ811" s="82"/>
      <c r="AR811" s="82"/>
      <c r="AS811" s="82"/>
      <c r="AT811" s="82"/>
      <c r="AU811" s="82"/>
      <c r="AV811" s="82"/>
      <c r="AW811" s="82"/>
      <c r="AX811" s="82"/>
      <c r="AY811" s="82"/>
      <c r="AZ811" s="82"/>
      <c r="BA811" s="82"/>
      <c r="BB811" s="82"/>
      <c r="BC811" s="82"/>
      <c r="BD811" s="82"/>
      <c r="BE811" s="82"/>
      <c r="BF811" s="82"/>
      <c r="BG811" s="82"/>
      <c r="BH811" s="82"/>
      <c r="BI811" s="82"/>
      <c r="BJ811" s="82"/>
      <c r="BK811" s="82"/>
      <c r="BL811" s="82"/>
      <c r="BM811" s="82"/>
      <c r="BN811" s="82"/>
      <c r="BO811" s="82"/>
      <c r="BP811" s="82"/>
      <c r="BQ811" s="82"/>
      <c r="BR811" s="82"/>
      <c r="BS811" s="82"/>
      <c r="BT811" s="82"/>
      <c r="BU811" s="82"/>
      <c r="BV811" s="82"/>
      <c r="BW811" s="82"/>
      <c r="BX811" s="82"/>
      <c r="BY811" s="82"/>
      <c r="CA811" s="82"/>
      <c r="CB811" s="82"/>
      <c r="CC811" s="82"/>
    </row>
    <row r="812" spans="1:81" ht="15" customHeight="1" x14ac:dyDescent="0.2">
      <c r="A812" s="82"/>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c r="AA812" s="82"/>
      <c r="AB812" s="82"/>
      <c r="AC812" s="82"/>
      <c r="AD812" s="82"/>
      <c r="AE812" s="82"/>
      <c r="AF812" s="82"/>
      <c r="AG812" s="82"/>
      <c r="AH812" s="82"/>
      <c r="AI812" s="82"/>
      <c r="AJ812" s="82"/>
      <c r="AK812" s="82"/>
      <c r="AL812" s="82"/>
      <c r="AM812" s="82"/>
      <c r="AN812" s="82"/>
      <c r="AO812" s="82"/>
      <c r="AP812" s="82"/>
      <c r="AQ812" s="82"/>
      <c r="AR812" s="82"/>
      <c r="AS812" s="82"/>
      <c r="AT812" s="82"/>
      <c r="AU812" s="82"/>
      <c r="AV812" s="82"/>
      <c r="AW812" s="82"/>
      <c r="AX812" s="82"/>
      <c r="AY812" s="82"/>
      <c r="AZ812" s="82"/>
      <c r="BA812" s="82"/>
      <c r="BB812" s="82"/>
      <c r="BC812" s="82"/>
      <c r="BD812" s="82"/>
      <c r="BE812" s="82"/>
      <c r="BF812" s="82"/>
      <c r="BG812" s="82"/>
      <c r="BH812" s="82"/>
      <c r="BI812" s="82"/>
      <c r="BJ812" s="82"/>
      <c r="BK812" s="82"/>
      <c r="BL812" s="82"/>
      <c r="BM812" s="82"/>
      <c r="BN812" s="82"/>
      <c r="BO812" s="82"/>
      <c r="BP812" s="82"/>
      <c r="BQ812" s="82"/>
      <c r="BR812" s="82"/>
      <c r="BS812" s="82"/>
      <c r="BT812" s="82"/>
      <c r="BU812" s="82"/>
      <c r="BV812" s="82"/>
      <c r="BW812" s="82"/>
      <c r="BX812" s="82"/>
      <c r="BY812" s="82"/>
      <c r="CA812" s="82"/>
      <c r="CB812" s="82"/>
      <c r="CC812" s="82"/>
    </row>
    <row r="813" spans="1:81" ht="15" customHeight="1" x14ac:dyDescent="0.2">
      <c r="A813" s="82"/>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c r="AA813" s="82"/>
      <c r="AB813" s="82"/>
      <c r="AC813" s="82"/>
      <c r="AD813" s="82"/>
      <c r="AE813" s="82"/>
      <c r="AF813" s="82"/>
      <c r="AG813" s="82"/>
      <c r="AH813" s="82"/>
      <c r="AI813" s="82"/>
      <c r="AJ813" s="82"/>
      <c r="AK813" s="82"/>
      <c r="AL813" s="82"/>
      <c r="AM813" s="82"/>
      <c r="AN813" s="82"/>
      <c r="AO813" s="82"/>
      <c r="AP813" s="82"/>
      <c r="AQ813" s="82"/>
      <c r="AR813" s="82"/>
      <c r="AS813" s="82"/>
      <c r="AT813" s="82"/>
      <c r="AU813" s="82"/>
      <c r="AV813" s="82"/>
      <c r="AW813" s="82"/>
      <c r="AX813" s="82"/>
      <c r="AY813" s="82"/>
      <c r="AZ813" s="82"/>
      <c r="BA813" s="82"/>
      <c r="BB813" s="82"/>
      <c r="BC813" s="82"/>
      <c r="BD813" s="82"/>
      <c r="BE813" s="82"/>
      <c r="BF813" s="82"/>
      <c r="BG813" s="82"/>
      <c r="BH813" s="82"/>
      <c r="BI813" s="82"/>
      <c r="BJ813" s="82"/>
      <c r="BK813" s="82"/>
      <c r="BL813" s="82"/>
      <c r="BM813" s="82"/>
      <c r="BN813" s="82"/>
      <c r="BO813" s="82"/>
      <c r="BP813" s="82"/>
      <c r="BQ813" s="82"/>
      <c r="BR813" s="82"/>
      <c r="BS813" s="82"/>
      <c r="BT813" s="82"/>
      <c r="BU813" s="82"/>
      <c r="BV813" s="82"/>
      <c r="BW813" s="82"/>
      <c r="BX813" s="82"/>
      <c r="BY813" s="82"/>
      <c r="CA813" s="82"/>
      <c r="CB813" s="82"/>
      <c r="CC813" s="82"/>
    </row>
    <row r="814" spans="1:81" ht="15" customHeight="1" x14ac:dyDescent="0.2">
      <c r="A814" s="82"/>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c r="AA814" s="82"/>
      <c r="AB814" s="82"/>
      <c r="AC814" s="82"/>
      <c r="AD814" s="82"/>
      <c r="AE814" s="82"/>
      <c r="AF814" s="82"/>
      <c r="AG814" s="82"/>
      <c r="AH814" s="82"/>
      <c r="AI814" s="82"/>
      <c r="AJ814" s="82"/>
      <c r="AK814" s="82"/>
      <c r="AL814" s="82"/>
      <c r="AM814" s="82"/>
      <c r="AN814" s="82"/>
      <c r="AO814" s="82"/>
      <c r="AP814" s="82"/>
      <c r="AQ814" s="82"/>
      <c r="AR814" s="82"/>
      <c r="AS814" s="82"/>
      <c r="AT814" s="82"/>
      <c r="AU814" s="82"/>
      <c r="AV814" s="82"/>
      <c r="AW814" s="82"/>
      <c r="AX814" s="82"/>
      <c r="AY814" s="82"/>
      <c r="AZ814" s="82"/>
      <c r="BA814" s="82"/>
      <c r="BB814" s="82"/>
      <c r="BC814" s="82"/>
      <c r="BD814" s="82"/>
      <c r="BE814" s="82"/>
      <c r="BF814" s="82"/>
      <c r="BG814" s="82"/>
      <c r="BH814" s="82"/>
      <c r="BI814" s="82"/>
      <c r="BJ814" s="82"/>
      <c r="BK814" s="82"/>
      <c r="BL814" s="82"/>
      <c r="BM814" s="82"/>
      <c r="BN814" s="82"/>
      <c r="BO814" s="82"/>
      <c r="BP814" s="82"/>
      <c r="BQ814" s="82"/>
      <c r="BR814" s="82"/>
      <c r="BS814" s="82"/>
      <c r="BT814" s="82"/>
      <c r="BU814" s="82"/>
      <c r="BV814" s="82"/>
      <c r="BW814" s="82"/>
      <c r="BX814" s="82"/>
      <c r="BY814" s="82"/>
      <c r="CA814" s="82"/>
      <c r="CB814" s="82"/>
      <c r="CC814" s="82"/>
    </row>
    <row r="815" spans="1:81" ht="15" customHeight="1" x14ac:dyDescent="0.2">
      <c r="A815" s="82"/>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G815" s="82"/>
      <c r="AH815" s="82"/>
      <c r="AI815" s="82"/>
      <c r="AJ815" s="82"/>
      <c r="AK815" s="82"/>
      <c r="AL815" s="82"/>
      <c r="AM815" s="82"/>
      <c r="AN815" s="82"/>
      <c r="AO815" s="82"/>
      <c r="AP815" s="82"/>
      <c r="AQ815" s="82"/>
      <c r="AR815" s="82"/>
      <c r="AS815" s="82"/>
      <c r="AT815" s="82"/>
      <c r="AU815" s="82"/>
      <c r="AV815" s="82"/>
      <c r="AW815" s="82"/>
      <c r="AX815" s="82"/>
      <c r="AY815" s="82"/>
      <c r="AZ815" s="82"/>
      <c r="BA815" s="82"/>
      <c r="BB815" s="82"/>
      <c r="BC815" s="82"/>
      <c r="BD815" s="82"/>
      <c r="BE815" s="82"/>
      <c r="BF815" s="82"/>
      <c r="BG815" s="82"/>
      <c r="BH815" s="82"/>
      <c r="BI815" s="82"/>
      <c r="BJ815" s="82"/>
      <c r="BK815" s="82"/>
      <c r="BL815" s="82"/>
      <c r="BM815" s="82"/>
      <c r="BN815" s="82"/>
      <c r="BO815" s="82"/>
      <c r="BP815" s="82"/>
      <c r="BQ815" s="82"/>
      <c r="BR815" s="82"/>
      <c r="BS815" s="82"/>
      <c r="BT815" s="82"/>
      <c r="BU815" s="82"/>
      <c r="BV815" s="82"/>
      <c r="BW815" s="82"/>
      <c r="BX815" s="82"/>
      <c r="BY815" s="82"/>
      <c r="CA815" s="82"/>
      <c r="CB815" s="82"/>
      <c r="CC815" s="82"/>
    </row>
    <row r="816" spans="1:81" ht="15" customHeight="1" x14ac:dyDescent="0.2">
      <c r="A816" s="82"/>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c r="AA816" s="82"/>
      <c r="AB816" s="82"/>
      <c r="AC816" s="82"/>
      <c r="AD816" s="82"/>
      <c r="AE816" s="82"/>
      <c r="AF816" s="82"/>
      <c r="AG816" s="82"/>
      <c r="AH816" s="82"/>
      <c r="AI816" s="82"/>
      <c r="AJ816" s="82"/>
      <c r="AK816" s="82"/>
      <c r="AL816" s="82"/>
      <c r="AM816" s="82"/>
      <c r="AN816" s="82"/>
      <c r="AO816" s="82"/>
      <c r="AP816" s="82"/>
      <c r="AQ816" s="82"/>
      <c r="AR816" s="82"/>
      <c r="AS816" s="82"/>
      <c r="AT816" s="82"/>
      <c r="AU816" s="82"/>
      <c r="AV816" s="82"/>
      <c r="AW816" s="82"/>
      <c r="AX816" s="82"/>
      <c r="AY816" s="82"/>
      <c r="AZ816" s="82"/>
      <c r="BA816" s="82"/>
      <c r="BB816" s="82"/>
      <c r="BC816" s="82"/>
      <c r="BD816" s="82"/>
      <c r="BE816" s="82"/>
      <c r="BF816" s="82"/>
      <c r="BG816" s="82"/>
      <c r="BH816" s="82"/>
      <c r="BI816" s="82"/>
      <c r="BJ816" s="82"/>
      <c r="BK816" s="82"/>
      <c r="BL816" s="82"/>
      <c r="BM816" s="82"/>
      <c r="BN816" s="82"/>
      <c r="BO816" s="82"/>
      <c r="BP816" s="82"/>
      <c r="BQ816" s="82"/>
      <c r="BR816" s="82"/>
      <c r="BS816" s="82"/>
      <c r="BT816" s="82"/>
      <c r="BU816" s="82"/>
      <c r="BV816" s="82"/>
      <c r="BW816" s="82"/>
      <c r="BX816" s="82"/>
      <c r="BY816" s="82"/>
      <c r="CA816" s="82"/>
      <c r="CB816" s="82"/>
      <c r="CC816" s="82"/>
    </row>
    <row r="817" spans="1:81" ht="15" customHeight="1" x14ac:dyDescent="0.2">
      <c r="A817" s="82"/>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c r="AA817" s="82"/>
      <c r="AB817" s="82"/>
      <c r="AC817" s="82"/>
      <c r="AD817" s="82"/>
      <c r="AE817" s="82"/>
      <c r="AF817" s="82"/>
      <c r="AG817" s="82"/>
      <c r="AH817" s="82"/>
      <c r="AI817" s="82"/>
      <c r="AJ817" s="82"/>
      <c r="AK817" s="82"/>
      <c r="AL817" s="82"/>
      <c r="AM817" s="82"/>
      <c r="AN817" s="82"/>
      <c r="AO817" s="82"/>
      <c r="AP817" s="82"/>
      <c r="AQ817" s="82"/>
      <c r="AR817" s="82"/>
      <c r="AS817" s="82"/>
      <c r="AT817" s="82"/>
      <c r="AU817" s="82"/>
      <c r="AV817" s="82"/>
      <c r="AW817" s="82"/>
      <c r="AX817" s="82"/>
      <c r="AY817" s="82"/>
      <c r="AZ817" s="82"/>
      <c r="BA817" s="82"/>
      <c r="BB817" s="82"/>
      <c r="BC817" s="82"/>
      <c r="BD817" s="82"/>
      <c r="BE817" s="82"/>
      <c r="BF817" s="82"/>
      <c r="BG817" s="82"/>
      <c r="BH817" s="82"/>
      <c r="BI817" s="82"/>
      <c r="BJ817" s="82"/>
      <c r="BK817" s="82"/>
      <c r="BL817" s="82"/>
      <c r="BM817" s="82"/>
      <c r="BN817" s="82"/>
      <c r="BO817" s="82"/>
      <c r="BP817" s="82"/>
      <c r="BQ817" s="82"/>
      <c r="BR817" s="82"/>
      <c r="BS817" s="82"/>
      <c r="BT817" s="82"/>
      <c r="BU817" s="82"/>
      <c r="BV817" s="82"/>
      <c r="BW817" s="82"/>
      <c r="BX817" s="82"/>
      <c r="BY817" s="82"/>
      <c r="CA817" s="82"/>
      <c r="CB817" s="82"/>
      <c r="CC817" s="82"/>
    </row>
    <row r="818" spans="1:81" ht="15" customHeight="1" x14ac:dyDescent="0.2">
      <c r="A818" s="82"/>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c r="AA818" s="82"/>
      <c r="AB818" s="82"/>
      <c r="AC818" s="82"/>
      <c r="AD818" s="82"/>
      <c r="AE818" s="82"/>
      <c r="AF818" s="82"/>
      <c r="AG818" s="82"/>
      <c r="AH818" s="82"/>
      <c r="AI818" s="82"/>
      <c r="AJ818" s="82"/>
      <c r="AK818" s="82"/>
      <c r="AL818" s="82"/>
      <c r="AM818" s="82"/>
      <c r="AN818" s="82"/>
      <c r="AO818" s="82"/>
      <c r="AP818" s="82"/>
      <c r="AQ818" s="82"/>
      <c r="AR818" s="82"/>
      <c r="AS818" s="82"/>
      <c r="AT818" s="82"/>
      <c r="AU818" s="82"/>
      <c r="AV818" s="82"/>
      <c r="AW818" s="82"/>
      <c r="AX818" s="82"/>
      <c r="AY818" s="82"/>
      <c r="AZ818" s="82"/>
      <c r="BA818" s="82"/>
      <c r="BB818" s="82"/>
      <c r="BC818" s="82"/>
      <c r="BD818" s="82"/>
      <c r="BE818" s="82"/>
      <c r="BF818" s="82"/>
      <c r="BG818" s="82"/>
      <c r="BH818" s="82"/>
      <c r="BI818" s="82"/>
      <c r="BJ818" s="82"/>
      <c r="BK818" s="82"/>
      <c r="BL818" s="82"/>
      <c r="BM818" s="82"/>
      <c r="BN818" s="82"/>
      <c r="BO818" s="82"/>
      <c r="BP818" s="82"/>
      <c r="BQ818" s="82"/>
      <c r="BR818" s="82"/>
      <c r="BS818" s="82"/>
      <c r="BT818" s="82"/>
      <c r="BU818" s="82"/>
      <c r="BV818" s="82"/>
      <c r="BW818" s="82"/>
      <c r="BX818" s="82"/>
      <c r="BY818" s="82"/>
      <c r="CA818" s="82"/>
      <c r="CB818" s="82"/>
      <c r="CC818" s="82"/>
    </row>
    <row r="819" spans="1:81" ht="15" customHeight="1" x14ac:dyDescent="0.2">
      <c r="A819" s="82"/>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c r="AA819" s="82"/>
      <c r="AB819" s="82"/>
      <c r="AC819" s="82"/>
      <c r="AD819" s="82"/>
      <c r="AE819" s="82"/>
      <c r="AF819" s="82"/>
      <c r="AG819" s="82"/>
      <c r="AH819" s="82"/>
      <c r="AI819" s="82"/>
      <c r="AJ819" s="82"/>
      <c r="AK819" s="82"/>
      <c r="AL819" s="82"/>
      <c r="AM819" s="82"/>
      <c r="AN819" s="82"/>
      <c r="AO819" s="82"/>
      <c r="AP819" s="82"/>
      <c r="AQ819" s="82"/>
      <c r="AR819" s="82"/>
      <c r="AS819" s="82"/>
      <c r="AT819" s="82"/>
      <c r="AU819" s="82"/>
      <c r="AV819" s="82"/>
      <c r="AW819" s="82"/>
      <c r="AX819" s="82"/>
      <c r="AY819" s="82"/>
      <c r="AZ819" s="82"/>
      <c r="BA819" s="82"/>
      <c r="BB819" s="82"/>
      <c r="BC819" s="82"/>
      <c r="BD819" s="82"/>
      <c r="BE819" s="82"/>
      <c r="BF819" s="82"/>
      <c r="BG819" s="82"/>
      <c r="BH819" s="82"/>
      <c r="BI819" s="82"/>
      <c r="BJ819" s="82"/>
      <c r="BK819" s="82"/>
      <c r="BL819" s="82"/>
      <c r="BM819" s="82"/>
      <c r="BN819" s="82"/>
      <c r="BO819" s="82"/>
      <c r="BP819" s="82"/>
      <c r="BQ819" s="82"/>
      <c r="BR819" s="82"/>
      <c r="BS819" s="82"/>
      <c r="BT819" s="82"/>
      <c r="BU819" s="82"/>
      <c r="BV819" s="82"/>
      <c r="BW819" s="82"/>
      <c r="BX819" s="82"/>
      <c r="BY819" s="82"/>
      <c r="CA819" s="82"/>
      <c r="CB819" s="82"/>
      <c r="CC819" s="82"/>
    </row>
    <row r="820" spans="1:81" ht="15" customHeight="1" x14ac:dyDescent="0.2">
      <c r="A820" s="82"/>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c r="AA820" s="82"/>
      <c r="AB820" s="82"/>
      <c r="AC820" s="82"/>
      <c r="AD820" s="82"/>
      <c r="AE820" s="82"/>
      <c r="AF820" s="82"/>
      <c r="AG820" s="82"/>
      <c r="AH820" s="82"/>
      <c r="AI820" s="82"/>
      <c r="AJ820" s="82"/>
      <c r="AK820" s="82"/>
      <c r="AL820" s="82"/>
      <c r="AM820" s="82"/>
      <c r="AN820" s="82"/>
      <c r="AO820" s="82"/>
      <c r="AP820" s="82"/>
      <c r="AQ820" s="82"/>
      <c r="AR820" s="82"/>
      <c r="AS820" s="82"/>
      <c r="AT820" s="82"/>
      <c r="AU820" s="82"/>
      <c r="AV820" s="82"/>
      <c r="AW820" s="82"/>
      <c r="AX820" s="82"/>
      <c r="AY820" s="82"/>
      <c r="AZ820" s="82"/>
      <c r="BA820" s="82"/>
      <c r="BB820" s="82"/>
      <c r="BC820" s="82"/>
      <c r="BD820" s="82"/>
      <c r="BE820" s="82"/>
      <c r="BF820" s="82"/>
      <c r="BG820" s="82"/>
      <c r="BH820" s="82"/>
      <c r="BI820" s="82"/>
      <c r="BJ820" s="82"/>
      <c r="BK820" s="82"/>
      <c r="BL820" s="82"/>
      <c r="BM820" s="82"/>
      <c r="BN820" s="82"/>
      <c r="BO820" s="82"/>
      <c r="BP820" s="82"/>
      <c r="BQ820" s="82"/>
      <c r="BR820" s="82"/>
      <c r="BS820" s="82"/>
      <c r="BT820" s="82"/>
      <c r="BU820" s="82"/>
      <c r="BV820" s="82"/>
      <c r="BW820" s="82"/>
      <c r="BX820" s="82"/>
      <c r="BY820" s="82"/>
      <c r="CA820" s="82"/>
      <c r="CB820" s="82"/>
      <c r="CC820" s="82"/>
    </row>
    <row r="821" spans="1:81" ht="15" customHeight="1" x14ac:dyDescent="0.2">
      <c r="A821" s="82"/>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G821" s="82"/>
      <c r="AH821" s="82"/>
      <c r="AI821" s="82"/>
      <c r="AJ821" s="82"/>
      <c r="AK821" s="82"/>
      <c r="AL821" s="82"/>
      <c r="AM821" s="82"/>
      <c r="AN821" s="82"/>
      <c r="AO821" s="82"/>
      <c r="AP821" s="82"/>
      <c r="AQ821" s="82"/>
      <c r="AR821" s="82"/>
      <c r="AS821" s="82"/>
      <c r="AT821" s="82"/>
      <c r="AU821" s="82"/>
      <c r="AV821" s="82"/>
      <c r="AW821" s="82"/>
      <c r="AX821" s="82"/>
      <c r="AY821" s="82"/>
      <c r="AZ821" s="82"/>
      <c r="BA821" s="82"/>
      <c r="BB821" s="82"/>
      <c r="BC821" s="82"/>
      <c r="BD821" s="82"/>
      <c r="BE821" s="82"/>
      <c r="BF821" s="82"/>
      <c r="BG821" s="82"/>
      <c r="BH821" s="82"/>
      <c r="BI821" s="82"/>
      <c r="BJ821" s="82"/>
      <c r="BK821" s="82"/>
      <c r="BL821" s="82"/>
      <c r="BM821" s="82"/>
      <c r="BN821" s="82"/>
      <c r="BO821" s="82"/>
      <c r="BP821" s="82"/>
      <c r="BQ821" s="82"/>
      <c r="BR821" s="82"/>
      <c r="BS821" s="82"/>
      <c r="BT821" s="82"/>
      <c r="BU821" s="82"/>
      <c r="BV821" s="82"/>
      <c r="BW821" s="82"/>
      <c r="BX821" s="82"/>
      <c r="BY821" s="82"/>
      <c r="CA821" s="82"/>
      <c r="CB821" s="82"/>
      <c r="CC821" s="82"/>
    </row>
    <row r="822" spans="1:81" ht="15" customHeight="1" x14ac:dyDescent="0.2">
      <c r="A822" s="82"/>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c r="AA822" s="82"/>
      <c r="AB822" s="82"/>
      <c r="AC822" s="82"/>
      <c r="AD822" s="82"/>
      <c r="AE822" s="82"/>
      <c r="AF822" s="82"/>
      <c r="AG822" s="82"/>
      <c r="AH822" s="82"/>
      <c r="AI822" s="82"/>
      <c r="AJ822" s="82"/>
      <c r="AK822" s="82"/>
      <c r="AL822" s="82"/>
      <c r="AM822" s="82"/>
      <c r="AN822" s="82"/>
      <c r="AO822" s="82"/>
      <c r="AP822" s="82"/>
      <c r="AQ822" s="82"/>
      <c r="AR822" s="82"/>
      <c r="AS822" s="82"/>
      <c r="AT822" s="82"/>
      <c r="AU822" s="82"/>
      <c r="AV822" s="82"/>
      <c r="AW822" s="82"/>
      <c r="AX822" s="82"/>
      <c r="AY822" s="82"/>
      <c r="AZ822" s="82"/>
      <c r="BA822" s="82"/>
      <c r="BB822" s="82"/>
      <c r="BC822" s="82"/>
      <c r="BD822" s="82"/>
      <c r="BE822" s="82"/>
      <c r="BF822" s="82"/>
      <c r="BG822" s="82"/>
      <c r="BH822" s="82"/>
      <c r="BI822" s="82"/>
      <c r="BJ822" s="82"/>
      <c r="BK822" s="82"/>
      <c r="BL822" s="82"/>
      <c r="BM822" s="82"/>
      <c r="BN822" s="82"/>
      <c r="BO822" s="82"/>
      <c r="BP822" s="82"/>
      <c r="BQ822" s="82"/>
      <c r="BR822" s="82"/>
      <c r="BS822" s="82"/>
      <c r="BT822" s="82"/>
      <c r="BU822" s="82"/>
      <c r="BV822" s="82"/>
      <c r="BW822" s="82"/>
      <c r="BX822" s="82"/>
      <c r="BY822" s="82"/>
      <c r="CA822" s="82"/>
      <c r="CB822" s="82"/>
      <c r="CC822" s="82"/>
    </row>
    <row r="823" spans="1:81" ht="15" customHeight="1" x14ac:dyDescent="0.2">
      <c r="A823" s="82"/>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c r="AA823" s="82"/>
      <c r="AB823" s="82"/>
      <c r="AC823" s="82"/>
      <c r="AD823" s="82"/>
      <c r="AE823" s="82"/>
      <c r="AF823" s="82"/>
      <c r="AG823" s="82"/>
      <c r="AH823" s="82"/>
      <c r="AI823" s="82"/>
      <c r="AJ823" s="82"/>
      <c r="AK823" s="82"/>
      <c r="AL823" s="82"/>
      <c r="AM823" s="82"/>
      <c r="AN823" s="82"/>
      <c r="AO823" s="82"/>
      <c r="AP823" s="82"/>
      <c r="AQ823" s="82"/>
      <c r="AR823" s="82"/>
      <c r="AS823" s="82"/>
      <c r="AT823" s="82"/>
      <c r="AU823" s="82"/>
      <c r="AV823" s="82"/>
      <c r="AW823" s="82"/>
      <c r="AX823" s="82"/>
      <c r="AY823" s="82"/>
      <c r="AZ823" s="82"/>
      <c r="BA823" s="82"/>
      <c r="BB823" s="82"/>
      <c r="BC823" s="82"/>
      <c r="BD823" s="82"/>
      <c r="BE823" s="82"/>
      <c r="BF823" s="82"/>
      <c r="BG823" s="82"/>
      <c r="BH823" s="82"/>
      <c r="BI823" s="82"/>
      <c r="BJ823" s="82"/>
      <c r="BK823" s="82"/>
      <c r="BL823" s="82"/>
      <c r="BM823" s="82"/>
      <c r="BN823" s="82"/>
      <c r="BO823" s="82"/>
      <c r="BP823" s="82"/>
      <c r="BQ823" s="82"/>
      <c r="BR823" s="82"/>
      <c r="BS823" s="82"/>
      <c r="BT823" s="82"/>
      <c r="BU823" s="82"/>
      <c r="BV823" s="82"/>
      <c r="BW823" s="82"/>
      <c r="BX823" s="82"/>
      <c r="BY823" s="82"/>
      <c r="CA823" s="82"/>
      <c r="CB823" s="82"/>
      <c r="CC823" s="82"/>
    </row>
    <row r="824" spans="1:81" ht="15" customHeight="1" x14ac:dyDescent="0.2">
      <c r="A824" s="82"/>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c r="AA824" s="82"/>
      <c r="AB824" s="82"/>
      <c r="AC824" s="82"/>
      <c r="AD824" s="82"/>
      <c r="AE824" s="82"/>
      <c r="AF824" s="82"/>
      <c r="AG824" s="82"/>
      <c r="AH824" s="82"/>
      <c r="AI824" s="82"/>
      <c r="AJ824" s="82"/>
      <c r="AK824" s="82"/>
      <c r="AL824" s="82"/>
      <c r="AM824" s="82"/>
      <c r="AN824" s="82"/>
      <c r="AO824" s="82"/>
      <c r="AP824" s="82"/>
      <c r="AQ824" s="82"/>
      <c r="AR824" s="82"/>
      <c r="AS824" s="82"/>
      <c r="AT824" s="82"/>
      <c r="AU824" s="82"/>
      <c r="AV824" s="82"/>
      <c r="AW824" s="82"/>
      <c r="AX824" s="82"/>
      <c r="AY824" s="82"/>
      <c r="AZ824" s="82"/>
      <c r="BA824" s="82"/>
      <c r="BB824" s="82"/>
      <c r="BC824" s="82"/>
      <c r="BD824" s="82"/>
      <c r="BE824" s="82"/>
      <c r="BF824" s="82"/>
      <c r="BG824" s="82"/>
      <c r="BH824" s="82"/>
      <c r="BI824" s="82"/>
      <c r="BJ824" s="82"/>
      <c r="BK824" s="82"/>
      <c r="BL824" s="82"/>
      <c r="BM824" s="82"/>
      <c r="BN824" s="82"/>
      <c r="BO824" s="82"/>
      <c r="BP824" s="82"/>
      <c r="BQ824" s="82"/>
      <c r="BR824" s="82"/>
      <c r="BS824" s="82"/>
      <c r="BT824" s="82"/>
      <c r="BU824" s="82"/>
      <c r="BV824" s="82"/>
      <c r="BW824" s="82"/>
      <c r="BX824" s="82"/>
      <c r="BY824" s="82"/>
      <c r="CA824" s="82"/>
      <c r="CB824" s="82"/>
      <c r="CC824" s="82"/>
    </row>
    <row r="825" spans="1:81" ht="15" customHeight="1" x14ac:dyDescent="0.2">
      <c r="A825" s="82"/>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c r="AA825" s="82"/>
      <c r="AB825" s="82"/>
      <c r="AC825" s="82"/>
      <c r="AD825" s="82"/>
      <c r="AE825" s="82"/>
      <c r="AF825" s="82"/>
      <c r="AG825" s="82"/>
      <c r="AH825" s="82"/>
      <c r="AI825" s="82"/>
      <c r="AJ825" s="82"/>
      <c r="AK825" s="82"/>
      <c r="AL825" s="82"/>
      <c r="AM825" s="82"/>
      <c r="AN825" s="82"/>
      <c r="AO825" s="82"/>
      <c r="AP825" s="82"/>
      <c r="AQ825" s="82"/>
      <c r="AR825" s="82"/>
      <c r="AS825" s="82"/>
      <c r="AT825" s="82"/>
      <c r="AU825" s="82"/>
      <c r="AV825" s="82"/>
      <c r="AW825" s="82"/>
      <c r="AX825" s="82"/>
      <c r="AY825" s="82"/>
      <c r="AZ825" s="82"/>
      <c r="BA825" s="82"/>
      <c r="BB825" s="82"/>
      <c r="BC825" s="82"/>
      <c r="BD825" s="82"/>
      <c r="BE825" s="82"/>
      <c r="BF825" s="82"/>
      <c r="BG825" s="82"/>
      <c r="BH825" s="82"/>
      <c r="BI825" s="82"/>
      <c r="BJ825" s="82"/>
      <c r="BK825" s="82"/>
      <c r="BL825" s="82"/>
      <c r="BM825" s="82"/>
      <c r="BN825" s="82"/>
      <c r="BO825" s="82"/>
      <c r="BP825" s="82"/>
      <c r="BQ825" s="82"/>
      <c r="BR825" s="82"/>
      <c r="BS825" s="82"/>
      <c r="BT825" s="82"/>
      <c r="BU825" s="82"/>
      <c r="BV825" s="82"/>
      <c r="BW825" s="82"/>
      <c r="BX825" s="82"/>
      <c r="BY825" s="82"/>
      <c r="CA825" s="82"/>
      <c r="CB825" s="82"/>
      <c r="CC825" s="82"/>
    </row>
    <row r="826" spans="1:81" ht="15" customHeight="1" x14ac:dyDescent="0.2">
      <c r="A826" s="82"/>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c r="AG826" s="82"/>
      <c r="AH826" s="82"/>
      <c r="AI826" s="82"/>
      <c r="AJ826" s="82"/>
      <c r="AK826" s="82"/>
      <c r="AL826" s="82"/>
      <c r="AM826" s="82"/>
      <c r="AN826" s="82"/>
      <c r="AO826" s="82"/>
      <c r="AP826" s="82"/>
      <c r="AQ826" s="82"/>
      <c r="AR826" s="82"/>
      <c r="AS826" s="82"/>
      <c r="AT826" s="82"/>
      <c r="AU826" s="82"/>
      <c r="AV826" s="82"/>
      <c r="AW826" s="82"/>
      <c r="AX826" s="82"/>
      <c r="AY826" s="82"/>
      <c r="AZ826" s="82"/>
      <c r="BA826" s="82"/>
      <c r="BB826" s="82"/>
      <c r="BC826" s="82"/>
      <c r="BD826" s="82"/>
      <c r="BE826" s="82"/>
      <c r="BF826" s="82"/>
      <c r="BG826" s="82"/>
      <c r="BH826" s="82"/>
      <c r="BI826" s="82"/>
      <c r="BJ826" s="82"/>
      <c r="BK826" s="82"/>
      <c r="BL826" s="82"/>
      <c r="BM826" s="82"/>
      <c r="BN826" s="82"/>
      <c r="BO826" s="82"/>
      <c r="BP826" s="82"/>
      <c r="BQ826" s="82"/>
      <c r="BR826" s="82"/>
      <c r="BS826" s="82"/>
      <c r="BT826" s="82"/>
      <c r="BU826" s="82"/>
      <c r="BV826" s="82"/>
      <c r="BW826" s="82"/>
      <c r="BX826" s="82"/>
      <c r="BY826" s="82"/>
      <c r="CA826" s="82"/>
      <c r="CB826" s="82"/>
      <c r="CC826" s="82"/>
    </row>
    <row r="827" spans="1:81" ht="15" customHeight="1" x14ac:dyDescent="0.2">
      <c r="A827" s="82"/>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G827" s="82"/>
      <c r="AH827" s="82"/>
      <c r="AI827" s="82"/>
      <c r="AJ827" s="82"/>
      <c r="AK827" s="82"/>
      <c r="AL827" s="82"/>
      <c r="AM827" s="82"/>
      <c r="AN827" s="82"/>
      <c r="AO827" s="82"/>
      <c r="AP827" s="82"/>
      <c r="AQ827" s="82"/>
      <c r="AR827" s="82"/>
      <c r="AS827" s="82"/>
      <c r="AT827" s="82"/>
      <c r="AU827" s="82"/>
      <c r="AV827" s="82"/>
      <c r="AW827" s="82"/>
      <c r="AX827" s="82"/>
      <c r="AY827" s="82"/>
      <c r="AZ827" s="82"/>
      <c r="BA827" s="82"/>
      <c r="BB827" s="82"/>
      <c r="BC827" s="82"/>
      <c r="BD827" s="82"/>
      <c r="BE827" s="82"/>
      <c r="BF827" s="82"/>
      <c r="BG827" s="82"/>
      <c r="BH827" s="82"/>
      <c r="BI827" s="82"/>
      <c r="BJ827" s="82"/>
      <c r="BK827" s="82"/>
      <c r="BL827" s="82"/>
      <c r="BM827" s="82"/>
      <c r="BN827" s="82"/>
      <c r="BO827" s="82"/>
      <c r="BP827" s="82"/>
      <c r="BQ827" s="82"/>
      <c r="BR827" s="82"/>
      <c r="BS827" s="82"/>
      <c r="BT827" s="82"/>
      <c r="BU827" s="82"/>
      <c r="BV827" s="82"/>
      <c r="BW827" s="82"/>
      <c r="BX827" s="82"/>
      <c r="BY827" s="82"/>
      <c r="CA827" s="82"/>
      <c r="CB827" s="82"/>
      <c r="CC827" s="82"/>
    </row>
    <row r="828" spans="1:81" ht="15" customHeight="1" x14ac:dyDescent="0.2">
      <c r="A828" s="82"/>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c r="AA828" s="82"/>
      <c r="AB828" s="82"/>
      <c r="AC828" s="82"/>
      <c r="AD828" s="82"/>
      <c r="AE828" s="82"/>
      <c r="AF828" s="82"/>
      <c r="AG828" s="82"/>
      <c r="AH828" s="82"/>
      <c r="AI828" s="82"/>
      <c r="AJ828" s="82"/>
      <c r="AK828" s="82"/>
      <c r="AL828" s="82"/>
      <c r="AM828" s="82"/>
      <c r="AN828" s="82"/>
      <c r="AO828" s="82"/>
      <c r="AP828" s="82"/>
      <c r="AQ828" s="82"/>
      <c r="AR828" s="82"/>
      <c r="AS828" s="82"/>
      <c r="AT828" s="82"/>
      <c r="AU828" s="82"/>
      <c r="AV828" s="82"/>
      <c r="AW828" s="82"/>
      <c r="AX828" s="82"/>
      <c r="AY828" s="82"/>
      <c r="AZ828" s="82"/>
      <c r="BA828" s="82"/>
      <c r="BB828" s="82"/>
      <c r="BC828" s="82"/>
      <c r="BD828" s="82"/>
      <c r="BE828" s="82"/>
      <c r="BF828" s="82"/>
      <c r="BG828" s="82"/>
      <c r="BH828" s="82"/>
      <c r="BI828" s="82"/>
      <c r="BJ828" s="82"/>
      <c r="BK828" s="82"/>
      <c r="BL828" s="82"/>
      <c r="BM828" s="82"/>
      <c r="BN828" s="82"/>
      <c r="BO828" s="82"/>
      <c r="BP828" s="82"/>
      <c r="BQ828" s="82"/>
      <c r="BR828" s="82"/>
      <c r="BS828" s="82"/>
      <c r="BT828" s="82"/>
      <c r="BU828" s="82"/>
      <c r="BV828" s="82"/>
      <c r="BW828" s="82"/>
      <c r="BX828" s="82"/>
      <c r="BY828" s="82"/>
      <c r="CA828" s="82"/>
      <c r="CB828" s="82"/>
      <c r="CC828" s="82"/>
    </row>
    <row r="829" spans="1:81" ht="15" customHeight="1" x14ac:dyDescent="0.2">
      <c r="A829" s="82"/>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c r="AA829" s="82"/>
      <c r="AB829" s="82"/>
      <c r="AC829" s="82"/>
      <c r="AD829" s="82"/>
      <c r="AE829" s="82"/>
      <c r="AF829" s="82"/>
      <c r="AG829" s="82"/>
      <c r="AH829" s="82"/>
      <c r="AI829" s="82"/>
      <c r="AJ829" s="82"/>
      <c r="AK829" s="82"/>
      <c r="AL829" s="82"/>
      <c r="AM829" s="82"/>
      <c r="AN829" s="82"/>
      <c r="AO829" s="82"/>
      <c r="AP829" s="82"/>
      <c r="AQ829" s="82"/>
      <c r="AR829" s="82"/>
      <c r="AS829" s="82"/>
      <c r="AT829" s="82"/>
      <c r="AU829" s="82"/>
      <c r="AV829" s="82"/>
      <c r="AW829" s="82"/>
      <c r="AX829" s="82"/>
      <c r="AY829" s="82"/>
      <c r="AZ829" s="82"/>
      <c r="BA829" s="82"/>
      <c r="BB829" s="82"/>
      <c r="BC829" s="82"/>
      <c r="BD829" s="82"/>
      <c r="BE829" s="82"/>
      <c r="BF829" s="82"/>
      <c r="BG829" s="82"/>
      <c r="BH829" s="82"/>
      <c r="BI829" s="82"/>
      <c r="BJ829" s="82"/>
      <c r="BK829" s="82"/>
      <c r="BL829" s="82"/>
      <c r="BM829" s="82"/>
      <c r="BN829" s="82"/>
      <c r="BO829" s="82"/>
      <c r="BP829" s="82"/>
      <c r="BQ829" s="82"/>
      <c r="BR829" s="82"/>
      <c r="BS829" s="82"/>
      <c r="BT829" s="82"/>
      <c r="BU829" s="82"/>
      <c r="BV829" s="82"/>
      <c r="BW829" s="82"/>
      <c r="BX829" s="82"/>
      <c r="BY829" s="82"/>
      <c r="CA829" s="82"/>
      <c r="CB829" s="82"/>
      <c r="CC829" s="82"/>
    </row>
    <row r="830" spans="1:81" ht="15" customHeight="1" x14ac:dyDescent="0.2">
      <c r="A830" s="82"/>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c r="AA830" s="82"/>
      <c r="AB830" s="82"/>
      <c r="AC830" s="82"/>
      <c r="AD830" s="82"/>
      <c r="AE830" s="82"/>
      <c r="AF830" s="82"/>
      <c r="AG830" s="82"/>
      <c r="AH830" s="82"/>
      <c r="AI830" s="82"/>
      <c r="AJ830" s="82"/>
      <c r="AK830" s="82"/>
      <c r="AL830" s="82"/>
      <c r="AM830" s="82"/>
      <c r="AN830" s="82"/>
      <c r="AO830" s="82"/>
      <c r="AP830" s="82"/>
      <c r="AQ830" s="82"/>
      <c r="AR830" s="82"/>
      <c r="AS830" s="82"/>
      <c r="AT830" s="82"/>
      <c r="AU830" s="82"/>
      <c r="AV830" s="82"/>
      <c r="AW830" s="82"/>
      <c r="AX830" s="82"/>
      <c r="AY830" s="82"/>
      <c r="AZ830" s="82"/>
      <c r="BA830" s="82"/>
      <c r="BB830" s="82"/>
      <c r="BC830" s="82"/>
      <c r="BD830" s="82"/>
      <c r="BE830" s="82"/>
      <c r="BF830" s="82"/>
      <c r="BG830" s="82"/>
      <c r="BH830" s="82"/>
      <c r="BI830" s="82"/>
      <c r="BJ830" s="82"/>
      <c r="BK830" s="82"/>
      <c r="BL830" s="82"/>
      <c r="BM830" s="82"/>
      <c r="BN830" s="82"/>
      <c r="BO830" s="82"/>
      <c r="BP830" s="82"/>
      <c r="BQ830" s="82"/>
      <c r="BR830" s="82"/>
      <c r="BS830" s="82"/>
      <c r="BT830" s="82"/>
      <c r="BU830" s="82"/>
      <c r="BV830" s="82"/>
      <c r="BW830" s="82"/>
      <c r="BX830" s="82"/>
      <c r="BY830" s="82"/>
      <c r="CA830" s="82"/>
      <c r="CB830" s="82"/>
      <c r="CC830" s="82"/>
    </row>
    <row r="831" spans="1:81" ht="15" customHeight="1" x14ac:dyDescent="0.2">
      <c r="A831" s="82"/>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c r="AA831" s="82"/>
      <c r="AB831" s="82"/>
      <c r="AC831" s="82"/>
      <c r="AD831" s="82"/>
      <c r="AE831" s="82"/>
      <c r="AF831" s="82"/>
      <c r="AG831" s="82"/>
      <c r="AH831" s="82"/>
      <c r="AI831" s="82"/>
      <c r="AJ831" s="82"/>
      <c r="AK831" s="82"/>
      <c r="AL831" s="82"/>
      <c r="AM831" s="82"/>
      <c r="AN831" s="82"/>
      <c r="AO831" s="82"/>
      <c r="AP831" s="82"/>
      <c r="AQ831" s="82"/>
      <c r="AR831" s="82"/>
      <c r="AS831" s="82"/>
      <c r="AT831" s="82"/>
      <c r="AU831" s="82"/>
      <c r="AV831" s="82"/>
      <c r="AW831" s="82"/>
      <c r="AX831" s="82"/>
      <c r="AY831" s="82"/>
      <c r="AZ831" s="82"/>
      <c r="BA831" s="82"/>
      <c r="BB831" s="82"/>
      <c r="BC831" s="82"/>
      <c r="BD831" s="82"/>
      <c r="BE831" s="82"/>
      <c r="BF831" s="82"/>
      <c r="BG831" s="82"/>
      <c r="BH831" s="82"/>
      <c r="BI831" s="82"/>
      <c r="BJ831" s="82"/>
      <c r="BK831" s="82"/>
      <c r="BL831" s="82"/>
      <c r="BM831" s="82"/>
      <c r="BN831" s="82"/>
      <c r="BO831" s="82"/>
      <c r="BP831" s="82"/>
      <c r="BQ831" s="82"/>
      <c r="BR831" s="82"/>
      <c r="BS831" s="82"/>
      <c r="BT831" s="82"/>
      <c r="BU831" s="82"/>
      <c r="BV831" s="82"/>
      <c r="BW831" s="82"/>
      <c r="BX831" s="82"/>
      <c r="BY831" s="82"/>
      <c r="CA831" s="82"/>
      <c r="CB831" s="82"/>
      <c r="CC831" s="82"/>
    </row>
    <row r="832" spans="1:81" ht="15" customHeight="1" x14ac:dyDescent="0.2">
      <c r="A832" s="82"/>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c r="AA832" s="82"/>
      <c r="AB832" s="82"/>
      <c r="AC832" s="82"/>
      <c r="AD832" s="82"/>
      <c r="AE832" s="82"/>
      <c r="AF832" s="82"/>
      <c r="AG832" s="82"/>
      <c r="AH832" s="82"/>
      <c r="AI832" s="82"/>
      <c r="AJ832" s="82"/>
      <c r="AK832" s="82"/>
      <c r="AL832" s="82"/>
      <c r="AM832" s="82"/>
      <c r="AN832" s="82"/>
      <c r="AO832" s="82"/>
      <c r="AP832" s="82"/>
      <c r="AQ832" s="82"/>
      <c r="AR832" s="82"/>
      <c r="AS832" s="82"/>
      <c r="AT832" s="82"/>
      <c r="AU832" s="82"/>
      <c r="AV832" s="82"/>
      <c r="AW832" s="82"/>
      <c r="AX832" s="82"/>
      <c r="AY832" s="82"/>
      <c r="AZ832" s="82"/>
      <c r="BA832" s="82"/>
      <c r="BB832" s="82"/>
      <c r="BC832" s="82"/>
      <c r="BD832" s="82"/>
      <c r="BE832" s="82"/>
      <c r="BF832" s="82"/>
      <c r="BG832" s="82"/>
      <c r="BH832" s="82"/>
      <c r="BI832" s="82"/>
      <c r="BJ832" s="82"/>
      <c r="BK832" s="82"/>
      <c r="BL832" s="82"/>
      <c r="BM832" s="82"/>
      <c r="BN832" s="82"/>
      <c r="BO832" s="82"/>
      <c r="BP832" s="82"/>
      <c r="BQ832" s="82"/>
      <c r="BR832" s="82"/>
      <c r="BS832" s="82"/>
      <c r="BT832" s="82"/>
      <c r="BU832" s="82"/>
      <c r="BV832" s="82"/>
      <c r="BW832" s="82"/>
      <c r="BX832" s="82"/>
      <c r="BY832" s="82"/>
      <c r="CA832" s="82"/>
      <c r="CB832" s="82"/>
      <c r="CC832" s="82"/>
    </row>
    <row r="833" spans="1:81" ht="15" customHeight="1" x14ac:dyDescent="0.2">
      <c r="A833" s="82"/>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G833" s="82"/>
      <c r="AH833" s="82"/>
      <c r="AI833" s="82"/>
      <c r="AJ833" s="82"/>
      <c r="AK833" s="82"/>
      <c r="AL833" s="82"/>
      <c r="AM833" s="82"/>
      <c r="AN833" s="82"/>
      <c r="AO833" s="82"/>
      <c r="AP833" s="82"/>
      <c r="AQ833" s="82"/>
      <c r="AR833" s="82"/>
      <c r="AS833" s="82"/>
      <c r="AT833" s="82"/>
      <c r="AU833" s="82"/>
      <c r="AV833" s="82"/>
      <c r="AW833" s="82"/>
      <c r="AX833" s="82"/>
      <c r="AY833" s="82"/>
      <c r="AZ833" s="82"/>
      <c r="BA833" s="82"/>
      <c r="BB833" s="82"/>
      <c r="BC833" s="82"/>
      <c r="BD833" s="82"/>
      <c r="BE833" s="82"/>
      <c r="BF833" s="82"/>
      <c r="BG833" s="82"/>
      <c r="BH833" s="82"/>
      <c r="BI833" s="82"/>
      <c r="BJ833" s="82"/>
      <c r="BK833" s="82"/>
      <c r="BL833" s="82"/>
      <c r="BM833" s="82"/>
      <c r="BN833" s="82"/>
      <c r="BO833" s="82"/>
      <c r="BP833" s="82"/>
      <c r="BQ833" s="82"/>
      <c r="BR833" s="82"/>
      <c r="BS833" s="82"/>
      <c r="BT833" s="82"/>
      <c r="BU833" s="82"/>
      <c r="BV833" s="82"/>
      <c r="BW833" s="82"/>
      <c r="BX833" s="82"/>
      <c r="BY833" s="82"/>
      <c r="CA833" s="82"/>
      <c r="CB833" s="82"/>
      <c r="CC833" s="82"/>
    </row>
    <row r="834" spans="1:81" ht="15" customHeight="1" x14ac:dyDescent="0.2">
      <c r="A834" s="82"/>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c r="AA834" s="82"/>
      <c r="AB834" s="82"/>
      <c r="AC834" s="82"/>
      <c r="AD834" s="82"/>
      <c r="AE834" s="82"/>
      <c r="AF834" s="82"/>
      <c r="AG834" s="82"/>
      <c r="AH834" s="82"/>
      <c r="AI834" s="82"/>
      <c r="AJ834" s="82"/>
      <c r="AK834" s="82"/>
      <c r="AL834" s="82"/>
      <c r="AM834" s="82"/>
      <c r="AN834" s="82"/>
      <c r="AO834" s="82"/>
      <c r="AP834" s="82"/>
      <c r="AQ834" s="82"/>
      <c r="AR834" s="82"/>
      <c r="AS834" s="82"/>
      <c r="AT834" s="82"/>
      <c r="AU834" s="82"/>
      <c r="AV834" s="82"/>
      <c r="AW834" s="82"/>
      <c r="AX834" s="82"/>
      <c r="AY834" s="82"/>
      <c r="AZ834" s="82"/>
      <c r="BA834" s="82"/>
      <c r="BB834" s="82"/>
      <c r="BC834" s="82"/>
      <c r="BD834" s="82"/>
      <c r="BE834" s="82"/>
      <c r="BF834" s="82"/>
      <c r="BG834" s="82"/>
      <c r="BH834" s="82"/>
      <c r="BI834" s="82"/>
      <c r="BJ834" s="82"/>
      <c r="BK834" s="82"/>
      <c r="BL834" s="82"/>
      <c r="BM834" s="82"/>
      <c r="BN834" s="82"/>
      <c r="BO834" s="82"/>
      <c r="BP834" s="82"/>
      <c r="BQ834" s="82"/>
      <c r="BR834" s="82"/>
      <c r="BS834" s="82"/>
      <c r="BT834" s="82"/>
      <c r="BU834" s="82"/>
      <c r="BV834" s="82"/>
      <c r="BW834" s="82"/>
      <c r="BX834" s="82"/>
      <c r="BY834" s="82"/>
      <c r="CA834" s="82"/>
      <c r="CB834" s="82"/>
      <c r="CC834" s="82"/>
    </row>
    <row r="835" spans="1:81" ht="15" customHeight="1" x14ac:dyDescent="0.2">
      <c r="A835" s="82"/>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c r="AA835" s="82"/>
      <c r="AB835" s="82"/>
      <c r="AC835" s="82"/>
      <c r="AD835" s="82"/>
      <c r="AE835" s="82"/>
      <c r="AF835" s="82"/>
      <c r="AG835" s="82"/>
      <c r="AH835" s="82"/>
      <c r="AI835" s="82"/>
      <c r="AJ835" s="82"/>
      <c r="AK835" s="82"/>
      <c r="AL835" s="82"/>
      <c r="AM835" s="82"/>
      <c r="AN835" s="82"/>
      <c r="AO835" s="82"/>
      <c r="AP835" s="82"/>
      <c r="AQ835" s="82"/>
      <c r="AR835" s="82"/>
      <c r="AS835" s="82"/>
      <c r="AT835" s="82"/>
      <c r="AU835" s="82"/>
      <c r="AV835" s="82"/>
      <c r="AW835" s="82"/>
      <c r="AX835" s="82"/>
      <c r="AY835" s="82"/>
      <c r="AZ835" s="82"/>
      <c r="BA835" s="82"/>
      <c r="BB835" s="82"/>
      <c r="BC835" s="82"/>
      <c r="BD835" s="82"/>
      <c r="BE835" s="82"/>
      <c r="BF835" s="82"/>
      <c r="BG835" s="82"/>
      <c r="BH835" s="82"/>
      <c r="BI835" s="82"/>
      <c r="BJ835" s="82"/>
      <c r="BK835" s="82"/>
      <c r="BL835" s="82"/>
      <c r="BM835" s="82"/>
      <c r="BN835" s="82"/>
      <c r="BO835" s="82"/>
      <c r="BP835" s="82"/>
      <c r="BQ835" s="82"/>
      <c r="BR835" s="82"/>
      <c r="BS835" s="82"/>
      <c r="BT835" s="82"/>
      <c r="BU835" s="82"/>
      <c r="BV835" s="82"/>
      <c r="BW835" s="82"/>
      <c r="BX835" s="82"/>
      <c r="BY835" s="82"/>
      <c r="CA835" s="82"/>
      <c r="CB835" s="82"/>
      <c r="CC835" s="82"/>
    </row>
    <row r="836" spans="1:81" ht="15" customHeight="1" x14ac:dyDescent="0.2">
      <c r="A836" s="82"/>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c r="AA836" s="82"/>
      <c r="AB836" s="82"/>
      <c r="AC836" s="82"/>
      <c r="AD836" s="82"/>
      <c r="AE836" s="82"/>
      <c r="AF836" s="82"/>
      <c r="AG836" s="82"/>
      <c r="AH836" s="82"/>
      <c r="AI836" s="82"/>
      <c r="AJ836" s="82"/>
      <c r="AK836" s="82"/>
      <c r="AL836" s="82"/>
      <c r="AM836" s="82"/>
      <c r="AN836" s="82"/>
      <c r="AO836" s="82"/>
      <c r="AP836" s="82"/>
      <c r="AQ836" s="82"/>
      <c r="AR836" s="82"/>
      <c r="AS836" s="82"/>
      <c r="AT836" s="82"/>
      <c r="AU836" s="82"/>
      <c r="AV836" s="82"/>
      <c r="AW836" s="82"/>
      <c r="AX836" s="82"/>
      <c r="AY836" s="82"/>
      <c r="AZ836" s="82"/>
      <c r="BA836" s="82"/>
      <c r="BB836" s="82"/>
      <c r="BC836" s="82"/>
      <c r="BD836" s="82"/>
      <c r="BE836" s="82"/>
      <c r="BF836" s="82"/>
      <c r="BG836" s="82"/>
      <c r="BH836" s="82"/>
      <c r="BI836" s="82"/>
      <c r="BJ836" s="82"/>
      <c r="BK836" s="82"/>
      <c r="BL836" s="82"/>
      <c r="BM836" s="82"/>
      <c r="BN836" s="82"/>
      <c r="BO836" s="82"/>
      <c r="BP836" s="82"/>
      <c r="BQ836" s="82"/>
      <c r="BR836" s="82"/>
      <c r="BS836" s="82"/>
      <c r="BT836" s="82"/>
      <c r="BU836" s="82"/>
      <c r="BV836" s="82"/>
      <c r="BW836" s="82"/>
      <c r="BX836" s="82"/>
      <c r="BY836" s="82"/>
      <c r="CA836" s="82"/>
      <c r="CB836" s="82"/>
      <c r="CC836" s="82"/>
    </row>
    <row r="837" spans="1:81" ht="15" customHeight="1" x14ac:dyDescent="0.2">
      <c r="A837" s="82"/>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c r="AA837" s="82"/>
      <c r="AB837" s="82"/>
      <c r="AC837" s="82"/>
      <c r="AD837" s="82"/>
      <c r="AE837" s="82"/>
      <c r="AF837" s="82"/>
      <c r="AG837" s="82"/>
      <c r="AH837" s="82"/>
      <c r="AI837" s="82"/>
      <c r="AJ837" s="82"/>
      <c r="AK837" s="82"/>
      <c r="AL837" s="82"/>
      <c r="AM837" s="82"/>
      <c r="AN837" s="82"/>
      <c r="AO837" s="82"/>
      <c r="AP837" s="82"/>
      <c r="AQ837" s="82"/>
      <c r="AR837" s="82"/>
      <c r="AS837" s="82"/>
      <c r="AT837" s="82"/>
      <c r="AU837" s="82"/>
      <c r="AV837" s="82"/>
      <c r="AW837" s="82"/>
      <c r="AX837" s="82"/>
      <c r="AY837" s="82"/>
      <c r="AZ837" s="82"/>
      <c r="BA837" s="82"/>
      <c r="BB837" s="82"/>
      <c r="BC837" s="82"/>
      <c r="BD837" s="82"/>
      <c r="BE837" s="82"/>
      <c r="BF837" s="82"/>
      <c r="BG837" s="82"/>
      <c r="BH837" s="82"/>
      <c r="BI837" s="82"/>
      <c r="BJ837" s="82"/>
      <c r="BK837" s="82"/>
      <c r="BL837" s="82"/>
      <c r="BM837" s="82"/>
      <c r="BN837" s="82"/>
      <c r="BO837" s="82"/>
      <c r="BP837" s="82"/>
      <c r="BQ837" s="82"/>
      <c r="BR837" s="82"/>
      <c r="BS837" s="82"/>
      <c r="BT837" s="82"/>
      <c r="BU837" s="82"/>
      <c r="BV837" s="82"/>
      <c r="BW837" s="82"/>
      <c r="BX837" s="82"/>
      <c r="BY837" s="82"/>
      <c r="CA837" s="82"/>
      <c r="CB837" s="82"/>
      <c r="CC837" s="82"/>
    </row>
    <row r="838" spans="1:81" ht="15" customHeight="1" x14ac:dyDescent="0.2">
      <c r="A838" s="82"/>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c r="AA838" s="82"/>
      <c r="AB838" s="82"/>
      <c r="AC838" s="82"/>
      <c r="AD838" s="82"/>
      <c r="AE838" s="82"/>
      <c r="AF838" s="82"/>
      <c r="AG838" s="82"/>
      <c r="AH838" s="82"/>
      <c r="AI838" s="82"/>
      <c r="AJ838" s="82"/>
      <c r="AK838" s="82"/>
      <c r="AL838" s="82"/>
      <c r="AM838" s="82"/>
      <c r="AN838" s="82"/>
      <c r="AO838" s="82"/>
      <c r="AP838" s="82"/>
      <c r="AQ838" s="82"/>
      <c r="AR838" s="82"/>
      <c r="AS838" s="82"/>
      <c r="AT838" s="82"/>
      <c r="AU838" s="82"/>
      <c r="AV838" s="82"/>
      <c r="AW838" s="82"/>
      <c r="AX838" s="82"/>
      <c r="AY838" s="82"/>
      <c r="AZ838" s="82"/>
      <c r="BA838" s="82"/>
      <c r="BB838" s="82"/>
      <c r="BC838" s="82"/>
      <c r="BD838" s="82"/>
      <c r="BE838" s="82"/>
      <c r="BF838" s="82"/>
      <c r="BG838" s="82"/>
      <c r="BH838" s="82"/>
      <c r="BI838" s="82"/>
      <c r="BJ838" s="82"/>
      <c r="BK838" s="82"/>
      <c r="BL838" s="82"/>
      <c r="BM838" s="82"/>
      <c r="BN838" s="82"/>
      <c r="BO838" s="82"/>
      <c r="BP838" s="82"/>
      <c r="BQ838" s="82"/>
      <c r="BR838" s="82"/>
      <c r="BS838" s="82"/>
      <c r="BT838" s="82"/>
      <c r="BU838" s="82"/>
      <c r="BV838" s="82"/>
      <c r="BW838" s="82"/>
      <c r="BX838" s="82"/>
      <c r="BY838" s="82"/>
      <c r="CA838" s="82"/>
      <c r="CB838" s="82"/>
      <c r="CC838" s="82"/>
    </row>
    <row r="839" spans="1:81" ht="15" customHeight="1" x14ac:dyDescent="0.2">
      <c r="A839" s="82"/>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G839" s="82"/>
      <c r="AH839" s="82"/>
      <c r="AI839" s="82"/>
      <c r="AJ839" s="82"/>
      <c r="AK839" s="82"/>
      <c r="AL839" s="82"/>
      <c r="AM839" s="82"/>
      <c r="AN839" s="82"/>
      <c r="AO839" s="82"/>
      <c r="AP839" s="82"/>
      <c r="AQ839" s="82"/>
      <c r="AR839" s="82"/>
      <c r="AS839" s="82"/>
      <c r="AT839" s="82"/>
      <c r="AU839" s="82"/>
      <c r="AV839" s="82"/>
      <c r="AW839" s="82"/>
      <c r="AX839" s="82"/>
      <c r="AY839" s="82"/>
      <c r="AZ839" s="82"/>
      <c r="BA839" s="82"/>
      <c r="BB839" s="82"/>
      <c r="BC839" s="82"/>
      <c r="BD839" s="82"/>
      <c r="BE839" s="82"/>
      <c r="BF839" s="82"/>
      <c r="BG839" s="82"/>
      <c r="BH839" s="82"/>
      <c r="BI839" s="82"/>
      <c r="BJ839" s="82"/>
      <c r="BK839" s="82"/>
      <c r="BL839" s="82"/>
      <c r="BM839" s="82"/>
      <c r="BN839" s="82"/>
      <c r="BO839" s="82"/>
      <c r="BP839" s="82"/>
      <c r="BQ839" s="82"/>
      <c r="BR839" s="82"/>
      <c r="BS839" s="82"/>
      <c r="BT839" s="82"/>
      <c r="BU839" s="82"/>
      <c r="BV839" s="82"/>
      <c r="BW839" s="82"/>
      <c r="BX839" s="82"/>
      <c r="BY839" s="82"/>
      <c r="CA839" s="82"/>
      <c r="CB839" s="82"/>
      <c r="CC839" s="82"/>
    </row>
    <row r="840" spans="1:81" ht="15" customHeight="1" x14ac:dyDescent="0.2">
      <c r="A840" s="82"/>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c r="AA840" s="82"/>
      <c r="AB840" s="82"/>
      <c r="AC840" s="82"/>
      <c r="AD840" s="82"/>
      <c r="AE840" s="82"/>
      <c r="AF840" s="82"/>
      <c r="AG840" s="82"/>
      <c r="AH840" s="82"/>
      <c r="AI840" s="82"/>
      <c r="AJ840" s="82"/>
      <c r="AK840" s="82"/>
      <c r="AL840" s="82"/>
      <c r="AM840" s="82"/>
      <c r="AN840" s="82"/>
      <c r="AO840" s="82"/>
      <c r="AP840" s="82"/>
      <c r="AQ840" s="82"/>
      <c r="AR840" s="82"/>
      <c r="AS840" s="82"/>
      <c r="AT840" s="82"/>
      <c r="AU840" s="82"/>
      <c r="AV840" s="82"/>
      <c r="AW840" s="82"/>
      <c r="AX840" s="82"/>
      <c r="AY840" s="82"/>
      <c r="AZ840" s="82"/>
      <c r="BA840" s="82"/>
      <c r="BB840" s="82"/>
      <c r="BC840" s="82"/>
      <c r="BD840" s="82"/>
      <c r="BE840" s="82"/>
      <c r="BF840" s="82"/>
      <c r="BG840" s="82"/>
      <c r="BH840" s="82"/>
      <c r="BI840" s="82"/>
      <c r="BJ840" s="82"/>
      <c r="BK840" s="82"/>
      <c r="BL840" s="82"/>
      <c r="BM840" s="82"/>
      <c r="BN840" s="82"/>
      <c r="BO840" s="82"/>
      <c r="BP840" s="82"/>
      <c r="BQ840" s="82"/>
      <c r="BR840" s="82"/>
      <c r="BS840" s="82"/>
      <c r="BT840" s="82"/>
      <c r="BU840" s="82"/>
      <c r="BV840" s="82"/>
      <c r="BW840" s="82"/>
      <c r="BX840" s="82"/>
      <c r="BY840" s="82"/>
      <c r="CA840" s="82"/>
      <c r="CB840" s="82"/>
      <c r="CC840" s="82"/>
    </row>
    <row r="841" spans="1:81" ht="15" customHeight="1" x14ac:dyDescent="0.2">
      <c r="A841" s="82"/>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c r="AA841" s="82"/>
      <c r="AB841" s="82"/>
      <c r="AC841" s="82"/>
      <c r="AD841" s="82"/>
      <c r="AE841" s="82"/>
      <c r="AF841" s="82"/>
      <c r="AG841" s="82"/>
      <c r="AH841" s="82"/>
      <c r="AI841" s="82"/>
      <c r="AJ841" s="82"/>
      <c r="AK841" s="82"/>
      <c r="AL841" s="82"/>
      <c r="AM841" s="82"/>
      <c r="AN841" s="82"/>
      <c r="AO841" s="82"/>
      <c r="AP841" s="82"/>
      <c r="AQ841" s="82"/>
      <c r="AR841" s="82"/>
      <c r="AS841" s="82"/>
      <c r="AT841" s="82"/>
      <c r="AU841" s="82"/>
      <c r="AV841" s="82"/>
      <c r="AW841" s="82"/>
      <c r="AX841" s="82"/>
      <c r="AY841" s="82"/>
      <c r="AZ841" s="82"/>
      <c r="BA841" s="82"/>
      <c r="BB841" s="82"/>
      <c r="BC841" s="82"/>
      <c r="BD841" s="82"/>
      <c r="BE841" s="82"/>
      <c r="BF841" s="82"/>
      <c r="BG841" s="82"/>
      <c r="BH841" s="82"/>
      <c r="BI841" s="82"/>
      <c r="BJ841" s="82"/>
      <c r="BK841" s="82"/>
      <c r="BL841" s="82"/>
      <c r="BM841" s="82"/>
      <c r="BN841" s="82"/>
      <c r="BO841" s="82"/>
      <c r="BP841" s="82"/>
      <c r="BQ841" s="82"/>
      <c r="BR841" s="82"/>
      <c r="BS841" s="82"/>
      <c r="BT841" s="82"/>
      <c r="BU841" s="82"/>
      <c r="BV841" s="82"/>
      <c r="BW841" s="82"/>
      <c r="BX841" s="82"/>
      <c r="BY841" s="82"/>
      <c r="CA841" s="82"/>
      <c r="CB841" s="82"/>
      <c r="CC841" s="82"/>
    </row>
    <row r="842" spans="1:81" ht="15" customHeight="1" x14ac:dyDescent="0.2">
      <c r="A842" s="82"/>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c r="AA842" s="82"/>
      <c r="AB842" s="82"/>
      <c r="AC842" s="82"/>
      <c r="AD842" s="82"/>
      <c r="AE842" s="82"/>
      <c r="AF842" s="82"/>
      <c r="AG842" s="82"/>
      <c r="AH842" s="82"/>
      <c r="AI842" s="82"/>
      <c r="AJ842" s="82"/>
      <c r="AK842" s="82"/>
      <c r="AL842" s="82"/>
      <c r="AM842" s="82"/>
      <c r="AN842" s="82"/>
      <c r="AO842" s="82"/>
      <c r="AP842" s="82"/>
      <c r="AQ842" s="82"/>
      <c r="AR842" s="82"/>
      <c r="AS842" s="82"/>
      <c r="AT842" s="82"/>
      <c r="AU842" s="82"/>
      <c r="AV842" s="82"/>
      <c r="AW842" s="82"/>
      <c r="AX842" s="82"/>
      <c r="AY842" s="82"/>
      <c r="AZ842" s="82"/>
      <c r="BA842" s="82"/>
      <c r="BB842" s="82"/>
      <c r="BC842" s="82"/>
      <c r="BD842" s="82"/>
      <c r="BE842" s="82"/>
      <c r="BF842" s="82"/>
      <c r="BG842" s="82"/>
      <c r="BH842" s="82"/>
      <c r="BI842" s="82"/>
      <c r="BJ842" s="82"/>
      <c r="BK842" s="82"/>
      <c r="BL842" s="82"/>
      <c r="BM842" s="82"/>
      <c r="BN842" s="82"/>
      <c r="BO842" s="82"/>
      <c r="BP842" s="82"/>
      <c r="BQ842" s="82"/>
      <c r="BR842" s="82"/>
      <c r="BS842" s="82"/>
      <c r="BT842" s="82"/>
      <c r="BU842" s="82"/>
      <c r="BV842" s="82"/>
      <c r="BW842" s="82"/>
      <c r="BX842" s="82"/>
      <c r="BY842" s="82"/>
      <c r="CA842" s="82"/>
      <c r="CB842" s="82"/>
      <c r="CC842" s="82"/>
    </row>
    <row r="843" spans="1:81" ht="15" customHeight="1" x14ac:dyDescent="0.2">
      <c r="A843" s="82"/>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c r="AA843" s="82"/>
      <c r="AB843" s="82"/>
      <c r="AC843" s="82"/>
      <c r="AD843" s="82"/>
      <c r="AE843" s="82"/>
      <c r="AF843" s="82"/>
      <c r="AG843" s="82"/>
      <c r="AH843" s="82"/>
      <c r="AI843" s="82"/>
      <c r="AJ843" s="82"/>
      <c r="AK843" s="82"/>
      <c r="AL843" s="82"/>
      <c r="AM843" s="82"/>
      <c r="AN843" s="82"/>
      <c r="AO843" s="82"/>
      <c r="AP843" s="82"/>
      <c r="AQ843" s="82"/>
      <c r="AR843" s="82"/>
      <c r="AS843" s="82"/>
      <c r="AT843" s="82"/>
      <c r="AU843" s="82"/>
      <c r="AV843" s="82"/>
      <c r="AW843" s="82"/>
      <c r="AX843" s="82"/>
      <c r="AY843" s="82"/>
      <c r="AZ843" s="82"/>
      <c r="BA843" s="82"/>
      <c r="BB843" s="82"/>
      <c r="BC843" s="82"/>
      <c r="BD843" s="82"/>
      <c r="BE843" s="82"/>
      <c r="BF843" s="82"/>
      <c r="BG843" s="82"/>
      <c r="BH843" s="82"/>
      <c r="BI843" s="82"/>
      <c r="BJ843" s="82"/>
      <c r="BK843" s="82"/>
      <c r="BL843" s="82"/>
      <c r="BM843" s="82"/>
      <c r="BN843" s="82"/>
      <c r="BO843" s="82"/>
      <c r="BP843" s="82"/>
      <c r="BQ843" s="82"/>
      <c r="BR843" s="82"/>
      <c r="BS843" s="82"/>
      <c r="BT843" s="82"/>
      <c r="BU843" s="82"/>
      <c r="BV843" s="82"/>
      <c r="BW843" s="82"/>
      <c r="BX843" s="82"/>
      <c r="BY843" s="82"/>
      <c r="CA843" s="82"/>
      <c r="CB843" s="82"/>
      <c r="CC843" s="82"/>
    </row>
    <row r="844" spans="1:81" ht="15" customHeight="1" x14ac:dyDescent="0.2">
      <c r="A844" s="82"/>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c r="AA844" s="82"/>
      <c r="AB844" s="82"/>
      <c r="AC844" s="82"/>
      <c r="AD844" s="82"/>
      <c r="AE844" s="82"/>
      <c r="AF844" s="82"/>
      <c r="AG844" s="82"/>
      <c r="AH844" s="82"/>
      <c r="AI844" s="82"/>
      <c r="AJ844" s="82"/>
      <c r="AK844" s="82"/>
      <c r="AL844" s="82"/>
      <c r="AM844" s="82"/>
      <c r="AN844" s="82"/>
      <c r="AO844" s="82"/>
      <c r="AP844" s="82"/>
      <c r="AQ844" s="82"/>
      <c r="AR844" s="82"/>
      <c r="AS844" s="82"/>
      <c r="AT844" s="82"/>
      <c r="AU844" s="82"/>
      <c r="AV844" s="82"/>
      <c r="AW844" s="82"/>
      <c r="AX844" s="82"/>
      <c r="AY844" s="82"/>
      <c r="AZ844" s="82"/>
      <c r="BA844" s="82"/>
      <c r="BB844" s="82"/>
      <c r="BC844" s="82"/>
      <c r="BD844" s="82"/>
      <c r="BE844" s="82"/>
      <c r="BF844" s="82"/>
      <c r="BG844" s="82"/>
      <c r="BH844" s="82"/>
      <c r="BI844" s="82"/>
      <c r="BJ844" s="82"/>
      <c r="BK844" s="82"/>
      <c r="BL844" s="82"/>
      <c r="BM844" s="82"/>
      <c r="BN844" s="82"/>
      <c r="BO844" s="82"/>
      <c r="BP844" s="82"/>
      <c r="BQ844" s="82"/>
      <c r="BR844" s="82"/>
      <c r="BS844" s="82"/>
      <c r="BT844" s="82"/>
      <c r="BU844" s="82"/>
      <c r="BV844" s="82"/>
      <c r="BW844" s="82"/>
      <c r="BX844" s="82"/>
      <c r="BY844" s="82"/>
      <c r="CA844" s="82"/>
      <c r="CB844" s="82"/>
      <c r="CC844" s="82"/>
    </row>
    <row r="845" spans="1:81" ht="15" customHeight="1" x14ac:dyDescent="0.2">
      <c r="A845" s="82"/>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c r="AA845" s="82"/>
      <c r="AB845" s="82"/>
      <c r="AC845" s="82"/>
      <c r="AD845" s="82"/>
      <c r="AE845" s="82"/>
      <c r="AF845" s="82"/>
      <c r="AG845" s="82"/>
      <c r="AH845" s="82"/>
      <c r="AI845" s="82"/>
      <c r="AJ845" s="82"/>
      <c r="AK845" s="82"/>
      <c r="AL845" s="82"/>
      <c r="AM845" s="82"/>
      <c r="AN845" s="82"/>
      <c r="AO845" s="82"/>
      <c r="AP845" s="82"/>
      <c r="AQ845" s="82"/>
      <c r="AR845" s="82"/>
      <c r="AS845" s="82"/>
      <c r="AT845" s="82"/>
      <c r="AU845" s="82"/>
      <c r="AV845" s="82"/>
      <c r="AW845" s="82"/>
      <c r="AX845" s="82"/>
      <c r="AY845" s="82"/>
      <c r="AZ845" s="82"/>
      <c r="BA845" s="82"/>
      <c r="BB845" s="82"/>
      <c r="BC845" s="82"/>
      <c r="BD845" s="82"/>
      <c r="BE845" s="82"/>
      <c r="BF845" s="82"/>
      <c r="BG845" s="82"/>
      <c r="BH845" s="82"/>
      <c r="BI845" s="82"/>
      <c r="BJ845" s="82"/>
      <c r="BK845" s="82"/>
      <c r="BL845" s="82"/>
      <c r="BM845" s="82"/>
      <c r="BN845" s="82"/>
      <c r="BO845" s="82"/>
      <c r="BP845" s="82"/>
      <c r="BQ845" s="82"/>
      <c r="BR845" s="82"/>
      <c r="BS845" s="82"/>
      <c r="BT845" s="82"/>
      <c r="BU845" s="82"/>
      <c r="BV845" s="82"/>
      <c r="BW845" s="82"/>
      <c r="BX845" s="82"/>
      <c r="BY845" s="82"/>
      <c r="CA845" s="82"/>
      <c r="CB845" s="82"/>
      <c r="CC845" s="82"/>
    </row>
    <row r="846" spans="1:81" ht="15" customHeight="1" x14ac:dyDescent="0.2">
      <c r="A846" s="82"/>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c r="AJ846" s="82"/>
      <c r="AK846" s="82"/>
      <c r="AL846" s="82"/>
      <c r="AM846" s="82"/>
      <c r="AN846" s="82"/>
      <c r="AO846" s="82"/>
      <c r="AP846" s="82"/>
      <c r="AQ846" s="82"/>
      <c r="AR846" s="82"/>
      <c r="AS846" s="82"/>
      <c r="AT846" s="82"/>
      <c r="AU846" s="82"/>
      <c r="AV846" s="82"/>
      <c r="AW846" s="82"/>
      <c r="AX846" s="82"/>
      <c r="AY846" s="82"/>
      <c r="AZ846" s="82"/>
      <c r="BA846" s="82"/>
      <c r="BB846" s="82"/>
      <c r="BC846" s="82"/>
      <c r="BD846" s="82"/>
      <c r="BE846" s="82"/>
      <c r="BF846" s="82"/>
      <c r="BG846" s="82"/>
      <c r="BH846" s="82"/>
      <c r="BI846" s="82"/>
      <c r="BJ846" s="82"/>
      <c r="BK846" s="82"/>
      <c r="BL846" s="82"/>
      <c r="BM846" s="82"/>
      <c r="BN846" s="82"/>
      <c r="BO846" s="82"/>
      <c r="BP846" s="82"/>
      <c r="BQ846" s="82"/>
      <c r="BR846" s="82"/>
      <c r="BS846" s="82"/>
      <c r="BT846" s="82"/>
      <c r="BU846" s="82"/>
      <c r="BV846" s="82"/>
      <c r="BW846" s="82"/>
      <c r="BX846" s="82"/>
      <c r="BY846" s="82"/>
      <c r="CA846" s="82"/>
      <c r="CB846" s="82"/>
      <c r="CC846" s="82"/>
    </row>
    <row r="847" spans="1:81" ht="15" customHeight="1" x14ac:dyDescent="0.2">
      <c r="A847" s="82"/>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c r="AJ847" s="82"/>
      <c r="AK847" s="82"/>
      <c r="AL847" s="82"/>
      <c r="AM847" s="82"/>
      <c r="AN847" s="82"/>
      <c r="AO847" s="82"/>
      <c r="AP847" s="82"/>
      <c r="AQ847" s="82"/>
      <c r="AR847" s="82"/>
      <c r="AS847" s="82"/>
      <c r="AT847" s="82"/>
      <c r="AU847" s="82"/>
      <c r="AV847" s="82"/>
      <c r="AW847" s="82"/>
      <c r="AX847" s="82"/>
      <c r="AY847" s="82"/>
      <c r="AZ847" s="82"/>
      <c r="BA847" s="82"/>
      <c r="BB847" s="82"/>
      <c r="BC847" s="82"/>
      <c r="BD847" s="82"/>
      <c r="BE847" s="82"/>
      <c r="BF847" s="82"/>
      <c r="BG847" s="82"/>
      <c r="BH847" s="82"/>
      <c r="BI847" s="82"/>
      <c r="BJ847" s="82"/>
      <c r="BK847" s="82"/>
      <c r="BL847" s="82"/>
      <c r="BM847" s="82"/>
      <c r="BN847" s="82"/>
      <c r="BO847" s="82"/>
      <c r="BP847" s="82"/>
      <c r="BQ847" s="82"/>
      <c r="BR847" s="82"/>
      <c r="BS847" s="82"/>
      <c r="BT847" s="82"/>
      <c r="BU847" s="82"/>
      <c r="BV847" s="82"/>
      <c r="BW847" s="82"/>
      <c r="BX847" s="82"/>
      <c r="BY847" s="82"/>
      <c r="CA847" s="82"/>
      <c r="CB847" s="82"/>
      <c r="CC847" s="82"/>
    </row>
    <row r="848" spans="1:81" ht="15" customHeight="1" x14ac:dyDescent="0.2">
      <c r="A848" s="82"/>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c r="AA848" s="82"/>
      <c r="AB848" s="82"/>
      <c r="AC848" s="82"/>
      <c r="AD848" s="82"/>
      <c r="AE848" s="82"/>
      <c r="AF848" s="82"/>
      <c r="AG848" s="82"/>
      <c r="AH848" s="82"/>
      <c r="AI848" s="82"/>
      <c r="AJ848" s="82"/>
      <c r="AK848" s="82"/>
      <c r="AL848" s="82"/>
      <c r="AM848" s="82"/>
      <c r="AN848" s="82"/>
      <c r="AO848" s="82"/>
      <c r="AP848" s="82"/>
      <c r="AQ848" s="82"/>
      <c r="AR848" s="82"/>
      <c r="AS848" s="82"/>
      <c r="AT848" s="82"/>
      <c r="AU848" s="82"/>
      <c r="AV848" s="82"/>
      <c r="AW848" s="82"/>
      <c r="AX848" s="82"/>
      <c r="AY848" s="82"/>
      <c r="AZ848" s="82"/>
      <c r="BA848" s="82"/>
      <c r="BB848" s="82"/>
      <c r="BC848" s="82"/>
      <c r="BD848" s="82"/>
      <c r="BE848" s="82"/>
      <c r="BF848" s="82"/>
      <c r="BG848" s="82"/>
      <c r="BH848" s="82"/>
      <c r="BI848" s="82"/>
      <c r="BJ848" s="82"/>
      <c r="BK848" s="82"/>
      <c r="BL848" s="82"/>
      <c r="BM848" s="82"/>
      <c r="BN848" s="82"/>
      <c r="BO848" s="82"/>
      <c r="BP848" s="82"/>
      <c r="BQ848" s="82"/>
      <c r="BR848" s="82"/>
      <c r="BS848" s="82"/>
      <c r="BT848" s="82"/>
      <c r="BU848" s="82"/>
      <c r="BV848" s="82"/>
      <c r="BW848" s="82"/>
      <c r="BX848" s="82"/>
      <c r="BY848" s="82"/>
      <c r="CA848" s="82"/>
      <c r="CB848" s="82"/>
      <c r="CC848" s="82"/>
    </row>
    <row r="849" spans="1:81" ht="15" customHeight="1" x14ac:dyDescent="0.2">
      <c r="A849" s="82"/>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c r="AA849" s="82"/>
      <c r="AB849" s="82"/>
      <c r="AC849" s="82"/>
      <c r="AD849" s="82"/>
      <c r="AE849" s="82"/>
      <c r="AF849" s="82"/>
      <c r="AG849" s="82"/>
      <c r="AH849" s="82"/>
      <c r="AI849" s="82"/>
      <c r="AJ849" s="82"/>
      <c r="AK849" s="82"/>
      <c r="AL849" s="82"/>
      <c r="AM849" s="82"/>
      <c r="AN849" s="82"/>
      <c r="AO849" s="82"/>
      <c r="AP849" s="82"/>
      <c r="AQ849" s="82"/>
      <c r="AR849" s="82"/>
      <c r="AS849" s="82"/>
      <c r="AT849" s="82"/>
      <c r="AU849" s="82"/>
      <c r="AV849" s="82"/>
      <c r="AW849" s="82"/>
      <c r="AX849" s="82"/>
      <c r="AY849" s="82"/>
      <c r="AZ849" s="82"/>
      <c r="BA849" s="82"/>
      <c r="BB849" s="82"/>
      <c r="BC849" s="82"/>
      <c r="BD849" s="82"/>
      <c r="BE849" s="82"/>
      <c r="BF849" s="82"/>
      <c r="BG849" s="82"/>
      <c r="BH849" s="82"/>
      <c r="BI849" s="82"/>
      <c r="BJ849" s="82"/>
      <c r="BK849" s="82"/>
      <c r="BL849" s="82"/>
      <c r="BM849" s="82"/>
      <c r="BN849" s="82"/>
      <c r="BO849" s="82"/>
      <c r="BP849" s="82"/>
      <c r="BQ849" s="82"/>
      <c r="BR849" s="82"/>
      <c r="BS849" s="82"/>
      <c r="BT849" s="82"/>
      <c r="BU849" s="82"/>
      <c r="BV849" s="82"/>
      <c r="BW849" s="82"/>
      <c r="BX849" s="82"/>
      <c r="BY849" s="82"/>
      <c r="CA849" s="82"/>
      <c r="CB849" s="82"/>
      <c r="CC849" s="82"/>
    </row>
    <row r="850" spans="1:81" ht="15" customHeight="1" x14ac:dyDescent="0.2">
      <c r="A850" s="82"/>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c r="AA850" s="82"/>
      <c r="AB850" s="82"/>
      <c r="AC850" s="82"/>
      <c r="AD850" s="82"/>
      <c r="AE850" s="82"/>
      <c r="AF850" s="82"/>
      <c r="AG850" s="82"/>
      <c r="AH850" s="82"/>
      <c r="AI850" s="82"/>
      <c r="AJ850" s="82"/>
      <c r="AK850" s="82"/>
      <c r="AL850" s="82"/>
      <c r="AM850" s="82"/>
      <c r="AN850" s="82"/>
      <c r="AO850" s="82"/>
      <c r="AP850" s="82"/>
      <c r="AQ850" s="82"/>
      <c r="AR850" s="82"/>
      <c r="AS850" s="82"/>
      <c r="AT850" s="82"/>
      <c r="AU850" s="82"/>
      <c r="AV850" s="82"/>
      <c r="AW850" s="82"/>
      <c r="AX850" s="82"/>
      <c r="AY850" s="82"/>
      <c r="AZ850" s="82"/>
      <c r="BA850" s="82"/>
      <c r="BB850" s="82"/>
      <c r="BC850" s="82"/>
      <c r="BD850" s="82"/>
      <c r="BE850" s="82"/>
      <c r="BF850" s="82"/>
      <c r="BG850" s="82"/>
      <c r="BH850" s="82"/>
      <c r="BI850" s="82"/>
      <c r="BJ850" s="82"/>
      <c r="BK850" s="82"/>
      <c r="BL850" s="82"/>
      <c r="BM850" s="82"/>
      <c r="BN850" s="82"/>
      <c r="BO850" s="82"/>
      <c r="BP850" s="82"/>
      <c r="BQ850" s="82"/>
      <c r="BR850" s="82"/>
      <c r="BS850" s="82"/>
      <c r="BT850" s="82"/>
      <c r="BU850" s="82"/>
      <c r="BV850" s="82"/>
      <c r="BW850" s="82"/>
      <c r="BX850" s="82"/>
      <c r="BY850" s="82"/>
      <c r="CA850" s="82"/>
      <c r="CB850" s="82"/>
      <c r="CC850" s="82"/>
    </row>
    <row r="851" spans="1:81" ht="15" customHeight="1" x14ac:dyDescent="0.2">
      <c r="A851" s="82"/>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c r="AA851" s="82"/>
      <c r="AB851" s="82"/>
      <c r="AC851" s="82"/>
      <c r="AD851" s="82"/>
      <c r="AE851" s="82"/>
      <c r="AF851" s="82"/>
      <c r="AG851" s="82"/>
      <c r="AH851" s="82"/>
      <c r="AI851" s="82"/>
      <c r="AJ851" s="82"/>
      <c r="AK851" s="82"/>
      <c r="AL851" s="82"/>
      <c r="AM851" s="82"/>
      <c r="AN851" s="82"/>
      <c r="AO851" s="82"/>
      <c r="AP851" s="82"/>
      <c r="AQ851" s="82"/>
      <c r="AR851" s="82"/>
      <c r="AS851" s="82"/>
      <c r="AT851" s="82"/>
      <c r="AU851" s="82"/>
      <c r="AV851" s="82"/>
      <c r="AW851" s="82"/>
      <c r="AX851" s="82"/>
      <c r="AY851" s="82"/>
      <c r="AZ851" s="82"/>
      <c r="BA851" s="82"/>
      <c r="BB851" s="82"/>
      <c r="BC851" s="82"/>
      <c r="BD851" s="82"/>
      <c r="BE851" s="82"/>
      <c r="BF851" s="82"/>
      <c r="BG851" s="82"/>
      <c r="BH851" s="82"/>
      <c r="BI851" s="82"/>
      <c r="BJ851" s="82"/>
      <c r="BK851" s="82"/>
      <c r="BL851" s="82"/>
      <c r="BM851" s="82"/>
      <c r="BN851" s="82"/>
      <c r="BO851" s="82"/>
      <c r="BP851" s="82"/>
      <c r="BQ851" s="82"/>
      <c r="BR851" s="82"/>
      <c r="BS851" s="82"/>
      <c r="BT851" s="82"/>
      <c r="BU851" s="82"/>
      <c r="BV851" s="82"/>
      <c r="BW851" s="82"/>
      <c r="BX851" s="82"/>
      <c r="BY851" s="82"/>
      <c r="CA851" s="82"/>
      <c r="CB851" s="82"/>
      <c r="CC851" s="82"/>
    </row>
    <row r="852" spans="1:81" ht="15" customHeight="1" x14ac:dyDescent="0.2">
      <c r="A852" s="82"/>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G852" s="82"/>
      <c r="AH852" s="82"/>
      <c r="AI852" s="82"/>
      <c r="AJ852" s="82"/>
      <c r="AK852" s="82"/>
      <c r="AL852" s="82"/>
      <c r="AM852" s="82"/>
      <c r="AN852" s="82"/>
      <c r="AO852" s="82"/>
      <c r="AP852" s="82"/>
      <c r="AQ852" s="82"/>
      <c r="AR852" s="82"/>
      <c r="AS852" s="82"/>
      <c r="AT852" s="82"/>
      <c r="AU852" s="82"/>
      <c r="AV852" s="82"/>
      <c r="AW852" s="82"/>
      <c r="AX852" s="82"/>
      <c r="AY852" s="82"/>
      <c r="AZ852" s="82"/>
      <c r="BA852" s="82"/>
      <c r="BB852" s="82"/>
      <c r="BC852" s="82"/>
      <c r="BD852" s="82"/>
      <c r="BE852" s="82"/>
      <c r="BF852" s="82"/>
      <c r="BG852" s="82"/>
      <c r="BH852" s="82"/>
      <c r="BI852" s="82"/>
      <c r="BJ852" s="82"/>
      <c r="BK852" s="82"/>
      <c r="BL852" s="82"/>
      <c r="BM852" s="82"/>
      <c r="BN852" s="82"/>
      <c r="BO852" s="82"/>
      <c r="BP852" s="82"/>
      <c r="BQ852" s="82"/>
      <c r="BR852" s="82"/>
      <c r="BS852" s="82"/>
      <c r="BT852" s="82"/>
      <c r="BU852" s="82"/>
      <c r="BV852" s="82"/>
      <c r="BW852" s="82"/>
      <c r="BX852" s="82"/>
      <c r="BY852" s="82"/>
      <c r="CA852" s="82"/>
      <c r="CB852" s="82"/>
      <c r="CC852" s="82"/>
    </row>
    <row r="853" spans="1:81" ht="15" customHeight="1" x14ac:dyDescent="0.2">
      <c r="A853" s="82"/>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c r="AA853" s="82"/>
      <c r="AB853" s="82"/>
      <c r="AC853" s="82"/>
      <c r="AD853" s="82"/>
      <c r="AE853" s="82"/>
      <c r="AF853" s="82"/>
      <c r="AG853" s="82"/>
      <c r="AH853" s="82"/>
      <c r="AI853" s="82"/>
      <c r="AJ853" s="82"/>
      <c r="AK853" s="82"/>
      <c r="AL853" s="82"/>
      <c r="AM853" s="82"/>
      <c r="AN853" s="82"/>
      <c r="AO853" s="82"/>
      <c r="AP853" s="82"/>
      <c r="AQ853" s="82"/>
      <c r="AR853" s="82"/>
      <c r="AS853" s="82"/>
      <c r="AT853" s="82"/>
      <c r="AU853" s="82"/>
      <c r="AV853" s="82"/>
      <c r="AW853" s="82"/>
      <c r="AX853" s="82"/>
      <c r="AY853" s="82"/>
      <c r="AZ853" s="82"/>
      <c r="BA853" s="82"/>
      <c r="BB853" s="82"/>
      <c r="BC853" s="82"/>
      <c r="BD853" s="82"/>
      <c r="BE853" s="82"/>
      <c r="BF853" s="82"/>
      <c r="BG853" s="82"/>
      <c r="BH853" s="82"/>
      <c r="BI853" s="82"/>
      <c r="BJ853" s="82"/>
      <c r="BK853" s="82"/>
      <c r="BL853" s="82"/>
      <c r="BM853" s="82"/>
      <c r="BN853" s="82"/>
      <c r="BO853" s="82"/>
      <c r="BP853" s="82"/>
      <c r="BQ853" s="82"/>
      <c r="BR853" s="82"/>
      <c r="BS853" s="82"/>
      <c r="BT853" s="82"/>
      <c r="BU853" s="82"/>
      <c r="BV853" s="82"/>
      <c r="BW853" s="82"/>
      <c r="BX853" s="82"/>
      <c r="BY853" s="82"/>
      <c r="CA853" s="82"/>
      <c r="CB853" s="82"/>
      <c r="CC853" s="82"/>
    </row>
    <row r="854" spans="1:81" ht="15" customHeight="1" x14ac:dyDescent="0.2">
      <c r="A854" s="82"/>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c r="AA854" s="82"/>
      <c r="AB854" s="82"/>
      <c r="AC854" s="82"/>
      <c r="AD854" s="82"/>
      <c r="AE854" s="82"/>
      <c r="AF854" s="82"/>
      <c r="AG854" s="82"/>
      <c r="AH854" s="82"/>
      <c r="AI854" s="82"/>
      <c r="AJ854" s="82"/>
      <c r="AK854" s="82"/>
      <c r="AL854" s="82"/>
      <c r="AM854" s="82"/>
      <c r="AN854" s="82"/>
      <c r="AO854" s="82"/>
      <c r="AP854" s="82"/>
      <c r="AQ854" s="82"/>
      <c r="AR854" s="82"/>
      <c r="AS854" s="82"/>
      <c r="AT854" s="82"/>
      <c r="AU854" s="82"/>
      <c r="AV854" s="82"/>
      <c r="AW854" s="82"/>
      <c r="AX854" s="82"/>
      <c r="AY854" s="82"/>
      <c r="AZ854" s="82"/>
      <c r="BA854" s="82"/>
      <c r="BB854" s="82"/>
      <c r="BC854" s="82"/>
      <c r="BD854" s="82"/>
      <c r="BE854" s="82"/>
      <c r="BF854" s="82"/>
      <c r="BG854" s="82"/>
      <c r="BH854" s="82"/>
      <c r="BI854" s="82"/>
      <c r="BJ854" s="82"/>
      <c r="BK854" s="82"/>
      <c r="BL854" s="82"/>
      <c r="BM854" s="82"/>
      <c r="BN854" s="82"/>
      <c r="BO854" s="82"/>
      <c r="BP854" s="82"/>
      <c r="BQ854" s="82"/>
      <c r="BR854" s="82"/>
      <c r="BS854" s="82"/>
      <c r="BT854" s="82"/>
      <c r="BU854" s="82"/>
      <c r="BV854" s="82"/>
      <c r="BW854" s="82"/>
      <c r="BX854" s="82"/>
      <c r="BY854" s="82"/>
      <c r="CA854" s="82"/>
      <c r="CB854" s="82"/>
      <c r="CC854" s="82"/>
    </row>
    <row r="855" spans="1:81" ht="15" customHeight="1" x14ac:dyDescent="0.2">
      <c r="A855" s="82"/>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c r="AA855" s="82"/>
      <c r="AB855" s="82"/>
      <c r="AC855" s="82"/>
      <c r="AD855" s="82"/>
      <c r="AE855" s="82"/>
      <c r="AF855" s="82"/>
      <c r="AG855" s="82"/>
      <c r="AH855" s="82"/>
      <c r="AI855" s="82"/>
      <c r="AJ855" s="82"/>
      <c r="AK855" s="82"/>
      <c r="AL855" s="82"/>
      <c r="AM855" s="82"/>
      <c r="AN855" s="82"/>
      <c r="AO855" s="82"/>
      <c r="AP855" s="82"/>
      <c r="AQ855" s="82"/>
      <c r="AR855" s="82"/>
      <c r="AS855" s="82"/>
      <c r="AT855" s="82"/>
      <c r="AU855" s="82"/>
      <c r="AV855" s="82"/>
      <c r="AW855" s="82"/>
      <c r="AX855" s="82"/>
      <c r="AY855" s="82"/>
      <c r="AZ855" s="82"/>
      <c r="BA855" s="82"/>
      <c r="BB855" s="82"/>
      <c r="BC855" s="82"/>
      <c r="BD855" s="82"/>
      <c r="BE855" s="82"/>
      <c r="BF855" s="82"/>
      <c r="BG855" s="82"/>
      <c r="BH855" s="82"/>
      <c r="BI855" s="82"/>
      <c r="BJ855" s="82"/>
      <c r="BK855" s="82"/>
      <c r="BL855" s="82"/>
      <c r="BM855" s="82"/>
      <c r="BN855" s="82"/>
      <c r="BO855" s="82"/>
      <c r="BP855" s="82"/>
      <c r="BQ855" s="82"/>
      <c r="BR855" s="82"/>
      <c r="BS855" s="82"/>
      <c r="BT855" s="82"/>
      <c r="BU855" s="82"/>
      <c r="BV855" s="82"/>
      <c r="BW855" s="82"/>
      <c r="BX855" s="82"/>
      <c r="BY855" s="82"/>
      <c r="CA855" s="82"/>
      <c r="CB855" s="82"/>
      <c r="CC855" s="82"/>
    </row>
    <row r="856" spans="1:81" ht="15" customHeight="1" x14ac:dyDescent="0.2">
      <c r="A856" s="82"/>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c r="AA856" s="82"/>
      <c r="AB856" s="82"/>
      <c r="AC856" s="82"/>
      <c r="AD856" s="82"/>
      <c r="AE856" s="82"/>
      <c r="AF856" s="82"/>
      <c r="AG856" s="82"/>
      <c r="AH856" s="82"/>
      <c r="AI856" s="82"/>
      <c r="AJ856" s="82"/>
      <c r="AK856" s="82"/>
      <c r="AL856" s="82"/>
      <c r="AM856" s="82"/>
      <c r="AN856" s="82"/>
      <c r="AO856" s="82"/>
      <c r="AP856" s="82"/>
      <c r="AQ856" s="82"/>
      <c r="AR856" s="82"/>
      <c r="AS856" s="82"/>
      <c r="AT856" s="82"/>
      <c r="AU856" s="82"/>
      <c r="AV856" s="82"/>
      <c r="AW856" s="82"/>
      <c r="AX856" s="82"/>
      <c r="AY856" s="82"/>
      <c r="AZ856" s="82"/>
      <c r="BA856" s="82"/>
      <c r="BB856" s="82"/>
      <c r="BC856" s="82"/>
      <c r="BD856" s="82"/>
      <c r="BE856" s="82"/>
      <c r="BF856" s="82"/>
      <c r="BG856" s="82"/>
      <c r="BH856" s="82"/>
      <c r="BI856" s="82"/>
      <c r="BJ856" s="82"/>
      <c r="BK856" s="82"/>
      <c r="BL856" s="82"/>
      <c r="BM856" s="82"/>
      <c r="BN856" s="82"/>
      <c r="BO856" s="82"/>
      <c r="BP856" s="82"/>
      <c r="BQ856" s="82"/>
      <c r="BR856" s="82"/>
      <c r="BS856" s="82"/>
      <c r="BT856" s="82"/>
      <c r="BU856" s="82"/>
      <c r="BV856" s="82"/>
      <c r="BW856" s="82"/>
      <c r="BX856" s="82"/>
      <c r="BY856" s="82"/>
      <c r="CA856" s="82"/>
      <c r="CB856" s="82"/>
      <c r="CC856" s="82"/>
    </row>
    <row r="857" spans="1:81" ht="15" customHeight="1" x14ac:dyDescent="0.2">
      <c r="A857" s="82"/>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c r="AA857" s="82"/>
      <c r="AB857" s="82"/>
      <c r="AC857" s="82"/>
      <c r="AD857" s="82"/>
      <c r="AE857" s="82"/>
      <c r="AF857" s="82"/>
      <c r="AG857" s="82"/>
      <c r="AH857" s="82"/>
      <c r="AI857" s="82"/>
      <c r="AJ857" s="82"/>
      <c r="AK857" s="82"/>
      <c r="AL857" s="82"/>
      <c r="AM857" s="82"/>
      <c r="AN857" s="82"/>
      <c r="AO857" s="82"/>
      <c r="AP857" s="82"/>
      <c r="AQ857" s="82"/>
      <c r="AR857" s="82"/>
      <c r="AS857" s="82"/>
      <c r="AT857" s="82"/>
      <c r="AU857" s="82"/>
      <c r="AV857" s="82"/>
      <c r="AW857" s="82"/>
      <c r="AX857" s="82"/>
      <c r="AY857" s="82"/>
      <c r="AZ857" s="82"/>
      <c r="BA857" s="82"/>
      <c r="BB857" s="82"/>
      <c r="BC857" s="82"/>
      <c r="BD857" s="82"/>
      <c r="BE857" s="82"/>
      <c r="BF857" s="82"/>
      <c r="BG857" s="82"/>
      <c r="BH857" s="82"/>
      <c r="BI857" s="82"/>
      <c r="BJ857" s="82"/>
      <c r="BK857" s="82"/>
      <c r="BL857" s="82"/>
      <c r="BM857" s="82"/>
      <c r="BN857" s="82"/>
      <c r="BO857" s="82"/>
      <c r="BP857" s="82"/>
      <c r="BQ857" s="82"/>
      <c r="BR857" s="82"/>
      <c r="BS857" s="82"/>
      <c r="BT857" s="82"/>
      <c r="BU857" s="82"/>
      <c r="BV857" s="82"/>
      <c r="BW857" s="82"/>
      <c r="BX857" s="82"/>
      <c r="BY857" s="82"/>
      <c r="CA857" s="82"/>
      <c r="CB857" s="82"/>
      <c r="CC857" s="82"/>
    </row>
    <row r="858" spans="1:81" ht="15" customHeight="1" x14ac:dyDescent="0.2">
      <c r="A858" s="82"/>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G858" s="82"/>
      <c r="AH858" s="82"/>
      <c r="AI858" s="82"/>
      <c r="AJ858" s="82"/>
      <c r="AK858" s="82"/>
      <c r="AL858" s="82"/>
      <c r="AM858" s="82"/>
      <c r="AN858" s="82"/>
      <c r="AO858" s="82"/>
      <c r="AP858" s="82"/>
      <c r="AQ858" s="82"/>
      <c r="AR858" s="82"/>
      <c r="AS858" s="82"/>
      <c r="AT858" s="82"/>
      <c r="AU858" s="82"/>
      <c r="AV858" s="82"/>
      <c r="AW858" s="82"/>
      <c r="AX858" s="82"/>
      <c r="AY858" s="82"/>
      <c r="AZ858" s="82"/>
      <c r="BA858" s="82"/>
      <c r="BB858" s="82"/>
      <c r="BC858" s="82"/>
      <c r="BD858" s="82"/>
      <c r="BE858" s="82"/>
      <c r="BF858" s="82"/>
      <c r="BG858" s="82"/>
      <c r="BH858" s="82"/>
      <c r="BI858" s="82"/>
      <c r="BJ858" s="82"/>
      <c r="BK858" s="82"/>
      <c r="BL858" s="82"/>
      <c r="BM858" s="82"/>
      <c r="BN858" s="82"/>
      <c r="BO858" s="82"/>
      <c r="BP858" s="82"/>
      <c r="BQ858" s="82"/>
      <c r="BR858" s="82"/>
      <c r="BS858" s="82"/>
      <c r="BT858" s="82"/>
      <c r="BU858" s="82"/>
      <c r="BV858" s="82"/>
      <c r="BW858" s="82"/>
      <c r="BX858" s="82"/>
      <c r="BY858" s="82"/>
      <c r="CA858" s="82"/>
      <c r="CB858" s="82"/>
      <c r="CC858" s="82"/>
    </row>
    <row r="859" spans="1:81" ht="15" customHeight="1" x14ac:dyDescent="0.2">
      <c r="A859" s="82"/>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c r="AA859" s="82"/>
      <c r="AB859" s="82"/>
      <c r="AC859" s="82"/>
      <c r="AD859" s="82"/>
      <c r="AE859" s="82"/>
      <c r="AF859" s="82"/>
      <c r="AG859" s="82"/>
      <c r="AH859" s="82"/>
      <c r="AI859" s="82"/>
      <c r="AJ859" s="82"/>
      <c r="AK859" s="82"/>
      <c r="AL859" s="82"/>
      <c r="AM859" s="82"/>
      <c r="AN859" s="82"/>
      <c r="AO859" s="82"/>
      <c r="AP859" s="82"/>
      <c r="AQ859" s="82"/>
      <c r="AR859" s="82"/>
      <c r="AS859" s="82"/>
      <c r="AT859" s="82"/>
      <c r="AU859" s="82"/>
      <c r="AV859" s="82"/>
      <c r="AW859" s="82"/>
      <c r="AX859" s="82"/>
      <c r="AY859" s="82"/>
      <c r="AZ859" s="82"/>
      <c r="BA859" s="82"/>
      <c r="BB859" s="82"/>
      <c r="BC859" s="82"/>
      <c r="BD859" s="82"/>
      <c r="BE859" s="82"/>
      <c r="BF859" s="82"/>
      <c r="BG859" s="82"/>
      <c r="BH859" s="82"/>
      <c r="BI859" s="82"/>
      <c r="BJ859" s="82"/>
      <c r="BK859" s="82"/>
      <c r="BL859" s="82"/>
      <c r="BM859" s="82"/>
      <c r="BN859" s="82"/>
      <c r="BO859" s="82"/>
      <c r="BP859" s="82"/>
      <c r="BQ859" s="82"/>
      <c r="BR859" s="82"/>
      <c r="BS859" s="82"/>
      <c r="BT859" s="82"/>
      <c r="BU859" s="82"/>
      <c r="BV859" s="82"/>
      <c r="BW859" s="82"/>
      <c r="BX859" s="82"/>
      <c r="BY859" s="82"/>
      <c r="CA859" s="82"/>
      <c r="CB859" s="82"/>
      <c r="CC859" s="82"/>
    </row>
    <row r="860" spans="1:81" ht="15" customHeight="1" x14ac:dyDescent="0.2">
      <c r="A860" s="82"/>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c r="AA860" s="82"/>
      <c r="AB860" s="82"/>
      <c r="AC860" s="82"/>
      <c r="AD860" s="82"/>
      <c r="AE860" s="82"/>
      <c r="AF860" s="82"/>
      <c r="AG860" s="82"/>
      <c r="AH860" s="82"/>
      <c r="AI860" s="82"/>
      <c r="AJ860" s="82"/>
      <c r="AK860" s="82"/>
      <c r="AL860" s="82"/>
      <c r="AM860" s="82"/>
      <c r="AN860" s="82"/>
      <c r="AO860" s="82"/>
      <c r="AP860" s="82"/>
      <c r="AQ860" s="82"/>
      <c r="AR860" s="82"/>
      <c r="AS860" s="82"/>
      <c r="AT860" s="82"/>
      <c r="AU860" s="82"/>
      <c r="AV860" s="82"/>
      <c r="AW860" s="82"/>
      <c r="AX860" s="82"/>
      <c r="AY860" s="82"/>
      <c r="AZ860" s="82"/>
      <c r="BA860" s="82"/>
      <c r="BB860" s="82"/>
      <c r="BC860" s="82"/>
      <c r="BD860" s="82"/>
      <c r="BE860" s="82"/>
      <c r="BF860" s="82"/>
      <c r="BG860" s="82"/>
      <c r="BH860" s="82"/>
      <c r="BI860" s="82"/>
      <c r="BJ860" s="82"/>
      <c r="BK860" s="82"/>
      <c r="BL860" s="82"/>
      <c r="BM860" s="82"/>
      <c r="BN860" s="82"/>
      <c r="BO860" s="82"/>
      <c r="BP860" s="82"/>
      <c r="BQ860" s="82"/>
      <c r="BR860" s="82"/>
      <c r="BS860" s="82"/>
      <c r="BT860" s="82"/>
      <c r="BU860" s="82"/>
      <c r="BV860" s="82"/>
      <c r="BW860" s="82"/>
      <c r="BX860" s="82"/>
      <c r="BY860" s="82"/>
      <c r="CA860" s="82"/>
      <c r="CB860" s="82"/>
      <c r="CC860" s="82"/>
    </row>
    <row r="861" spans="1:81" ht="15" customHeight="1" x14ac:dyDescent="0.2">
      <c r="A861" s="82"/>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c r="AA861" s="82"/>
      <c r="AB861" s="82"/>
      <c r="AC861" s="82"/>
      <c r="AD861" s="82"/>
      <c r="AE861" s="82"/>
      <c r="AF861" s="82"/>
      <c r="AG861" s="82"/>
      <c r="AH861" s="82"/>
      <c r="AI861" s="82"/>
      <c r="AJ861" s="82"/>
      <c r="AK861" s="82"/>
      <c r="AL861" s="82"/>
      <c r="AM861" s="82"/>
      <c r="AN861" s="82"/>
      <c r="AO861" s="82"/>
      <c r="AP861" s="82"/>
      <c r="AQ861" s="82"/>
      <c r="AR861" s="82"/>
      <c r="AS861" s="82"/>
      <c r="AT861" s="82"/>
      <c r="AU861" s="82"/>
      <c r="AV861" s="82"/>
      <c r="AW861" s="82"/>
      <c r="AX861" s="82"/>
      <c r="AY861" s="82"/>
      <c r="AZ861" s="82"/>
      <c r="BA861" s="82"/>
      <c r="BB861" s="82"/>
      <c r="BC861" s="82"/>
      <c r="BD861" s="82"/>
      <c r="BE861" s="82"/>
      <c r="BF861" s="82"/>
      <c r="BG861" s="82"/>
      <c r="BH861" s="82"/>
      <c r="BI861" s="82"/>
      <c r="BJ861" s="82"/>
      <c r="BK861" s="82"/>
      <c r="BL861" s="82"/>
      <c r="BM861" s="82"/>
      <c r="BN861" s="82"/>
      <c r="BO861" s="82"/>
      <c r="BP861" s="82"/>
      <c r="BQ861" s="82"/>
      <c r="BR861" s="82"/>
      <c r="BS861" s="82"/>
      <c r="BT861" s="82"/>
      <c r="BU861" s="82"/>
      <c r="BV861" s="82"/>
      <c r="BW861" s="82"/>
      <c r="BX861" s="82"/>
      <c r="BY861" s="82"/>
      <c r="CA861" s="82"/>
      <c r="CB861" s="82"/>
      <c r="CC861" s="82"/>
    </row>
    <row r="862" spans="1:81" ht="15" customHeight="1" x14ac:dyDescent="0.2">
      <c r="A862" s="82"/>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c r="AA862" s="82"/>
      <c r="AB862" s="82"/>
      <c r="AC862" s="82"/>
      <c r="AD862" s="82"/>
      <c r="AE862" s="82"/>
      <c r="AF862" s="82"/>
      <c r="AG862" s="82"/>
      <c r="AH862" s="82"/>
      <c r="AI862" s="82"/>
      <c r="AJ862" s="82"/>
      <c r="AK862" s="82"/>
      <c r="AL862" s="82"/>
      <c r="AM862" s="82"/>
      <c r="AN862" s="82"/>
      <c r="AO862" s="82"/>
      <c r="AP862" s="82"/>
      <c r="AQ862" s="82"/>
      <c r="AR862" s="82"/>
      <c r="AS862" s="82"/>
      <c r="AT862" s="82"/>
      <c r="AU862" s="82"/>
      <c r="AV862" s="82"/>
      <c r="AW862" s="82"/>
      <c r="AX862" s="82"/>
      <c r="AY862" s="82"/>
      <c r="AZ862" s="82"/>
      <c r="BA862" s="82"/>
      <c r="BB862" s="82"/>
      <c r="BC862" s="82"/>
      <c r="BD862" s="82"/>
      <c r="BE862" s="82"/>
      <c r="BF862" s="82"/>
      <c r="BG862" s="82"/>
      <c r="BH862" s="82"/>
      <c r="BI862" s="82"/>
      <c r="BJ862" s="82"/>
      <c r="BK862" s="82"/>
      <c r="BL862" s="82"/>
      <c r="BM862" s="82"/>
      <c r="BN862" s="82"/>
      <c r="BO862" s="82"/>
      <c r="BP862" s="82"/>
      <c r="BQ862" s="82"/>
      <c r="BR862" s="82"/>
      <c r="BS862" s="82"/>
      <c r="BT862" s="82"/>
      <c r="BU862" s="82"/>
      <c r="BV862" s="82"/>
      <c r="BW862" s="82"/>
      <c r="BX862" s="82"/>
      <c r="BY862" s="82"/>
      <c r="CA862" s="82"/>
      <c r="CB862" s="82"/>
      <c r="CC862" s="82"/>
    </row>
    <row r="863" spans="1:81" ht="15" customHeight="1" x14ac:dyDescent="0.2">
      <c r="A863" s="82"/>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c r="AA863" s="82"/>
      <c r="AB863" s="82"/>
      <c r="AC863" s="82"/>
      <c r="AD863" s="82"/>
      <c r="AE863" s="82"/>
      <c r="AF863" s="82"/>
      <c r="AG863" s="82"/>
      <c r="AH863" s="82"/>
      <c r="AI863" s="82"/>
      <c r="AJ863" s="82"/>
      <c r="AK863" s="82"/>
      <c r="AL863" s="82"/>
      <c r="AM863" s="82"/>
      <c r="AN863" s="82"/>
      <c r="AO863" s="82"/>
      <c r="AP863" s="82"/>
      <c r="AQ863" s="82"/>
      <c r="AR863" s="82"/>
      <c r="AS863" s="82"/>
      <c r="AT863" s="82"/>
      <c r="AU863" s="82"/>
      <c r="AV863" s="82"/>
      <c r="AW863" s="82"/>
      <c r="AX863" s="82"/>
      <c r="AY863" s="82"/>
      <c r="AZ863" s="82"/>
      <c r="BA863" s="82"/>
      <c r="BB863" s="82"/>
      <c r="BC863" s="82"/>
      <c r="BD863" s="82"/>
      <c r="BE863" s="82"/>
      <c r="BF863" s="82"/>
      <c r="BG863" s="82"/>
      <c r="BH863" s="82"/>
      <c r="BI863" s="82"/>
      <c r="BJ863" s="82"/>
      <c r="BK863" s="82"/>
      <c r="BL863" s="82"/>
      <c r="BM863" s="82"/>
      <c r="BN863" s="82"/>
      <c r="BO863" s="82"/>
      <c r="BP863" s="82"/>
      <c r="BQ863" s="82"/>
      <c r="BR863" s="82"/>
      <c r="BS863" s="82"/>
      <c r="BT863" s="82"/>
      <c r="BU863" s="82"/>
      <c r="BV863" s="82"/>
      <c r="BW863" s="82"/>
      <c r="BX863" s="82"/>
      <c r="BY863" s="82"/>
      <c r="CA863" s="82"/>
      <c r="CB863" s="82"/>
      <c r="CC863" s="82"/>
    </row>
    <row r="864" spans="1:81" ht="15" customHeight="1" x14ac:dyDescent="0.2">
      <c r="A864" s="82"/>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G864" s="82"/>
      <c r="AH864" s="82"/>
      <c r="AI864" s="82"/>
      <c r="AJ864" s="82"/>
      <c r="AK864" s="82"/>
      <c r="AL864" s="82"/>
      <c r="AM864" s="82"/>
      <c r="AN864" s="82"/>
      <c r="AO864" s="82"/>
      <c r="AP864" s="82"/>
      <c r="AQ864" s="82"/>
      <c r="AR864" s="82"/>
      <c r="AS864" s="82"/>
      <c r="AT864" s="82"/>
      <c r="AU864" s="82"/>
      <c r="AV864" s="82"/>
      <c r="AW864" s="82"/>
      <c r="AX864" s="82"/>
      <c r="AY864" s="82"/>
      <c r="AZ864" s="82"/>
      <c r="BA864" s="82"/>
      <c r="BB864" s="82"/>
      <c r="BC864" s="82"/>
      <c r="BD864" s="82"/>
      <c r="BE864" s="82"/>
      <c r="BF864" s="82"/>
      <c r="BG864" s="82"/>
      <c r="BH864" s="82"/>
      <c r="BI864" s="82"/>
      <c r="BJ864" s="82"/>
      <c r="BK864" s="82"/>
      <c r="BL864" s="82"/>
      <c r="BM864" s="82"/>
      <c r="BN864" s="82"/>
      <c r="BO864" s="82"/>
      <c r="BP864" s="82"/>
      <c r="BQ864" s="82"/>
      <c r="BR864" s="82"/>
      <c r="BS864" s="82"/>
      <c r="BT864" s="82"/>
      <c r="BU864" s="82"/>
      <c r="BV864" s="82"/>
      <c r="BW864" s="82"/>
      <c r="BX864" s="82"/>
      <c r="BY864" s="82"/>
      <c r="CA864" s="82"/>
      <c r="CB864" s="82"/>
      <c r="CC864" s="82"/>
    </row>
    <row r="865" spans="1:81" ht="15" customHeight="1" x14ac:dyDescent="0.2">
      <c r="A865" s="82"/>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c r="AA865" s="82"/>
      <c r="AB865" s="82"/>
      <c r="AC865" s="82"/>
      <c r="AD865" s="82"/>
      <c r="AE865" s="82"/>
      <c r="AF865" s="82"/>
      <c r="AG865" s="82"/>
      <c r="AH865" s="82"/>
      <c r="AI865" s="82"/>
      <c r="AJ865" s="82"/>
      <c r="AK865" s="82"/>
      <c r="AL865" s="82"/>
      <c r="AM865" s="82"/>
      <c r="AN865" s="82"/>
      <c r="AO865" s="82"/>
      <c r="AP865" s="82"/>
      <c r="AQ865" s="82"/>
      <c r="AR865" s="82"/>
      <c r="AS865" s="82"/>
      <c r="AT865" s="82"/>
      <c r="AU865" s="82"/>
      <c r="AV865" s="82"/>
      <c r="AW865" s="82"/>
      <c r="AX865" s="82"/>
      <c r="AY865" s="82"/>
      <c r="AZ865" s="82"/>
      <c r="BA865" s="82"/>
      <c r="BB865" s="82"/>
      <c r="BC865" s="82"/>
      <c r="BD865" s="82"/>
      <c r="BE865" s="82"/>
      <c r="BF865" s="82"/>
      <c r="BG865" s="82"/>
      <c r="BH865" s="82"/>
      <c r="BI865" s="82"/>
      <c r="BJ865" s="82"/>
      <c r="BK865" s="82"/>
      <c r="BL865" s="82"/>
      <c r="BM865" s="82"/>
      <c r="BN865" s="82"/>
      <c r="BO865" s="82"/>
      <c r="BP865" s="82"/>
      <c r="BQ865" s="82"/>
      <c r="BR865" s="82"/>
      <c r="BS865" s="82"/>
      <c r="BT865" s="82"/>
      <c r="BU865" s="82"/>
      <c r="BV865" s="82"/>
      <c r="BW865" s="82"/>
      <c r="BX865" s="82"/>
      <c r="BY865" s="82"/>
      <c r="CA865" s="82"/>
      <c r="CB865" s="82"/>
      <c r="CC865" s="82"/>
    </row>
    <row r="866" spans="1:81" ht="15" customHeight="1" x14ac:dyDescent="0.2">
      <c r="A866" s="82"/>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c r="AA866" s="82"/>
      <c r="AB866" s="82"/>
      <c r="AC866" s="82"/>
      <c r="AD866" s="82"/>
      <c r="AE866" s="82"/>
      <c r="AF866" s="82"/>
      <c r="AG866" s="82"/>
      <c r="AH866" s="82"/>
      <c r="AI866" s="82"/>
      <c r="AJ866" s="82"/>
      <c r="AK866" s="82"/>
      <c r="AL866" s="82"/>
      <c r="AM866" s="82"/>
      <c r="AN866" s="82"/>
      <c r="AO866" s="82"/>
      <c r="AP866" s="82"/>
      <c r="AQ866" s="82"/>
      <c r="AR866" s="82"/>
      <c r="AS866" s="82"/>
      <c r="AT866" s="82"/>
      <c r="AU866" s="82"/>
      <c r="AV866" s="82"/>
      <c r="AW866" s="82"/>
      <c r="AX866" s="82"/>
      <c r="AY866" s="82"/>
      <c r="AZ866" s="82"/>
      <c r="BA866" s="82"/>
      <c r="BB866" s="82"/>
      <c r="BC866" s="82"/>
      <c r="BD866" s="82"/>
      <c r="BE866" s="82"/>
      <c r="BF866" s="82"/>
      <c r="BG866" s="82"/>
      <c r="BH866" s="82"/>
      <c r="BI866" s="82"/>
      <c r="BJ866" s="82"/>
      <c r="BK866" s="82"/>
      <c r="BL866" s="82"/>
      <c r="BM866" s="82"/>
      <c r="BN866" s="82"/>
      <c r="BO866" s="82"/>
      <c r="BP866" s="82"/>
      <c r="BQ866" s="82"/>
      <c r="BR866" s="82"/>
      <c r="BS866" s="82"/>
      <c r="BT866" s="82"/>
      <c r="BU866" s="82"/>
      <c r="BV866" s="82"/>
      <c r="BW866" s="82"/>
      <c r="BX866" s="82"/>
      <c r="BY866" s="82"/>
      <c r="CA866" s="82"/>
      <c r="CB866" s="82"/>
      <c r="CC866" s="82"/>
    </row>
    <row r="867" spans="1:81" ht="15" customHeight="1" x14ac:dyDescent="0.2">
      <c r="A867" s="82"/>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c r="AA867" s="82"/>
      <c r="AB867" s="82"/>
      <c r="AC867" s="82"/>
      <c r="AD867" s="82"/>
      <c r="AE867" s="82"/>
      <c r="AF867" s="82"/>
      <c r="AG867" s="82"/>
      <c r="AH867" s="82"/>
      <c r="AI867" s="82"/>
      <c r="AJ867" s="82"/>
      <c r="AK867" s="82"/>
      <c r="AL867" s="82"/>
      <c r="AM867" s="82"/>
      <c r="AN867" s="82"/>
      <c r="AO867" s="82"/>
      <c r="AP867" s="82"/>
      <c r="AQ867" s="82"/>
      <c r="AR867" s="82"/>
      <c r="AS867" s="82"/>
      <c r="AT867" s="82"/>
      <c r="AU867" s="82"/>
      <c r="AV867" s="82"/>
      <c r="AW867" s="82"/>
      <c r="AX867" s="82"/>
      <c r="AY867" s="82"/>
      <c r="AZ867" s="82"/>
      <c r="BA867" s="82"/>
      <c r="BB867" s="82"/>
      <c r="BC867" s="82"/>
      <c r="BD867" s="82"/>
      <c r="BE867" s="82"/>
      <c r="BF867" s="82"/>
      <c r="BG867" s="82"/>
      <c r="BH867" s="82"/>
      <c r="BI867" s="82"/>
      <c r="BJ867" s="82"/>
      <c r="BK867" s="82"/>
      <c r="BL867" s="82"/>
      <c r="BM867" s="82"/>
      <c r="BN867" s="82"/>
      <c r="BO867" s="82"/>
      <c r="BP867" s="82"/>
      <c r="BQ867" s="82"/>
      <c r="BR867" s="82"/>
      <c r="BS867" s="82"/>
      <c r="BT867" s="82"/>
      <c r="BU867" s="82"/>
      <c r="BV867" s="82"/>
      <c r="BW867" s="82"/>
      <c r="BX867" s="82"/>
      <c r="BY867" s="82"/>
      <c r="CA867" s="82"/>
      <c r="CB867" s="82"/>
      <c r="CC867" s="82"/>
    </row>
    <row r="868" spans="1:81" ht="15" customHeight="1" x14ac:dyDescent="0.2">
      <c r="A868" s="82"/>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c r="AA868" s="82"/>
      <c r="AB868" s="82"/>
      <c r="AC868" s="82"/>
      <c r="AD868" s="82"/>
      <c r="AE868" s="82"/>
      <c r="AF868" s="82"/>
      <c r="AG868" s="82"/>
      <c r="AH868" s="82"/>
      <c r="AI868" s="82"/>
      <c r="AJ868" s="82"/>
      <c r="AK868" s="82"/>
      <c r="AL868" s="82"/>
      <c r="AM868" s="82"/>
      <c r="AN868" s="82"/>
      <c r="AO868" s="82"/>
      <c r="AP868" s="82"/>
      <c r="AQ868" s="82"/>
      <c r="AR868" s="82"/>
      <c r="AS868" s="82"/>
      <c r="AT868" s="82"/>
      <c r="AU868" s="82"/>
      <c r="AV868" s="82"/>
      <c r="AW868" s="82"/>
      <c r="AX868" s="82"/>
      <c r="AY868" s="82"/>
      <c r="AZ868" s="82"/>
      <c r="BA868" s="82"/>
      <c r="BB868" s="82"/>
      <c r="BC868" s="82"/>
      <c r="BD868" s="82"/>
      <c r="BE868" s="82"/>
      <c r="BF868" s="82"/>
      <c r="BG868" s="82"/>
      <c r="BH868" s="82"/>
      <c r="BI868" s="82"/>
      <c r="BJ868" s="82"/>
      <c r="BK868" s="82"/>
      <c r="BL868" s="82"/>
      <c r="BM868" s="82"/>
      <c r="BN868" s="82"/>
      <c r="BO868" s="82"/>
      <c r="BP868" s="82"/>
      <c r="BQ868" s="82"/>
      <c r="BR868" s="82"/>
      <c r="BS868" s="82"/>
      <c r="BT868" s="82"/>
      <c r="BU868" s="82"/>
      <c r="BV868" s="82"/>
      <c r="BW868" s="82"/>
      <c r="BX868" s="82"/>
      <c r="BY868" s="82"/>
      <c r="CA868" s="82"/>
      <c r="CB868" s="82"/>
      <c r="CC868" s="82"/>
    </row>
    <row r="869" spans="1:81" ht="15" customHeight="1" x14ac:dyDescent="0.2">
      <c r="A869" s="82"/>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c r="AA869" s="82"/>
      <c r="AB869" s="82"/>
      <c r="AC869" s="82"/>
      <c r="AD869" s="82"/>
      <c r="AE869" s="82"/>
      <c r="AF869" s="82"/>
      <c r="AG869" s="82"/>
      <c r="AH869" s="82"/>
      <c r="AI869" s="82"/>
      <c r="AJ869" s="82"/>
      <c r="AK869" s="82"/>
      <c r="AL869" s="82"/>
      <c r="AM869" s="82"/>
      <c r="AN869" s="82"/>
      <c r="AO869" s="82"/>
      <c r="AP869" s="82"/>
      <c r="AQ869" s="82"/>
      <c r="AR869" s="82"/>
      <c r="AS869" s="82"/>
      <c r="AT869" s="82"/>
      <c r="AU869" s="82"/>
      <c r="AV869" s="82"/>
      <c r="AW869" s="82"/>
      <c r="AX869" s="82"/>
      <c r="AY869" s="82"/>
      <c r="AZ869" s="82"/>
      <c r="BA869" s="82"/>
      <c r="BB869" s="82"/>
      <c r="BC869" s="82"/>
      <c r="BD869" s="82"/>
      <c r="BE869" s="82"/>
      <c r="BF869" s="82"/>
      <c r="BG869" s="82"/>
      <c r="BH869" s="82"/>
      <c r="BI869" s="82"/>
      <c r="BJ869" s="82"/>
      <c r="BK869" s="82"/>
      <c r="BL869" s="82"/>
      <c r="BM869" s="82"/>
      <c r="BN869" s="82"/>
      <c r="BO869" s="82"/>
      <c r="BP869" s="82"/>
      <c r="BQ869" s="82"/>
      <c r="BR869" s="82"/>
      <c r="BS869" s="82"/>
      <c r="BT869" s="82"/>
      <c r="BU869" s="82"/>
      <c r="BV869" s="82"/>
      <c r="BW869" s="82"/>
      <c r="BX869" s="82"/>
      <c r="BY869" s="82"/>
      <c r="CA869" s="82"/>
      <c r="CB869" s="82"/>
      <c r="CC869" s="82"/>
    </row>
    <row r="870" spans="1:81" ht="15" customHeight="1" x14ac:dyDescent="0.2">
      <c r="A870" s="82"/>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c r="AG870" s="82"/>
      <c r="AH870" s="82"/>
      <c r="AI870" s="82"/>
      <c r="AJ870" s="82"/>
      <c r="AK870" s="82"/>
      <c r="AL870" s="82"/>
      <c r="AM870" s="82"/>
      <c r="AN870" s="82"/>
      <c r="AO870" s="82"/>
      <c r="AP870" s="82"/>
      <c r="AQ870" s="82"/>
      <c r="AR870" s="82"/>
      <c r="AS870" s="82"/>
      <c r="AT870" s="82"/>
      <c r="AU870" s="82"/>
      <c r="AV870" s="82"/>
      <c r="AW870" s="82"/>
      <c r="AX870" s="82"/>
      <c r="AY870" s="82"/>
      <c r="AZ870" s="82"/>
      <c r="BA870" s="82"/>
      <c r="BB870" s="82"/>
      <c r="BC870" s="82"/>
      <c r="BD870" s="82"/>
      <c r="BE870" s="82"/>
      <c r="BF870" s="82"/>
      <c r="BG870" s="82"/>
      <c r="BH870" s="82"/>
      <c r="BI870" s="82"/>
      <c r="BJ870" s="82"/>
      <c r="BK870" s="82"/>
      <c r="BL870" s="82"/>
      <c r="BM870" s="82"/>
      <c r="BN870" s="82"/>
      <c r="BO870" s="82"/>
      <c r="BP870" s="82"/>
      <c r="BQ870" s="82"/>
      <c r="BR870" s="82"/>
      <c r="BS870" s="82"/>
      <c r="BT870" s="82"/>
      <c r="BU870" s="82"/>
      <c r="BV870" s="82"/>
      <c r="BW870" s="82"/>
      <c r="BX870" s="82"/>
      <c r="BY870" s="82"/>
      <c r="CA870" s="82"/>
      <c r="CB870" s="82"/>
      <c r="CC870" s="82"/>
    </row>
    <row r="871" spans="1:81" ht="15" customHeight="1" x14ac:dyDescent="0.2">
      <c r="A871" s="82"/>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c r="AA871" s="82"/>
      <c r="AB871" s="82"/>
      <c r="AC871" s="82"/>
      <c r="AD871" s="82"/>
      <c r="AE871" s="82"/>
      <c r="AF871" s="82"/>
      <c r="AG871" s="82"/>
      <c r="AH871" s="82"/>
      <c r="AI871" s="82"/>
      <c r="AJ871" s="82"/>
      <c r="AK871" s="82"/>
      <c r="AL871" s="82"/>
      <c r="AM871" s="82"/>
      <c r="AN871" s="82"/>
      <c r="AO871" s="82"/>
      <c r="AP871" s="82"/>
      <c r="AQ871" s="82"/>
      <c r="AR871" s="82"/>
      <c r="AS871" s="82"/>
      <c r="AT871" s="82"/>
      <c r="AU871" s="82"/>
      <c r="AV871" s="82"/>
      <c r="AW871" s="82"/>
      <c r="AX871" s="82"/>
      <c r="AY871" s="82"/>
      <c r="AZ871" s="82"/>
      <c r="BA871" s="82"/>
      <c r="BB871" s="82"/>
      <c r="BC871" s="82"/>
      <c r="BD871" s="82"/>
      <c r="BE871" s="82"/>
      <c r="BF871" s="82"/>
      <c r="BG871" s="82"/>
      <c r="BH871" s="82"/>
      <c r="BI871" s="82"/>
      <c r="BJ871" s="82"/>
      <c r="BK871" s="82"/>
      <c r="BL871" s="82"/>
      <c r="BM871" s="82"/>
      <c r="BN871" s="82"/>
      <c r="BO871" s="82"/>
      <c r="BP871" s="82"/>
      <c r="BQ871" s="82"/>
      <c r="BR871" s="82"/>
      <c r="BS871" s="82"/>
      <c r="BT871" s="82"/>
      <c r="BU871" s="82"/>
      <c r="BV871" s="82"/>
      <c r="BW871" s="82"/>
      <c r="BX871" s="82"/>
      <c r="BY871" s="82"/>
      <c r="CA871" s="82"/>
      <c r="CB871" s="82"/>
      <c r="CC871" s="82"/>
    </row>
    <row r="872" spans="1:81" ht="15" customHeight="1" x14ac:dyDescent="0.2">
      <c r="A872" s="82"/>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c r="AA872" s="82"/>
      <c r="AB872" s="82"/>
      <c r="AC872" s="82"/>
      <c r="AD872" s="82"/>
      <c r="AE872" s="82"/>
      <c r="AF872" s="82"/>
      <c r="AG872" s="82"/>
      <c r="AH872" s="82"/>
      <c r="AI872" s="82"/>
      <c r="AJ872" s="82"/>
      <c r="AK872" s="82"/>
      <c r="AL872" s="82"/>
      <c r="AM872" s="82"/>
      <c r="AN872" s="82"/>
      <c r="AO872" s="82"/>
      <c r="AP872" s="82"/>
      <c r="AQ872" s="82"/>
      <c r="AR872" s="82"/>
      <c r="AS872" s="82"/>
      <c r="AT872" s="82"/>
      <c r="AU872" s="82"/>
      <c r="AV872" s="82"/>
      <c r="AW872" s="82"/>
      <c r="AX872" s="82"/>
      <c r="AY872" s="82"/>
      <c r="AZ872" s="82"/>
      <c r="BA872" s="82"/>
      <c r="BB872" s="82"/>
      <c r="BC872" s="82"/>
      <c r="BD872" s="82"/>
      <c r="BE872" s="82"/>
      <c r="BF872" s="82"/>
      <c r="BG872" s="82"/>
      <c r="BH872" s="82"/>
      <c r="BI872" s="82"/>
      <c r="BJ872" s="82"/>
      <c r="BK872" s="82"/>
      <c r="BL872" s="82"/>
      <c r="BM872" s="82"/>
      <c r="BN872" s="82"/>
      <c r="BO872" s="82"/>
      <c r="BP872" s="82"/>
      <c r="BQ872" s="82"/>
      <c r="BR872" s="82"/>
      <c r="BS872" s="82"/>
      <c r="BT872" s="82"/>
      <c r="BU872" s="82"/>
      <c r="BV872" s="82"/>
      <c r="BW872" s="82"/>
      <c r="BX872" s="82"/>
      <c r="BY872" s="82"/>
      <c r="CA872" s="82"/>
      <c r="CB872" s="82"/>
      <c r="CC872" s="82"/>
    </row>
    <row r="873" spans="1:81" ht="15" customHeight="1" x14ac:dyDescent="0.2">
      <c r="A873" s="82"/>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c r="AA873" s="82"/>
      <c r="AB873" s="82"/>
      <c r="AC873" s="82"/>
      <c r="AD873" s="82"/>
      <c r="AE873" s="82"/>
      <c r="AF873" s="82"/>
      <c r="AG873" s="82"/>
      <c r="AH873" s="82"/>
      <c r="AI873" s="82"/>
      <c r="AJ873" s="82"/>
      <c r="AK873" s="82"/>
      <c r="AL873" s="82"/>
      <c r="AM873" s="82"/>
      <c r="AN873" s="82"/>
      <c r="AO873" s="82"/>
      <c r="AP873" s="82"/>
      <c r="AQ873" s="82"/>
      <c r="AR873" s="82"/>
      <c r="AS873" s="82"/>
      <c r="AT873" s="82"/>
      <c r="AU873" s="82"/>
      <c r="AV873" s="82"/>
      <c r="AW873" s="82"/>
      <c r="AX873" s="82"/>
      <c r="AY873" s="82"/>
      <c r="AZ873" s="82"/>
      <c r="BA873" s="82"/>
      <c r="BB873" s="82"/>
      <c r="BC873" s="82"/>
      <c r="BD873" s="82"/>
      <c r="BE873" s="82"/>
      <c r="BF873" s="82"/>
      <c r="BG873" s="82"/>
      <c r="BH873" s="82"/>
      <c r="BI873" s="82"/>
      <c r="BJ873" s="82"/>
      <c r="BK873" s="82"/>
      <c r="BL873" s="82"/>
      <c r="BM873" s="82"/>
      <c r="BN873" s="82"/>
      <c r="BO873" s="82"/>
      <c r="BP873" s="82"/>
      <c r="BQ873" s="82"/>
      <c r="BR873" s="82"/>
      <c r="BS873" s="82"/>
      <c r="BT873" s="82"/>
      <c r="BU873" s="82"/>
      <c r="BV873" s="82"/>
      <c r="BW873" s="82"/>
      <c r="BX873" s="82"/>
      <c r="BY873" s="82"/>
      <c r="CA873" s="82"/>
      <c r="CB873" s="82"/>
      <c r="CC873" s="82"/>
    </row>
    <row r="874" spans="1:81" ht="15" customHeight="1" x14ac:dyDescent="0.2">
      <c r="A874" s="82"/>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c r="AA874" s="82"/>
      <c r="AB874" s="82"/>
      <c r="AC874" s="82"/>
      <c r="AD874" s="82"/>
      <c r="AE874" s="82"/>
      <c r="AF874" s="82"/>
      <c r="AG874" s="82"/>
      <c r="AH874" s="82"/>
      <c r="AI874" s="82"/>
      <c r="AJ874" s="82"/>
      <c r="AK874" s="82"/>
      <c r="AL874" s="82"/>
      <c r="AM874" s="82"/>
      <c r="AN874" s="82"/>
      <c r="AO874" s="82"/>
      <c r="AP874" s="82"/>
      <c r="AQ874" s="82"/>
      <c r="AR874" s="82"/>
      <c r="AS874" s="82"/>
      <c r="AT874" s="82"/>
      <c r="AU874" s="82"/>
      <c r="AV874" s="82"/>
      <c r="AW874" s="82"/>
      <c r="AX874" s="82"/>
      <c r="AY874" s="82"/>
      <c r="AZ874" s="82"/>
      <c r="BA874" s="82"/>
      <c r="BB874" s="82"/>
      <c r="BC874" s="82"/>
      <c r="BD874" s="82"/>
      <c r="BE874" s="82"/>
      <c r="BF874" s="82"/>
      <c r="BG874" s="82"/>
      <c r="BH874" s="82"/>
      <c r="BI874" s="82"/>
      <c r="BJ874" s="82"/>
      <c r="BK874" s="82"/>
      <c r="BL874" s="82"/>
      <c r="BM874" s="82"/>
      <c r="BN874" s="82"/>
      <c r="BO874" s="82"/>
      <c r="BP874" s="82"/>
      <c r="BQ874" s="82"/>
      <c r="BR874" s="82"/>
      <c r="BS874" s="82"/>
      <c r="BT874" s="82"/>
      <c r="BU874" s="82"/>
      <c r="BV874" s="82"/>
      <c r="BW874" s="82"/>
      <c r="BX874" s="82"/>
      <c r="BY874" s="82"/>
      <c r="CA874" s="82"/>
      <c r="CB874" s="82"/>
      <c r="CC874" s="82"/>
    </row>
    <row r="875" spans="1:81" ht="15" customHeight="1" x14ac:dyDescent="0.2">
      <c r="A875" s="82"/>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c r="AA875" s="82"/>
      <c r="AB875" s="82"/>
      <c r="AC875" s="82"/>
      <c r="AD875" s="82"/>
      <c r="AE875" s="82"/>
      <c r="AF875" s="82"/>
      <c r="AG875" s="82"/>
      <c r="AH875" s="82"/>
      <c r="AI875" s="82"/>
      <c r="AJ875" s="82"/>
      <c r="AK875" s="82"/>
      <c r="AL875" s="82"/>
      <c r="AM875" s="82"/>
      <c r="AN875" s="82"/>
      <c r="AO875" s="82"/>
      <c r="AP875" s="82"/>
      <c r="AQ875" s="82"/>
      <c r="AR875" s="82"/>
      <c r="AS875" s="82"/>
      <c r="AT875" s="82"/>
      <c r="AU875" s="82"/>
      <c r="AV875" s="82"/>
      <c r="AW875" s="82"/>
      <c r="AX875" s="82"/>
      <c r="AY875" s="82"/>
      <c r="AZ875" s="82"/>
      <c r="BA875" s="82"/>
      <c r="BB875" s="82"/>
      <c r="BC875" s="82"/>
      <c r="BD875" s="82"/>
      <c r="BE875" s="82"/>
      <c r="BF875" s="82"/>
      <c r="BG875" s="82"/>
      <c r="BH875" s="82"/>
      <c r="BI875" s="82"/>
      <c r="BJ875" s="82"/>
      <c r="BK875" s="82"/>
      <c r="BL875" s="82"/>
      <c r="BM875" s="82"/>
      <c r="BN875" s="82"/>
      <c r="BO875" s="82"/>
      <c r="BP875" s="82"/>
      <c r="BQ875" s="82"/>
      <c r="BR875" s="82"/>
      <c r="BS875" s="82"/>
      <c r="BT875" s="82"/>
      <c r="BU875" s="82"/>
      <c r="BV875" s="82"/>
      <c r="BW875" s="82"/>
      <c r="BX875" s="82"/>
      <c r="BY875" s="82"/>
      <c r="CA875" s="82"/>
      <c r="CB875" s="82"/>
      <c r="CC875" s="82"/>
    </row>
    <row r="876" spans="1:81" ht="15" customHeight="1" x14ac:dyDescent="0.2">
      <c r="A876" s="82"/>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c r="AG876" s="82"/>
      <c r="AH876" s="82"/>
      <c r="AI876" s="82"/>
      <c r="AJ876" s="82"/>
      <c r="AK876" s="82"/>
      <c r="AL876" s="82"/>
      <c r="AM876" s="82"/>
      <c r="AN876" s="82"/>
      <c r="AO876" s="82"/>
      <c r="AP876" s="82"/>
      <c r="AQ876" s="82"/>
      <c r="AR876" s="82"/>
      <c r="AS876" s="82"/>
      <c r="AT876" s="82"/>
      <c r="AU876" s="82"/>
      <c r="AV876" s="82"/>
      <c r="AW876" s="82"/>
      <c r="AX876" s="82"/>
      <c r="AY876" s="82"/>
      <c r="AZ876" s="82"/>
      <c r="BA876" s="82"/>
      <c r="BB876" s="82"/>
      <c r="BC876" s="82"/>
      <c r="BD876" s="82"/>
      <c r="BE876" s="82"/>
      <c r="BF876" s="82"/>
      <c r="BG876" s="82"/>
      <c r="BH876" s="82"/>
      <c r="BI876" s="82"/>
      <c r="BJ876" s="82"/>
      <c r="BK876" s="82"/>
      <c r="BL876" s="82"/>
      <c r="BM876" s="82"/>
      <c r="BN876" s="82"/>
      <c r="BO876" s="82"/>
      <c r="BP876" s="82"/>
      <c r="BQ876" s="82"/>
      <c r="BR876" s="82"/>
      <c r="BS876" s="82"/>
      <c r="BT876" s="82"/>
      <c r="BU876" s="82"/>
      <c r="BV876" s="82"/>
      <c r="BW876" s="82"/>
      <c r="BX876" s="82"/>
      <c r="BY876" s="82"/>
      <c r="CA876" s="82"/>
      <c r="CB876" s="82"/>
      <c r="CC876" s="82"/>
    </row>
    <row r="877" spans="1:81" ht="15" customHeight="1" x14ac:dyDescent="0.2">
      <c r="A877" s="82"/>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c r="AA877" s="82"/>
      <c r="AB877" s="82"/>
      <c r="AC877" s="82"/>
      <c r="AD877" s="82"/>
      <c r="AE877" s="82"/>
      <c r="AF877" s="82"/>
      <c r="AG877" s="82"/>
      <c r="AH877" s="82"/>
      <c r="AI877" s="82"/>
      <c r="AJ877" s="82"/>
      <c r="AK877" s="82"/>
      <c r="AL877" s="82"/>
      <c r="AM877" s="82"/>
      <c r="AN877" s="82"/>
      <c r="AO877" s="82"/>
      <c r="AP877" s="82"/>
      <c r="AQ877" s="82"/>
      <c r="AR877" s="82"/>
      <c r="AS877" s="82"/>
      <c r="AT877" s="82"/>
      <c r="AU877" s="82"/>
      <c r="AV877" s="82"/>
      <c r="AW877" s="82"/>
      <c r="AX877" s="82"/>
      <c r="AY877" s="82"/>
      <c r="AZ877" s="82"/>
      <c r="BA877" s="82"/>
      <c r="BB877" s="82"/>
      <c r="BC877" s="82"/>
      <c r="BD877" s="82"/>
      <c r="BE877" s="82"/>
      <c r="BF877" s="82"/>
      <c r="BG877" s="82"/>
      <c r="BH877" s="82"/>
      <c r="BI877" s="82"/>
      <c r="BJ877" s="82"/>
      <c r="BK877" s="82"/>
      <c r="BL877" s="82"/>
      <c r="BM877" s="82"/>
      <c r="BN877" s="82"/>
      <c r="BO877" s="82"/>
      <c r="BP877" s="82"/>
      <c r="BQ877" s="82"/>
      <c r="BR877" s="82"/>
      <c r="BS877" s="82"/>
      <c r="BT877" s="82"/>
      <c r="BU877" s="82"/>
      <c r="BV877" s="82"/>
      <c r="BW877" s="82"/>
      <c r="BX877" s="82"/>
      <c r="BY877" s="82"/>
      <c r="CA877" s="82"/>
      <c r="CB877" s="82"/>
      <c r="CC877" s="82"/>
    </row>
    <row r="878" spans="1:81" ht="15" customHeight="1" x14ac:dyDescent="0.2">
      <c r="A878" s="82"/>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c r="AA878" s="82"/>
      <c r="AB878" s="82"/>
      <c r="AC878" s="82"/>
      <c r="AD878" s="82"/>
      <c r="AE878" s="82"/>
      <c r="AF878" s="82"/>
      <c r="AG878" s="82"/>
      <c r="AH878" s="82"/>
      <c r="AI878" s="82"/>
      <c r="AJ878" s="82"/>
      <c r="AK878" s="82"/>
      <c r="AL878" s="82"/>
      <c r="AM878" s="82"/>
      <c r="AN878" s="82"/>
      <c r="AO878" s="82"/>
      <c r="AP878" s="82"/>
      <c r="AQ878" s="82"/>
      <c r="AR878" s="82"/>
      <c r="AS878" s="82"/>
      <c r="AT878" s="82"/>
      <c r="AU878" s="82"/>
      <c r="AV878" s="82"/>
      <c r="AW878" s="82"/>
      <c r="AX878" s="82"/>
      <c r="AY878" s="82"/>
      <c r="AZ878" s="82"/>
      <c r="BA878" s="82"/>
      <c r="BB878" s="82"/>
      <c r="BC878" s="82"/>
      <c r="BD878" s="82"/>
      <c r="BE878" s="82"/>
      <c r="BF878" s="82"/>
      <c r="BG878" s="82"/>
      <c r="BH878" s="82"/>
      <c r="BI878" s="82"/>
      <c r="BJ878" s="82"/>
      <c r="BK878" s="82"/>
      <c r="BL878" s="82"/>
      <c r="BM878" s="82"/>
      <c r="BN878" s="82"/>
      <c r="BO878" s="82"/>
      <c r="BP878" s="82"/>
      <c r="BQ878" s="82"/>
      <c r="BR878" s="82"/>
      <c r="BS878" s="82"/>
      <c r="BT878" s="82"/>
      <c r="BU878" s="82"/>
      <c r="BV878" s="82"/>
      <c r="BW878" s="82"/>
      <c r="BX878" s="82"/>
      <c r="BY878" s="82"/>
      <c r="CA878" s="82"/>
      <c r="CB878" s="82"/>
      <c r="CC878" s="82"/>
    </row>
    <row r="879" spans="1:81" ht="15" customHeight="1" x14ac:dyDescent="0.2">
      <c r="A879" s="82"/>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c r="AA879" s="82"/>
      <c r="AB879" s="82"/>
      <c r="AC879" s="82"/>
      <c r="AD879" s="82"/>
      <c r="AE879" s="82"/>
      <c r="AF879" s="82"/>
      <c r="AG879" s="82"/>
      <c r="AH879" s="82"/>
      <c r="AI879" s="82"/>
      <c r="AJ879" s="82"/>
      <c r="AK879" s="82"/>
      <c r="AL879" s="82"/>
      <c r="AM879" s="82"/>
      <c r="AN879" s="82"/>
      <c r="AO879" s="82"/>
      <c r="AP879" s="82"/>
      <c r="AQ879" s="82"/>
      <c r="AR879" s="82"/>
      <c r="AS879" s="82"/>
      <c r="AT879" s="82"/>
      <c r="AU879" s="82"/>
      <c r="AV879" s="82"/>
      <c r="AW879" s="82"/>
      <c r="AX879" s="82"/>
      <c r="AY879" s="82"/>
      <c r="AZ879" s="82"/>
      <c r="BA879" s="82"/>
      <c r="BB879" s="82"/>
      <c r="BC879" s="82"/>
      <c r="BD879" s="82"/>
      <c r="BE879" s="82"/>
      <c r="BF879" s="82"/>
      <c r="BG879" s="82"/>
      <c r="BH879" s="82"/>
      <c r="BI879" s="82"/>
      <c r="BJ879" s="82"/>
      <c r="BK879" s="82"/>
      <c r="BL879" s="82"/>
      <c r="BM879" s="82"/>
      <c r="BN879" s="82"/>
      <c r="BO879" s="82"/>
      <c r="BP879" s="82"/>
      <c r="BQ879" s="82"/>
      <c r="BR879" s="82"/>
      <c r="BS879" s="82"/>
      <c r="BT879" s="82"/>
      <c r="BU879" s="82"/>
      <c r="BV879" s="82"/>
      <c r="BW879" s="82"/>
      <c r="BX879" s="82"/>
      <c r="BY879" s="82"/>
      <c r="CA879" s="82"/>
      <c r="CB879" s="82"/>
      <c r="CC879" s="82"/>
    </row>
    <row r="880" spans="1:81" ht="15" customHeight="1" x14ac:dyDescent="0.2">
      <c r="A880" s="82"/>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c r="AA880" s="82"/>
      <c r="AB880" s="82"/>
      <c r="AC880" s="82"/>
      <c r="AD880" s="82"/>
      <c r="AE880" s="82"/>
      <c r="AF880" s="82"/>
      <c r="AG880" s="82"/>
      <c r="AH880" s="82"/>
      <c r="AI880" s="82"/>
      <c r="AJ880" s="82"/>
      <c r="AK880" s="82"/>
      <c r="AL880" s="82"/>
      <c r="AM880" s="82"/>
      <c r="AN880" s="82"/>
      <c r="AO880" s="82"/>
      <c r="AP880" s="82"/>
      <c r="AQ880" s="82"/>
      <c r="AR880" s="82"/>
      <c r="AS880" s="82"/>
      <c r="AT880" s="82"/>
      <c r="AU880" s="82"/>
      <c r="AV880" s="82"/>
      <c r="AW880" s="82"/>
      <c r="AX880" s="82"/>
      <c r="AY880" s="82"/>
      <c r="AZ880" s="82"/>
      <c r="BA880" s="82"/>
      <c r="BB880" s="82"/>
      <c r="BC880" s="82"/>
      <c r="BD880" s="82"/>
      <c r="BE880" s="82"/>
      <c r="BF880" s="82"/>
      <c r="BG880" s="82"/>
      <c r="BH880" s="82"/>
      <c r="BI880" s="82"/>
      <c r="BJ880" s="82"/>
      <c r="BK880" s="82"/>
      <c r="BL880" s="82"/>
      <c r="BM880" s="82"/>
      <c r="BN880" s="82"/>
      <c r="BO880" s="82"/>
      <c r="BP880" s="82"/>
      <c r="BQ880" s="82"/>
      <c r="BR880" s="82"/>
      <c r="BS880" s="82"/>
      <c r="BT880" s="82"/>
      <c r="BU880" s="82"/>
      <c r="BV880" s="82"/>
      <c r="BW880" s="82"/>
      <c r="BX880" s="82"/>
      <c r="BY880" s="82"/>
      <c r="CA880" s="82"/>
      <c r="CB880" s="82"/>
      <c r="CC880" s="82"/>
    </row>
    <row r="881" spans="1:81" ht="15" customHeight="1" x14ac:dyDescent="0.2">
      <c r="A881" s="82"/>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c r="AA881" s="82"/>
      <c r="AB881" s="82"/>
      <c r="AC881" s="82"/>
      <c r="AD881" s="82"/>
      <c r="AE881" s="82"/>
      <c r="AF881" s="82"/>
      <c r="AG881" s="82"/>
      <c r="AH881" s="82"/>
      <c r="AI881" s="82"/>
      <c r="AJ881" s="82"/>
      <c r="AK881" s="82"/>
      <c r="AL881" s="82"/>
      <c r="AM881" s="82"/>
      <c r="AN881" s="82"/>
      <c r="AO881" s="82"/>
      <c r="AP881" s="82"/>
      <c r="AQ881" s="82"/>
      <c r="AR881" s="82"/>
      <c r="AS881" s="82"/>
      <c r="AT881" s="82"/>
      <c r="AU881" s="82"/>
      <c r="AV881" s="82"/>
      <c r="AW881" s="82"/>
      <c r="AX881" s="82"/>
      <c r="AY881" s="82"/>
      <c r="AZ881" s="82"/>
      <c r="BA881" s="82"/>
      <c r="BB881" s="82"/>
      <c r="BC881" s="82"/>
      <c r="BD881" s="82"/>
      <c r="BE881" s="82"/>
      <c r="BF881" s="82"/>
      <c r="BG881" s="82"/>
      <c r="BH881" s="82"/>
      <c r="BI881" s="82"/>
      <c r="BJ881" s="82"/>
      <c r="BK881" s="82"/>
      <c r="BL881" s="82"/>
      <c r="BM881" s="82"/>
      <c r="BN881" s="82"/>
      <c r="BO881" s="82"/>
      <c r="BP881" s="82"/>
      <c r="BQ881" s="82"/>
      <c r="BR881" s="82"/>
      <c r="BS881" s="82"/>
      <c r="BT881" s="82"/>
      <c r="BU881" s="82"/>
      <c r="BV881" s="82"/>
      <c r="BW881" s="82"/>
      <c r="BX881" s="82"/>
      <c r="BY881" s="82"/>
      <c r="CA881" s="82"/>
      <c r="CB881" s="82"/>
      <c r="CC881" s="82"/>
    </row>
    <row r="882" spans="1:81" ht="15" customHeight="1" x14ac:dyDescent="0.2">
      <c r="A882" s="82"/>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c r="AG882" s="82"/>
      <c r="AH882" s="82"/>
      <c r="AI882" s="82"/>
      <c r="AJ882" s="82"/>
      <c r="AK882" s="82"/>
      <c r="AL882" s="82"/>
      <c r="AM882" s="82"/>
      <c r="AN882" s="82"/>
      <c r="AO882" s="82"/>
      <c r="AP882" s="82"/>
      <c r="AQ882" s="82"/>
      <c r="AR882" s="82"/>
      <c r="AS882" s="82"/>
      <c r="AT882" s="82"/>
      <c r="AU882" s="82"/>
      <c r="AV882" s="82"/>
      <c r="AW882" s="82"/>
      <c r="AX882" s="82"/>
      <c r="AY882" s="82"/>
      <c r="AZ882" s="82"/>
      <c r="BA882" s="82"/>
      <c r="BB882" s="82"/>
      <c r="BC882" s="82"/>
      <c r="BD882" s="82"/>
      <c r="BE882" s="82"/>
      <c r="BF882" s="82"/>
      <c r="BG882" s="82"/>
      <c r="BH882" s="82"/>
      <c r="BI882" s="82"/>
      <c r="BJ882" s="82"/>
      <c r="BK882" s="82"/>
      <c r="BL882" s="82"/>
      <c r="BM882" s="82"/>
      <c r="BN882" s="82"/>
      <c r="BO882" s="82"/>
      <c r="BP882" s="82"/>
      <c r="BQ882" s="82"/>
      <c r="BR882" s="82"/>
      <c r="BS882" s="82"/>
      <c r="BT882" s="82"/>
      <c r="BU882" s="82"/>
      <c r="BV882" s="82"/>
      <c r="BW882" s="82"/>
      <c r="BX882" s="82"/>
      <c r="BY882" s="82"/>
      <c r="CA882" s="82"/>
      <c r="CB882" s="82"/>
      <c r="CC882" s="82"/>
    </row>
    <row r="883" spans="1:81" ht="15" customHeight="1" x14ac:dyDescent="0.2">
      <c r="A883" s="82"/>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c r="AA883" s="82"/>
      <c r="AB883" s="82"/>
      <c r="AC883" s="82"/>
      <c r="AD883" s="82"/>
      <c r="AE883" s="82"/>
      <c r="AF883" s="82"/>
      <c r="AG883" s="82"/>
      <c r="AH883" s="82"/>
      <c r="AI883" s="82"/>
      <c r="AJ883" s="82"/>
      <c r="AK883" s="82"/>
      <c r="AL883" s="82"/>
      <c r="AM883" s="82"/>
      <c r="AN883" s="82"/>
      <c r="AO883" s="82"/>
      <c r="AP883" s="82"/>
      <c r="AQ883" s="82"/>
      <c r="AR883" s="82"/>
      <c r="AS883" s="82"/>
      <c r="AT883" s="82"/>
      <c r="AU883" s="82"/>
      <c r="AV883" s="82"/>
      <c r="AW883" s="82"/>
      <c r="AX883" s="82"/>
      <c r="AY883" s="82"/>
      <c r="AZ883" s="82"/>
      <c r="BA883" s="82"/>
      <c r="BB883" s="82"/>
      <c r="BC883" s="82"/>
      <c r="BD883" s="82"/>
      <c r="BE883" s="82"/>
      <c r="BF883" s="82"/>
      <c r="BG883" s="82"/>
      <c r="BH883" s="82"/>
      <c r="BI883" s="82"/>
      <c r="BJ883" s="82"/>
      <c r="BK883" s="82"/>
      <c r="BL883" s="82"/>
      <c r="BM883" s="82"/>
      <c r="BN883" s="82"/>
      <c r="BO883" s="82"/>
      <c r="BP883" s="82"/>
      <c r="BQ883" s="82"/>
      <c r="BR883" s="82"/>
      <c r="BS883" s="82"/>
      <c r="BT883" s="82"/>
      <c r="BU883" s="82"/>
      <c r="BV883" s="82"/>
      <c r="BW883" s="82"/>
      <c r="BX883" s="82"/>
      <c r="BY883" s="82"/>
      <c r="CA883" s="82"/>
      <c r="CB883" s="82"/>
      <c r="CC883" s="82"/>
    </row>
    <row r="884" spans="1:81" ht="15" customHeight="1" x14ac:dyDescent="0.2">
      <c r="A884" s="82"/>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c r="AA884" s="82"/>
      <c r="AB884" s="82"/>
      <c r="AC884" s="82"/>
      <c r="AD884" s="82"/>
      <c r="AE884" s="82"/>
      <c r="AF884" s="82"/>
      <c r="AG884" s="82"/>
      <c r="AH884" s="82"/>
      <c r="AI884" s="82"/>
      <c r="AJ884" s="82"/>
      <c r="AK884" s="82"/>
      <c r="AL884" s="82"/>
      <c r="AM884" s="82"/>
      <c r="AN884" s="82"/>
      <c r="AO884" s="82"/>
      <c r="AP884" s="82"/>
      <c r="AQ884" s="82"/>
      <c r="AR884" s="82"/>
      <c r="AS884" s="82"/>
      <c r="AT884" s="82"/>
      <c r="AU884" s="82"/>
      <c r="AV884" s="82"/>
      <c r="AW884" s="82"/>
      <c r="AX884" s="82"/>
      <c r="AY884" s="82"/>
      <c r="AZ884" s="82"/>
      <c r="BA884" s="82"/>
      <c r="BB884" s="82"/>
      <c r="BC884" s="82"/>
      <c r="BD884" s="82"/>
      <c r="BE884" s="82"/>
      <c r="BF884" s="82"/>
      <c r="BG884" s="82"/>
      <c r="BH884" s="82"/>
      <c r="BI884" s="82"/>
      <c r="BJ884" s="82"/>
      <c r="BK884" s="82"/>
      <c r="BL884" s="82"/>
      <c r="BM884" s="82"/>
      <c r="BN884" s="82"/>
      <c r="BO884" s="82"/>
      <c r="BP884" s="82"/>
      <c r="BQ884" s="82"/>
      <c r="BR884" s="82"/>
      <c r="BS884" s="82"/>
      <c r="BT884" s="82"/>
      <c r="BU884" s="82"/>
      <c r="BV884" s="82"/>
      <c r="BW884" s="82"/>
      <c r="BX884" s="82"/>
      <c r="BY884" s="82"/>
      <c r="CA884" s="82"/>
      <c r="CB884" s="82"/>
      <c r="CC884" s="82"/>
    </row>
    <row r="885" spans="1:81" ht="15" customHeight="1" x14ac:dyDescent="0.2">
      <c r="A885" s="82"/>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c r="AA885" s="82"/>
      <c r="AB885" s="82"/>
      <c r="AC885" s="82"/>
      <c r="AD885" s="82"/>
      <c r="AE885" s="82"/>
      <c r="AF885" s="82"/>
      <c r="AG885" s="82"/>
      <c r="AH885" s="82"/>
      <c r="AI885" s="82"/>
      <c r="AJ885" s="82"/>
      <c r="AK885" s="82"/>
      <c r="AL885" s="82"/>
      <c r="AM885" s="82"/>
      <c r="AN885" s="82"/>
      <c r="AO885" s="82"/>
      <c r="AP885" s="82"/>
      <c r="AQ885" s="82"/>
      <c r="AR885" s="82"/>
      <c r="AS885" s="82"/>
      <c r="AT885" s="82"/>
      <c r="AU885" s="82"/>
      <c r="AV885" s="82"/>
      <c r="AW885" s="82"/>
      <c r="AX885" s="82"/>
      <c r="AY885" s="82"/>
      <c r="AZ885" s="82"/>
      <c r="BA885" s="82"/>
      <c r="BB885" s="82"/>
      <c r="BC885" s="82"/>
      <c r="BD885" s="82"/>
      <c r="BE885" s="82"/>
      <c r="BF885" s="82"/>
      <c r="BG885" s="82"/>
      <c r="BH885" s="82"/>
      <c r="BI885" s="82"/>
      <c r="BJ885" s="82"/>
      <c r="BK885" s="82"/>
      <c r="BL885" s="82"/>
      <c r="BM885" s="82"/>
      <c r="BN885" s="82"/>
      <c r="BO885" s="82"/>
      <c r="BP885" s="82"/>
      <c r="BQ885" s="82"/>
      <c r="BR885" s="82"/>
      <c r="BS885" s="82"/>
      <c r="BT885" s="82"/>
      <c r="BU885" s="82"/>
      <c r="BV885" s="82"/>
      <c r="BW885" s="82"/>
      <c r="BX885" s="82"/>
      <c r="BY885" s="82"/>
      <c r="CA885" s="82"/>
      <c r="CB885" s="82"/>
      <c r="CC885" s="82"/>
    </row>
    <row r="886" spans="1:81" ht="15" customHeight="1" x14ac:dyDescent="0.2">
      <c r="A886" s="82"/>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c r="AA886" s="82"/>
      <c r="AB886" s="82"/>
      <c r="AC886" s="82"/>
      <c r="AD886" s="82"/>
      <c r="AE886" s="82"/>
      <c r="AF886" s="82"/>
      <c r="AG886" s="82"/>
      <c r="AH886" s="82"/>
      <c r="AI886" s="82"/>
      <c r="AJ886" s="82"/>
      <c r="AK886" s="82"/>
      <c r="AL886" s="82"/>
      <c r="AM886" s="82"/>
      <c r="AN886" s="82"/>
      <c r="AO886" s="82"/>
      <c r="AP886" s="82"/>
      <c r="AQ886" s="82"/>
      <c r="AR886" s="82"/>
      <c r="AS886" s="82"/>
      <c r="AT886" s="82"/>
      <c r="AU886" s="82"/>
      <c r="AV886" s="82"/>
      <c r="AW886" s="82"/>
      <c r="AX886" s="82"/>
      <c r="AY886" s="82"/>
      <c r="AZ886" s="82"/>
      <c r="BA886" s="82"/>
      <c r="BB886" s="82"/>
      <c r="BC886" s="82"/>
      <c r="BD886" s="82"/>
      <c r="BE886" s="82"/>
      <c r="BF886" s="82"/>
      <c r="BG886" s="82"/>
      <c r="BH886" s="82"/>
      <c r="BI886" s="82"/>
      <c r="BJ886" s="82"/>
      <c r="BK886" s="82"/>
      <c r="BL886" s="82"/>
      <c r="BM886" s="82"/>
      <c r="BN886" s="82"/>
      <c r="BO886" s="82"/>
      <c r="BP886" s="82"/>
      <c r="BQ886" s="82"/>
      <c r="BR886" s="82"/>
      <c r="BS886" s="82"/>
      <c r="BT886" s="82"/>
      <c r="BU886" s="82"/>
      <c r="BV886" s="82"/>
      <c r="BW886" s="82"/>
      <c r="BX886" s="82"/>
      <c r="BY886" s="82"/>
      <c r="CA886" s="82"/>
      <c r="CB886" s="82"/>
      <c r="CC886" s="82"/>
    </row>
    <row r="887" spans="1:81" ht="15" customHeight="1" x14ac:dyDescent="0.2">
      <c r="A887" s="82"/>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c r="AA887" s="82"/>
      <c r="AB887" s="82"/>
      <c r="AC887" s="82"/>
      <c r="AD887" s="82"/>
      <c r="AE887" s="82"/>
      <c r="AF887" s="82"/>
      <c r="AG887" s="82"/>
      <c r="AH887" s="82"/>
      <c r="AI887" s="82"/>
      <c r="AJ887" s="82"/>
      <c r="AK887" s="82"/>
      <c r="AL887" s="82"/>
      <c r="AM887" s="82"/>
      <c r="AN887" s="82"/>
      <c r="AO887" s="82"/>
      <c r="AP887" s="82"/>
      <c r="AQ887" s="82"/>
      <c r="AR887" s="82"/>
      <c r="AS887" s="82"/>
      <c r="AT887" s="82"/>
      <c r="AU887" s="82"/>
      <c r="AV887" s="82"/>
      <c r="AW887" s="82"/>
      <c r="AX887" s="82"/>
      <c r="AY887" s="82"/>
      <c r="AZ887" s="82"/>
      <c r="BA887" s="82"/>
      <c r="BB887" s="82"/>
      <c r="BC887" s="82"/>
      <c r="BD887" s="82"/>
      <c r="BE887" s="82"/>
      <c r="BF887" s="82"/>
      <c r="BG887" s="82"/>
      <c r="BH887" s="82"/>
      <c r="BI887" s="82"/>
      <c r="BJ887" s="82"/>
      <c r="BK887" s="82"/>
      <c r="BL887" s="82"/>
      <c r="BM887" s="82"/>
      <c r="BN887" s="82"/>
      <c r="BO887" s="82"/>
      <c r="BP887" s="82"/>
      <c r="BQ887" s="82"/>
      <c r="BR887" s="82"/>
      <c r="BS887" s="82"/>
      <c r="BT887" s="82"/>
      <c r="BU887" s="82"/>
      <c r="BV887" s="82"/>
      <c r="BW887" s="82"/>
      <c r="BX887" s="82"/>
      <c r="BY887" s="82"/>
      <c r="CA887" s="82"/>
      <c r="CB887" s="82"/>
      <c r="CC887" s="82"/>
    </row>
    <row r="888" spans="1:81" ht="15" customHeight="1" x14ac:dyDescent="0.2">
      <c r="A888" s="82"/>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c r="AG888" s="82"/>
      <c r="AH888" s="82"/>
      <c r="AI888" s="82"/>
      <c r="AJ888" s="82"/>
      <c r="AK888" s="82"/>
      <c r="AL888" s="82"/>
      <c r="AM888" s="82"/>
      <c r="AN888" s="82"/>
      <c r="AO888" s="82"/>
      <c r="AP888" s="82"/>
      <c r="AQ888" s="82"/>
      <c r="AR888" s="82"/>
      <c r="AS888" s="82"/>
      <c r="AT888" s="82"/>
      <c r="AU888" s="82"/>
      <c r="AV888" s="82"/>
      <c r="AW888" s="82"/>
      <c r="AX888" s="82"/>
      <c r="AY888" s="82"/>
      <c r="AZ888" s="82"/>
      <c r="BA888" s="82"/>
      <c r="BB888" s="82"/>
      <c r="BC888" s="82"/>
      <c r="BD888" s="82"/>
      <c r="BE888" s="82"/>
      <c r="BF888" s="82"/>
      <c r="BG888" s="82"/>
      <c r="BH888" s="82"/>
      <c r="BI888" s="82"/>
      <c r="BJ888" s="82"/>
      <c r="BK888" s="82"/>
      <c r="BL888" s="82"/>
      <c r="BM888" s="82"/>
      <c r="BN888" s="82"/>
      <c r="BO888" s="82"/>
      <c r="BP888" s="82"/>
      <c r="BQ888" s="82"/>
      <c r="BR888" s="82"/>
      <c r="BS888" s="82"/>
      <c r="BT888" s="82"/>
      <c r="BU888" s="82"/>
      <c r="BV888" s="82"/>
      <c r="BW888" s="82"/>
      <c r="BX888" s="82"/>
      <c r="BY888" s="82"/>
      <c r="CA888" s="82"/>
      <c r="CB888" s="82"/>
      <c r="CC888" s="82"/>
    </row>
    <row r="889" spans="1:81" ht="15" customHeight="1" x14ac:dyDescent="0.2">
      <c r="A889" s="82"/>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c r="AA889" s="82"/>
      <c r="AB889" s="82"/>
      <c r="AC889" s="82"/>
      <c r="AD889" s="82"/>
      <c r="AE889" s="82"/>
      <c r="AF889" s="82"/>
      <c r="AG889" s="82"/>
      <c r="AH889" s="82"/>
      <c r="AI889" s="82"/>
      <c r="AJ889" s="82"/>
      <c r="AK889" s="82"/>
      <c r="AL889" s="82"/>
      <c r="AM889" s="82"/>
      <c r="AN889" s="82"/>
      <c r="AO889" s="82"/>
      <c r="AP889" s="82"/>
      <c r="AQ889" s="82"/>
      <c r="AR889" s="82"/>
      <c r="AS889" s="82"/>
      <c r="AT889" s="82"/>
      <c r="AU889" s="82"/>
      <c r="AV889" s="82"/>
      <c r="AW889" s="82"/>
      <c r="AX889" s="82"/>
      <c r="AY889" s="82"/>
      <c r="AZ889" s="82"/>
      <c r="BA889" s="82"/>
      <c r="BB889" s="82"/>
      <c r="BC889" s="82"/>
      <c r="BD889" s="82"/>
      <c r="BE889" s="82"/>
      <c r="BF889" s="82"/>
      <c r="BG889" s="82"/>
      <c r="BH889" s="82"/>
      <c r="BI889" s="82"/>
      <c r="BJ889" s="82"/>
      <c r="BK889" s="82"/>
      <c r="BL889" s="82"/>
      <c r="BM889" s="82"/>
      <c r="BN889" s="82"/>
      <c r="BO889" s="82"/>
      <c r="BP889" s="82"/>
      <c r="BQ889" s="82"/>
      <c r="BR889" s="82"/>
      <c r="BS889" s="82"/>
      <c r="BT889" s="82"/>
      <c r="BU889" s="82"/>
      <c r="BV889" s="82"/>
      <c r="BW889" s="82"/>
      <c r="BX889" s="82"/>
      <c r="BY889" s="82"/>
      <c r="CA889" s="82"/>
      <c r="CB889" s="82"/>
      <c r="CC889" s="82"/>
    </row>
    <row r="890" spans="1:81" ht="15" customHeight="1" x14ac:dyDescent="0.2">
      <c r="A890" s="82"/>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c r="AA890" s="82"/>
      <c r="AB890" s="82"/>
      <c r="AC890" s="82"/>
      <c r="AD890" s="82"/>
      <c r="AE890" s="82"/>
      <c r="AF890" s="82"/>
      <c r="AG890" s="82"/>
      <c r="AH890" s="82"/>
      <c r="AI890" s="82"/>
      <c r="AJ890" s="82"/>
      <c r="AK890" s="82"/>
      <c r="AL890" s="82"/>
      <c r="AM890" s="82"/>
      <c r="AN890" s="82"/>
      <c r="AO890" s="82"/>
      <c r="AP890" s="82"/>
      <c r="AQ890" s="82"/>
      <c r="AR890" s="82"/>
      <c r="AS890" s="82"/>
      <c r="AT890" s="82"/>
      <c r="AU890" s="82"/>
      <c r="AV890" s="82"/>
      <c r="AW890" s="82"/>
      <c r="AX890" s="82"/>
      <c r="AY890" s="82"/>
      <c r="AZ890" s="82"/>
      <c r="BA890" s="82"/>
      <c r="BB890" s="82"/>
      <c r="BC890" s="82"/>
      <c r="BD890" s="82"/>
      <c r="BE890" s="82"/>
      <c r="BF890" s="82"/>
      <c r="BG890" s="82"/>
      <c r="BH890" s="82"/>
      <c r="BI890" s="82"/>
      <c r="BJ890" s="82"/>
      <c r="BK890" s="82"/>
      <c r="BL890" s="82"/>
      <c r="BM890" s="82"/>
      <c r="BN890" s="82"/>
      <c r="BO890" s="82"/>
      <c r="BP890" s="82"/>
      <c r="BQ890" s="82"/>
      <c r="BR890" s="82"/>
      <c r="BS890" s="82"/>
      <c r="BT890" s="82"/>
      <c r="BU890" s="82"/>
      <c r="BV890" s="82"/>
      <c r="BW890" s="82"/>
      <c r="BX890" s="82"/>
      <c r="BY890" s="82"/>
      <c r="CA890" s="82"/>
      <c r="CB890" s="82"/>
      <c r="CC890" s="82"/>
    </row>
    <row r="891" spans="1:81" ht="15" customHeight="1" x14ac:dyDescent="0.2">
      <c r="A891" s="82"/>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c r="AA891" s="82"/>
      <c r="AB891" s="82"/>
      <c r="AC891" s="82"/>
      <c r="AD891" s="82"/>
      <c r="AE891" s="82"/>
      <c r="AF891" s="82"/>
      <c r="AG891" s="82"/>
      <c r="AH891" s="82"/>
      <c r="AI891" s="82"/>
      <c r="AJ891" s="82"/>
      <c r="AK891" s="82"/>
      <c r="AL891" s="82"/>
      <c r="AM891" s="82"/>
      <c r="AN891" s="82"/>
      <c r="AO891" s="82"/>
      <c r="AP891" s="82"/>
      <c r="AQ891" s="82"/>
      <c r="AR891" s="82"/>
      <c r="AS891" s="82"/>
      <c r="AT891" s="82"/>
      <c r="AU891" s="82"/>
      <c r="AV891" s="82"/>
      <c r="AW891" s="82"/>
      <c r="AX891" s="82"/>
      <c r="AY891" s="82"/>
      <c r="AZ891" s="82"/>
      <c r="BA891" s="82"/>
      <c r="BB891" s="82"/>
      <c r="BC891" s="82"/>
      <c r="BD891" s="82"/>
      <c r="BE891" s="82"/>
      <c r="BF891" s="82"/>
      <c r="BG891" s="82"/>
      <c r="BH891" s="82"/>
      <c r="BI891" s="82"/>
      <c r="BJ891" s="82"/>
      <c r="BK891" s="82"/>
      <c r="BL891" s="82"/>
      <c r="BM891" s="82"/>
      <c r="BN891" s="82"/>
      <c r="BO891" s="82"/>
      <c r="BP891" s="82"/>
      <c r="BQ891" s="82"/>
      <c r="BR891" s="82"/>
      <c r="BS891" s="82"/>
      <c r="BT891" s="82"/>
      <c r="BU891" s="82"/>
      <c r="BV891" s="82"/>
      <c r="BW891" s="82"/>
      <c r="BX891" s="82"/>
      <c r="BY891" s="82"/>
      <c r="CA891" s="82"/>
      <c r="CB891" s="82"/>
      <c r="CC891" s="82"/>
    </row>
    <row r="892" spans="1:81" ht="15" customHeight="1" x14ac:dyDescent="0.2">
      <c r="A892" s="82"/>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c r="AA892" s="82"/>
      <c r="AB892" s="82"/>
      <c r="AC892" s="82"/>
      <c r="AD892" s="82"/>
      <c r="AE892" s="82"/>
      <c r="AF892" s="82"/>
      <c r="AG892" s="82"/>
      <c r="AH892" s="82"/>
      <c r="AI892" s="82"/>
      <c r="AJ892" s="82"/>
      <c r="AK892" s="82"/>
      <c r="AL892" s="82"/>
      <c r="AM892" s="82"/>
      <c r="AN892" s="82"/>
      <c r="AO892" s="82"/>
      <c r="AP892" s="82"/>
      <c r="AQ892" s="82"/>
      <c r="AR892" s="82"/>
      <c r="AS892" s="82"/>
      <c r="AT892" s="82"/>
      <c r="AU892" s="82"/>
      <c r="AV892" s="82"/>
      <c r="AW892" s="82"/>
      <c r="AX892" s="82"/>
      <c r="AY892" s="82"/>
      <c r="AZ892" s="82"/>
      <c r="BA892" s="82"/>
      <c r="BB892" s="82"/>
      <c r="BC892" s="82"/>
      <c r="BD892" s="82"/>
      <c r="BE892" s="82"/>
      <c r="BF892" s="82"/>
      <c r="BG892" s="82"/>
      <c r="BH892" s="82"/>
      <c r="BI892" s="82"/>
      <c r="BJ892" s="82"/>
      <c r="BK892" s="82"/>
      <c r="BL892" s="82"/>
      <c r="BM892" s="82"/>
      <c r="BN892" s="82"/>
      <c r="BO892" s="82"/>
      <c r="BP892" s="82"/>
      <c r="BQ892" s="82"/>
      <c r="BR892" s="82"/>
      <c r="BS892" s="82"/>
      <c r="BT892" s="82"/>
      <c r="BU892" s="82"/>
      <c r="BV892" s="82"/>
      <c r="BW892" s="82"/>
      <c r="BX892" s="82"/>
      <c r="BY892" s="82"/>
      <c r="CA892" s="82"/>
      <c r="CB892" s="82"/>
      <c r="CC892" s="82"/>
    </row>
    <row r="893" spans="1:81" ht="15" customHeight="1" x14ac:dyDescent="0.2">
      <c r="A893" s="82"/>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c r="AA893" s="82"/>
      <c r="AB893" s="82"/>
      <c r="AC893" s="82"/>
      <c r="AD893" s="82"/>
      <c r="AE893" s="82"/>
      <c r="AF893" s="82"/>
      <c r="AG893" s="82"/>
      <c r="AH893" s="82"/>
      <c r="AI893" s="82"/>
      <c r="AJ893" s="82"/>
      <c r="AK893" s="82"/>
      <c r="AL893" s="82"/>
      <c r="AM893" s="82"/>
      <c r="AN893" s="82"/>
      <c r="AO893" s="82"/>
      <c r="AP893" s="82"/>
      <c r="AQ893" s="82"/>
      <c r="AR893" s="82"/>
      <c r="AS893" s="82"/>
      <c r="AT893" s="82"/>
      <c r="AU893" s="82"/>
      <c r="AV893" s="82"/>
      <c r="AW893" s="82"/>
      <c r="AX893" s="82"/>
      <c r="AY893" s="82"/>
      <c r="AZ893" s="82"/>
      <c r="BA893" s="82"/>
      <c r="BB893" s="82"/>
      <c r="BC893" s="82"/>
      <c r="BD893" s="82"/>
      <c r="BE893" s="82"/>
      <c r="BF893" s="82"/>
      <c r="BG893" s="82"/>
      <c r="BH893" s="82"/>
      <c r="BI893" s="82"/>
      <c r="BJ893" s="82"/>
      <c r="BK893" s="82"/>
      <c r="BL893" s="82"/>
      <c r="BM893" s="82"/>
      <c r="BN893" s="82"/>
      <c r="BO893" s="82"/>
      <c r="BP893" s="82"/>
      <c r="BQ893" s="82"/>
      <c r="BR893" s="82"/>
      <c r="BS893" s="82"/>
      <c r="BT893" s="82"/>
      <c r="BU893" s="82"/>
      <c r="BV893" s="82"/>
      <c r="BW893" s="82"/>
      <c r="BX893" s="82"/>
      <c r="BY893" s="82"/>
      <c r="CA893" s="82"/>
      <c r="CB893" s="82"/>
      <c r="CC893" s="82"/>
    </row>
    <row r="894" spans="1:81" ht="15" customHeight="1" x14ac:dyDescent="0.2">
      <c r="A894" s="82"/>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c r="AA894" s="82"/>
      <c r="AB894" s="82"/>
      <c r="AC894" s="82"/>
      <c r="AD894" s="82"/>
      <c r="AE894" s="82"/>
      <c r="AF894" s="82"/>
      <c r="AG894" s="82"/>
      <c r="AH894" s="82"/>
      <c r="AI894" s="82"/>
      <c r="AJ894" s="82"/>
      <c r="AK894" s="82"/>
      <c r="AL894" s="82"/>
      <c r="AM894" s="82"/>
      <c r="AN894" s="82"/>
      <c r="AO894" s="82"/>
      <c r="AP894" s="82"/>
      <c r="AQ894" s="82"/>
      <c r="AR894" s="82"/>
      <c r="AS894" s="82"/>
      <c r="AT894" s="82"/>
      <c r="AU894" s="82"/>
      <c r="AV894" s="82"/>
      <c r="AW894" s="82"/>
      <c r="AX894" s="82"/>
      <c r="AY894" s="82"/>
      <c r="AZ894" s="82"/>
      <c r="BA894" s="82"/>
      <c r="BB894" s="82"/>
      <c r="BC894" s="82"/>
      <c r="BD894" s="82"/>
      <c r="BE894" s="82"/>
      <c r="BF894" s="82"/>
      <c r="BG894" s="82"/>
      <c r="BH894" s="82"/>
      <c r="BI894" s="82"/>
      <c r="BJ894" s="82"/>
      <c r="BK894" s="82"/>
      <c r="BL894" s="82"/>
      <c r="BM894" s="82"/>
      <c r="BN894" s="82"/>
      <c r="BO894" s="82"/>
      <c r="BP894" s="82"/>
      <c r="BQ894" s="82"/>
      <c r="BR894" s="82"/>
      <c r="BS894" s="82"/>
      <c r="BT894" s="82"/>
      <c r="BU894" s="82"/>
      <c r="BV894" s="82"/>
      <c r="BW894" s="82"/>
      <c r="BX894" s="82"/>
      <c r="BY894" s="82"/>
      <c r="CA894" s="82"/>
      <c r="CB894" s="82"/>
      <c r="CC894" s="82"/>
    </row>
    <row r="895" spans="1:81" ht="15" customHeight="1" x14ac:dyDescent="0.2">
      <c r="A895" s="82"/>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c r="AA895" s="82"/>
      <c r="AB895" s="82"/>
      <c r="AC895" s="82"/>
      <c r="AD895" s="82"/>
      <c r="AE895" s="82"/>
      <c r="AF895" s="82"/>
      <c r="AG895" s="82"/>
      <c r="AH895" s="82"/>
      <c r="AI895" s="82"/>
      <c r="AJ895" s="82"/>
      <c r="AK895" s="82"/>
      <c r="AL895" s="82"/>
      <c r="AM895" s="82"/>
      <c r="AN895" s="82"/>
      <c r="AO895" s="82"/>
      <c r="AP895" s="82"/>
      <c r="AQ895" s="82"/>
      <c r="AR895" s="82"/>
      <c r="AS895" s="82"/>
      <c r="AT895" s="82"/>
      <c r="AU895" s="82"/>
      <c r="AV895" s="82"/>
      <c r="AW895" s="82"/>
      <c r="AX895" s="82"/>
      <c r="AY895" s="82"/>
      <c r="AZ895" s="82"/>
      <c r="BA895" s="82"/>
      <c r="BB895" s="82"/>
      <c r="BC895" s="82"/>
      <c r="BD895" s="82"/>
      <c r="BE895" s="82"/>
      <c r="BF895" s="82"/>
      <c r="BG895" s="82"/>
      <c r="BH895" s="82"/>
      <c r="BI895" s="82"/>
      <c r="BJ895" s="82"/>
      <c r="BK895" s="82"/>
      <c r="BL895" s="82"/>
      <c r="BM895" s="82"/>
      <c r="BN895" s="82"/>
      <c r="BO895" s="82"/>
      <c r="BP895" s="82"/>
      <c r="BQ895" s="82"/>
      <c r="BR895" s="82"/>
      <c r="BS895" s="82"/>
      <c r="BT895" s="82"/>
      <c r="BU895" s="82"/>
      <c r="BV895" s="82"/>
      <c r="BW895" s="82"/>
      <c r="BX895" s="82"/>
      <c r="BY895" s="82"/>
      <c r="CA895" s="82"/>
      <c r="CB895" s="82"/>
      <c r="CC895" s="82"/>
    </row>
    <row r="896" spans="1:81" ht="15" customHeight="1" x14ac:dyDescent="0.2">
      <c r="A896" s="82"/>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c r="AA896" s="82"/>
      <c r="AB896" s="82"/>
      <c r="AC896" s="82"/>
      <c r="AD896" s="82"/>
      <c r="AE896" s="82"/>
      <c r="AF896" s="82"/>
      <c r="AG896" s="82"/>
      <c r="AH896" s="82"/>
      <c r="AI896" s="82"/>
      <c r="AJ896" s="82"/>
      <c r="AK896" s="82"/>
      <c r="AL896" s="82"/>
      <c r="AM896" s="82"/>
      <c r="AN896" s="82"/>
      <c r="AO896" s="82"/>
      <c r="AP896" s="82"/>
      <c r="AQ896" s="82"/>
      <c r="AR896" s="82"/>
      <c r="AS896" s="82"/>
      <c r="AT896" s="82"/>
      <c r="AU896" s="82"/>
      <c r="AV896" s="82"/>
      <c r="AW896" s="82"/>
      <c r="AX896" s="82"/>
      <c r="AY896" s="82"/>
      <c r="AZ896" s="82"/>
      <c r="BA896" s="82"/>
      <c r="BB896" s="82"/>
      <c r="BC896" s="82"/>
      <c r="BD896" s="82"/>
      <c r="BE896" s="82"/>
      <c r="BF896" s="82"/>
      <c r="BG896" s="82"/>
      <c r="BH896" s="82"/>
      <c r="BI896" s="82"/>
      <c r="BJ896" s="82"/>
      <c r="BK896" s="82"/>
      <c r="BL896" s="82"/>
      <c r="BM896" s="82"/>
      <c r="BN896" s="82"/>
      <c r="BO896" s="82"/>
      <c r="BP896" s="82"/>
      <c r="BQ896" s="82"/>
      <c r="BR896" s="82"/>
      <c r="BS896" s="82"/>
      <c r="BT896" s="82"/>
      <c r="BU896" s="82"/>
      <c r="BV896" s="82"/>
      <c r="BW896" s="82"/>
      <c r="BX896" s="82"/>
      <c r="BY896" s="82"/>
      <c r="CA896" s="82"/>
      <c r="CB896" s="82"/>
      <c r="CC896" s="82"/>
    </row>
    <row r="897" spans="1:81" ht="15" customHeight="1" x14ac:dyDescent="0.2">
      <c r="A897" s="82"/>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c r="AA897" s="82"/>
      <c r="AB897" s="82"/>
      <c r="AC897" s="82"/>
      <c r="AD897" s="82"/>
      <c r="AE897" s="82"/>
      <c r="AF897" s="82"/>
      <c r="AG897" s="82"/>
      <c r="AH897" s="82"/>
      <c r="AI897" s="82"/>
      <c r="AJ897" s="82"/>
      <c r="AK897" s="82"/>
      <c r="AL897" s="82"/>
      <c r="AM897" s="82"/>
      <c r="AN897" s="82"/>
      <c r="AO897" s="82"/>
      <c r="AP897" s="82"/>
      <c r="AQ897" s="82"/>
      <c r="AR897" s="82"/>
      <c r="AS897" s="82"/>
      <c r="AT897" s="82"/>
      <c r="AU897" s="82"/>
      <c r="AV897" s="82"/>
      <c r="AW897" s="82"/>
      <c r="AX897" s="82"/>
      <c r="AY897" s="82"/>
      <c r="AZ897" s="82"/>
      <c r="BA897" s="82"/>
      <c r="BB897" s="82"/>
      <c r="BC897" s="82"/>
      <c r="BD897" s="82"/>
      <c r="BE897" s="82"/>
      <c r="BF897" s="82"/>
      <c r="BG897" s="82"/>
      <c r="BH897" s="82"/>
      <c r="BI897" s="82"/>
      <c r="BJ897" s="82"/>
      <c r="BK897" s="82"/>
      <c r="BL897" s="82"/>
      <c r="BM897" s="82"/>
      <c r="BN897" s="82"/>
      <c r="BO897" s="82"/>
      <c r="BP897" s="82"/>
      <c r="BQ897" s="82"/>
      <c r="BR897" s="82"/>
      <c r="BS897" s="82"/>
      <c r="BT897" s="82"/>
      <c r="BU897" s="82"/>
      <c r="BV897" s="82"/>
      <c r="BW897" s="82"/>
      <c r="BX897" s="82"/>
      <c r="BY897" s="82"/>
      <c r="CA897" s="82"/>
      <c r="CB897" s="82"/>
      <c r="CC897" s="82"/>
    </row>
    <row r="898" spans="1:81" ht="15" customHeight="1" x14ac:dyDescent="0.2">
      <c r="A898" s="82"/>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c r="AA898" s="82"/>
      <c r="AB898" s="82"/>
      <c r="AC898" s="82"/>
      <c r="AD898" s="82"/>
      <c r="AE898" s="82"/>
      <c r="AF898" s="82"/>
      <c r="AG898" s="82"/>
      <c r="AH898" s="82"/>
      <c r="AI898" s="82"/>
      <c r="AJ898" s="82"/>
      <c r="AK898" s="82"/>
      <c r="AL898" s="82"/>
      <c r="AM898" s="82"/>
      <c r="AN898" s="82"/>
      <c r="AO898" s="82"/>
      <c r="AP898" s="82"/>
      <c r="AQ898" s="82"/>
      <c r="AR898" s="82"/>
      <c r="AS898" s="82"/>
      <c r="AT898" s="82"/>
      <c r="AU898" s="82"/>
      <c r="AV898" s="82"/>
      <c r="AW898" s="82"/>
      <c r="AX898" s="82"/>
      <c r="AY898" s="82"/>
      <c r="AZ898" s="82"/>
      <c r="BA898" s="82"/>
      <c r="BB898" s="82"/>
      <c r="BC898" s="82"/>
      <c r="BD898" s="82"/>
      <c r="BE898" s="82"/>
      <c r="BF898" s="82"/>
      <c r="BG898" s="82"/>
      <c r="BH898" s="82"/>
      <c r="BI898" s="82"/>
      <c r="BJ898" s="82"/>
      <c r="BK898" s="82"/>
      <c r="BL898" s="82"/>
      <c r="BM898" s="82"/>
      <c r="BN898" s="82"/>
      <c r="BO898" s="82"/>
      <c r="BP898" s="82"/>
      <c r="BQ898" s="82"/>
      <c r="BR898" s="82"/>
      <c r="BS898" s="82"/>
      <c r="BT898" s="82"/>
      <c r="BU898" s="82"/>
      <c r="BV898" s="82"/>
      <c r="BW898" s="82"/>
      <c r="BX898" s="82"/>
      <c r="BY898" s="82"/>
      <c r="CA898" s="82"/>
      <c r="CB898" s="82"/>
      <c r="CC898" s="82"/>
    </row>
    <row r="899" spans="1:81" ht="15" customHeight="1" x14ac:dyDescent="0.2">
      <c r="A899" s="82"/>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c r="AA899" s="82"/>
      <c r="AB899" s="82"/>
      <c r="AC899" s="82"/>
      <c r="AD899" s="82"/>
      <c r="AE899" s="82"/>
      <c r="AF899" s="82"/>
      <c r="AG899" s="82"/>
      <c r="AH899" s="82"/>
      <c r="AI899" s="82"/>
      <c r="AJ899" s="82"/>
      <c r="AK899" s="82"/>
      <c r="AL899" s="82"/>
      <c r="AM899" s="82"/>
      <c r="AN899" s="82"/>
      <c r="AO899" s="82"/>
      <c r="AP899" s="82"/>
      <c r="AQ899" s="82"/>
      <c r="AR899" s="82"/>
      <c r="AS899" s="82"/>
      <c r="AT899" s="82"/>
      <c r="AU899" s="82"/>
      <c r="AV899" s="82"/>
      <c r="AW899" s="82"/>
      <c r="AX899" s="82"/>
      <c r="AY899" s="82"/>
      <c r="AZ899" s="82"/>
      <c r="BA899" s="82"/>
      <c r="BB899" s="82"/>
      <c r="BC899" s="82"/>
      <c r="BD899" s="82"/>
      <c r="BE899" s="82"/>
      <c r="BF899" s="82"/>
      <c r="BG899" s="82"/>
      <c r="BH899" s="82"/>
      <c r="BI899" s="82"/>
      <c r="BJ899" s="82"/>
      <c r="BK899" s="82"/>
      <c r="BL899" s="82"/>
      <c r="BM899" s="82"/>
      <c r="BN899" s="82"/>
      <c r="BO899" s="82"/>
      <c r="BP899" s="82"/>
      <c r="BQ899" s="82"/>
      <c r="BR899" s="82"/>
      <c r="BS899" s="82"/>
      <c r="BT899" s="82"/>
      <c r="BU899" s="82"/>
      <c r="BV899" s="82"/>
      <c r="BW899" s="82"/>
      <c r="BX899" s="82"/>
      <c r="BY899" s="82"/>
      <c r="CA899" s="82"/>
      <c r="CB899" s="82"/>
      <c r="CC899" s="82"/>
    </row>
    <row r="900" spans="1:81" ht="15" customHeight="1" x14ac:dyDescent="0.2">
      <c r="A900" s="82"/>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c r="AA900" s="82"/>
      <c r="AB900" s="82"/>
      <c r="AC900" s="82"/>
      <c r="AD900" s="82"/>
      <c r="AE900" s="82"/>
      <c r="AF900" s="82"/>
      <c r="AG900" s="82"/>
      <c r="AH900" s="82"/>
      <c r="AI900" s="82"/>
      <c r="AJ900" s="82"/>
      <c r="AK900" s="82"/>
      <c r="AL900" s="82"/>
      <c r="AM900" s="82"/>
      <c r="AN900" s="82"/>
      <c r="AO900" s="82"/>
      <c r="AP900" s="82"/>
      <c r="AQ900" s="82"/>
      <c r="AR900" s="82"/>
      <c r="AS900" s="82"/>
      <c r="AT900" s="82"/>
      <c r="AU900" s="82"/>
      <c r="AV900" s="82"/>
      <c r="AW900" s="82"/>
      <c r="AX900" s="82"/>
      <c r="AY900" s="82"/>
      <c r="AZ900" s="82"/>
      <c r="BA900" s="82"/>
      <c r="BB900" s="82"/>
      <c r="BC900" s="82"/>
      <c r="BD900" s="82"/>
      <c r="BE900" s="82"/>
      <c r="BF900" s="82"/>
      <c r="BG900" s="82"/>
      <c r="BH900" s="82"/>
      <c r="BI900" s="82"/>
      <c r="BJ900" s="82"/>
      <c r="BK900" s="82"/>
      <c r="BL900" s="82"/>
      <c r="BM900" s="82"/>
      <c r="BN900" s="82"/>
      <c r="BO900" s="82"/>
      <c r="BP900" s="82"/>
      <c r="BQ900" s="82"/>
      <c r="BR900" s="82"/>
      <c r="BS900" s="82"/>
      <c r="BT900" s="82"/>
      <c r="BU900" s="82"/>
      <c r="BV900" s="82"/>
      <c r="BW900" s="82"/>
      <c r="BX900" s="82"/>
      <c r="BY900" s="82"/>
      <c r="CA900" s="82"/>
      <c r="CB900" s="82"/>
      <c r="CC900" s="82"/>
    </row>
    <row r="901" spans="1:81" ht="15" customHeight="1" x14ac:dyDescent="0.2">
      <c r="A901" s="82"/>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c r="AG901" s="82"/>
      <c r="AH901" s="82"/>
      <c r="AI901" s="82"/>
      <c r="AJ901" s="82"/>
      <c r="AK901" s="82"/>
      <c r="AL901" s="82"/>
      <c r="AM901" s="82"/>
      <c r="AN901" s="82"/>
      <c r="AO901" s="82"/>
      <c r="AP901" s="82"/>
      <c r="AQ901" s="82"/>
      <c r="AR901" s="82"/>
      <c r="AS901" s="82"/>
      <c r="AT901" s="82"/>
      <c r="AU901" s="82"/>
      <c r="AV901" s="82"/>
      <c r="AW901" s="82"/>
      <c r="AX901" s="82"/>
      <c r="AY901" s="82"/>
      <c r="AZ901" s="82"/>
      <c r="BA901" s="82"/>
      <c r="BB901" s="82"/>
      <c r="BC901" s="82"/>
      <c r="BD901" s="82"/>
      <c r="BE901" s="82"/>
      <c r="BF901" s="82"/>
      <c r="BG901" s="82"/>
      <c r="BH901" s="82"/>
      <c r="BI901" s="82"/>
      <c r="BJ901" s="82"/>
      <c r="BK901" s="82"/>
      <c r="BL901" s="82"/>
      <c r="BM901" s="82"/>
      <c r="BN901" s="82"/>
      <c r="BO901" s="82"/>
      <c r="BP901" s="82"/>
      <c r="BQ901" s="82"/>
      <c r="BR901" s="82"/>
      <c r="BS901" s="82"/>
      <c r="BT901" s="82"/>
      <c r="BU901" s="82"/>
      <c r="BV901" s="82"/>
      <c r="BW901" s="82"/>
      <c r="BX901" s="82"/>
      <c r="BY901" s="82"/>
      <c r="CA901" s="82"/>
      <c r="CB901" s="82"/>
      <c r="CC901" s="82"/>
    </row>
    <row r="902" spans="1:81" ht="15" customHeight="1" x14ac:dyDescent="0.2">
      <c r="A902" s="82"/>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c r="AA902" s="82"/>
      <c r="AB902" s="82"/>
      <c r="AC902" s="82"/>
      <c r="AD902" s="82"/>
      <c r="AE902" s="82"/>
      <c r="AF902" s="82"/>
      <c r="AG902" s="82"/>
      <c r="AH902" s="82"/>
      <c r="AI902" s="82"/>
      <c r="AJ902" s="82"/>
      <c r="AK902" s="82"/>
      <c r="AL902" s="82"/>
      <c r="AM902" s="82"/>
      <c r="AN902" s="82"/>
      <c r="AO902" s="82"/>
      <c r="AP902" s="82"/>
      <c r="AQ902" s="82"/>
      <c r="AR902" s="82"/>
      <c r="AS902" s="82"/>
      <c r="AT902" s="82"/>
      <c r="AU902" s="82"/>
      <c r="AV902" s="82"/>
      <c r="AW902" s="82"/>
      <c r="AX902" s="82"/>
      <c r="AY902" s="82"/>
      <c r="AZ902" s="82"/>
      <c r="BA902" s="82"/>
      <c r="BB902" s="82"/>
      <c r="BC902" s="82"/>
      <c r="BD902" s="82"/>
      <c r="BE902" s="82"/>
      <c r="BF902" s="82"/>
      <c r="BG902" s="82"/>
      <c r="BH902" s="82"/>
      <c r="BI902" s="82"/>
      <c r="BJ902" s="82"/>
      <c r="BK902" s="82"/>
      <c r="BL902" s="82"/>
      <c r="BM902" s="82"/>
      <c r="BN902" s="82"/>
      <c r="BO902" s="82"/>
      <c r="BP902" s="82"/>
      <c r="BQ902" s="82"/>
      <c r="BR902" s="82"/>
      <c r="BS902" s="82"/>
      <c r="BT902" s="82"/>
      <c r="BU902" s="82"/>
      <c r="BV902" s="82"/>
      <c r="BW902" s="82"/>
      <c r="BX902" s="82"/>
      <c r="BY902" s="82"/>
      <c r="CA902" s="82"/>
      <c r="CB902" s="82"/>
      <c r="CC902" s="82"/>
    </row>
    <row r="903" spans="1:81" ht="15" customHeight="1" x14ac:dyDescent="0.2">
      <c r="A903" s="82"/>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c r="AA903" s="82"/>
      <c r="AB903" s="82"/>
      <c r="AC903" s="82"/>
      <c r="AD903" s="82"/>
      <c r="AE903" s="82"/>
      <c r="AF903" s="82"/>
      <c r="AG903" s="82"/>
      <c r="AH903" s="82"/>
      <c r="AI903" s="82"/>
      <c r="AJ903" s="82"/>
      <c r="AK903" s="82"/>
      <c r="AL903" s="82"/>
      <c r="AM903" s="82"/>
      <c r="AN903" s="82"/>
      <c r="AO903" s="82"/>
      <c r="AP903" s="82"/>
      <c r="AQ903" s="82"/>
      <c r="AR903" s="82"/>
      <c r="AS903" s="82"/>
      <c r="AT903" s="82"/>
      <c r="AU903" s="82"/>
      <c r="AV903" s="82"/>
      <c r="AW903" s="82"/>
      <c r="AX903" s="82"/>
      <c r="AY903" s="82"/>
      <c r="AZ903" s="82"/>
      <c r="BA903" s="82"/>
      <c r="BB903" s="82"/>
      <c r="BC903" s="82"/>
      <c r="BD903" s="82"/>
      <c r="BE903" s="82"/>
      <c r="BF903" s="82"/>
      <c r="BG903" s="82"/>
      <c r="BH903" s="82"/>
      <c r="BI903" s="82"/>
      <c r="BJ903" s="82"/>
      <c r="BK903" s="82"/>
      <c r="BL903" s="82"/>
      <c r="BM903" s="82"/>
      <c r="BN903" s="82"/>
      <c r="BO903" s="82"/>
      <c r="BP903" s="82"/>
      <c r="BQ903" s="82"/>
      <c r="BR903" s="82"/>
      <c r="BS903" s="82"/>
      <c r="BT903" s="82"/>
      <c r="BU903" s="82"/>
      <c r="BV903" s="82"/>
      <c r="BW903" s="82"/>
      <c r="BX903" s="82"/>
      <c r="BY903" s="82"/>
      <c r="CA903" s="82"/>
      <c r="CB903" s="82"/>
      <c r="CC903" s="82"/>
    </row>
    <row r="904" spans="1:81" ht="15" customHeight="1" x14ac:dyDescent="0.2">
      <c r="A904" s="82"/>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c r="AA904" s="82"/>
      <c r="AB904" s="82"/>
      <c r="AC904" s="82"/>
      <c r="AD904" s="82"/>
      <c r="AE904" s="82"/>
      <c r="AF904" s="82"/>
      <c r="AG904" s="82"/>
      <c r="AH904" s="82"/>
      <c r="AI904" s="82"/>
      <c r="AJ904" s="82"/>
      <c r="AK904" s="82"/>
      <c r="AL904" s="82"/>
      <c r="AM904" s="82"/>
      <c r="AN904" s="82"/>
      <c r="AO904" s="82"/>
      <c r="AP904" s="82"/>
      <c r="AQ904" s="82"/>
      <c r="AR904" s="82"/>
      <c r="AS904" s="82"/>
      <c r="AT904" s="82"/>
      <c r="AU904" s="82"/>
      <c r="AV904" s="82"/>
      <c r="AW904" s="82"/>
      <c r="AX904" s="82"/>
      <c r="AY904" s="82"/>
      <c r="AZ904" s="82"/>
      <c r="BA904" s="82"/>
      <c r="BB904" s="82"/>
      <c r="BC904" s="82"/>
      <c r="BD904" s="82"/>
      <c r="BE904" s="82"/>
      <c r="BF904" s="82"/>
      <c r="BG904" s="82"/>
      <c r="BH904" s="82"/>
      <c r="BI904" s="82"/>
      <c r="BJ904" s="82"/>
      <c r="BK904" s="82"/>
      <c r="BL904" s="82"/>
      <c r="BM904" s="82"/>
      <c r="BN904" s="82"/>
      <c r="BO904" s="82"/>
      <c r="BP904" s="82"/>
      <c r="BQ904" s="82"/>
      <c r="BR904" s="82"/>
      <c r="BS904" s="82"/>
      <c r="BT904" s="82"/>
      <c r="BU904" s="82"/>
      <c r="BV904" s="82"/>
      <c r="BW904" s="82"/>
      <c r="BX904" s="82"/>
      <c r="BY904" s="82"/>
      <c r="CA904" s="82"/>
      <c r="CB904" s="82"/>
      <c r="CC904" s="82"/>
    </row>
    <row r="905" spans="1:81" ht="15" customHeight="1" x14ac:dyDescent="0.2">
      <c r="A905" s="82"/>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c r="AA905" s="82"/>
      <c r="AB905" s="82"/>
      <c r="AC905" s="82"/>
      <c r="AD905" s="82"/>
      <c r="AE905" s="82"/>
      <c r="AF905" s="82"/>
      <c r="AG905" s="82"/>
      <c r="AH905" s="82"/>
      <c r="AI905" s="82"/>
      <c r="AJ905" s="82"/>
      <c r="AK905" s="82"/>
      <c r="AL905" s="82"/>
      <c r="AM905" s="82"/>
      <c r="AN905" s="82"/>
      <c r="AO905" s="82"/>
      <c r="AP905" s="82"/>
      <c r="AQ905" s="82"/>
      <c r="AR905" s="82"/>
      <c r="AS905" s="82"/>
      <c r="AT905" s="82"/>
      <c r="AU905" s="82"/>
      <c r="AV905" s="82"/>
      <c r="AW905" s="82"/>
      <c r="AX905" s="82"/>
      <c r="AY905" s="82"/>
      <c r="AZ905" s="82"/>
      <c r="BA905" s="82"/>
      <c r="BB905" s="82"/>
      <c r="BC905" s="82"/>
      <c r="BD905" s="82"/>
      <c r="BE905" s="82"/>
      <c r="BF905" s="82"/>
      <c r="BG905" s="82"/>
      <c r="BH905" s="82"/>
      <c r="BI905" s="82"/>
      <c r="BJ905" s="82"/>
      <c r="BK905" s="82"/>
      <c r="BL905" s="82"/>
      <c r="BM905" s="82"/>
      <c r="BN905" s="82"/>
      <c r="BO905" s="82"/>
      <c r="BP905" s="82"/>
      <c r="BQ905" s="82"/>
      <c r="BR905" s="82"/>
      <c r="BS905" s="82"/>
      <c r="BT905" s="82"/>
      <c r="BU905" s="82"/>
      <c r="BV905" s="82"/>
      <c r="BW905" s="82"/>
      <c r="BX905" s="82"/>
      <c r="BY905" s="82"/>
      <c r="CA905" s="82"/>
      <c r="CB905" s="82"/>
      <c r="CC905" s="82"/>
    </row>
    <row r="906" spans="1:81" ht="15" customHeight="1" x14ac:dyDescent="0.2">
      <c r="A906" s="82"/>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c r="AA906" s="82"/>
      <c r="AB906" s="82"/>
      <c r="AC906" s="82"/>
      <c r="AD906" s="82"/>
      <c r="AE906" s="82"/>
      <c r="AF906" s="82"/>
      <c r="AG906" s="82"/>
      <c r="AH906" s="82"/>
      <c r="AI906" s="82"/>
      <c r="AJ906" s="82"/>
      <c r="AK906" s="82"/>
      <c r="AL906" s="82"/>
      <c r="AM906" s="82"/>
      <c r="AN906" s="82"/>
      <c r="AO906" s="82"/>
      <c r="AP906" s="82"/>
      <c r="AQ906" s="82"/>
      <c r="AR906" s="82"/>
      <c r="AS906" s="82"/>
      <c r="AT906" s="82"/>
      <c r="AU906" s="82"/>
      <c r="AV906" s="82"/>
      <c r="AW906" s="82"/>
      <c r="AX906" s="82"/>
      <c r="AY906" s="82"/>
      <c r="AZ906" s="82"/>
      <c r="BA906" s="82"/>
      <c r="BB906" s="82"/>
      <c r="BC906" s="82"/>
      <c r="BD906" s="82"/>
      <c r="BE906" s="82"/>
      <c r="BF906" s="82"/>
      <c r="BG906" s="82"/>
      <c r="BH906" s="82"/>
      <c r="BI906" s="82"/>
      <c r="BJ906" s="82"/>
      <c r="BK906" s="82"/>
      <c r="BL906" s="82"/>
      <c r="BM906" s="82"/>
      <c r="BN906" s="82"/>
      <c r="BO906" s="82"/>
      <c r="BP906" s="82"/>
      <c r="BQ906" s="82"/>
      <c r="BR906" s="82"/>
      <c r="BS906" s="82"/>
      <c r="BT906" s="82"/>
      <c r="BU906" s="82"/>
      <c r="BV906" s="82"/>
      <c r="BW906" s="82"/>
      <c r="BX906" s="82"/>
      <c r="BY906" s="82"/>
      <c r="CA906" s="82"/>
      <c r="CB906" s="82"/>
      <c r="CC906" s="82"/>
    </row>
    <row r="907" spans="1:81" ht="15" customHeight="1" x14ac:dyDescent="0.2">
      <c r="A907" s="82"/>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c r="AG907" s="82"/>
      <c r="AH907" s="82"/>
      <c r="AI907" s="82"/>
      <c r="AJ907" s="82"/>
      <c r="AK907" s="82"/>
      <c r="AL907" s="82"/>
      <c r="AM907" s="82"/>
      <c r="AN907" s="82"/>
      <c r="AO907" s="82"/>
      <c r="AP907" s="82"/>
      <c r="AQ907" s="82"/>
      <c r="AR907" s="82"/>
      <c r="AS907" s="82"/>
      <c r="AT907" s="82"/>
      <c r="AU907" s="82"/>
      <c r="AV907" s="82"/>
      <c r="AW907" s="82"/>
      <c r="AX907" s="82"/>
      <c r="AY907" s="82"/>
      <c r="AZ907" s="82"/>
      <c r="BA907" s="82"/>
      <c r="BB907" s="82"/>
      <c r="BC907" s="82"/>
      <c r="BD907" s="82"/>
      <c r="BE907" s="82"/>
      <c r="BF907" s="82"/>
      <c r="BG907" s="82"/>
      <c r="BH907" s="82"/>
      <c r="BI907" s="82"/>
      <c r="BJ907" s="82"/>
      <c r="BK907" s="82"/>
      <c r="BL907" s="82"/>
      <c r="BM907" s="82"/>
      <c r="BN907" s="82"/>
      <c r="BO907" s="82"/>
      <c r="BP907" s="82"/>
      <c r="BQ907" s="82"/>
      <c r="BR907" s="82"/>
      <c r="BS907" s="82"/>
      <c r="BT907" s="82"/>
      <c r="BU907" s="82"/>
      <c r="BV907" s="82"/>
      <c r="BW907" s="82"/>
      <c r="BX907" s="82"/>
      <c r="BY907" s="82"/>
      <c r="CA907" s="82"/>
      <c r="CB907" s="82"/>
      <c r="CC907" s="82"/>
    </row>
    <row r="908" spans="1:81" ht="15" customHeight="1" x14ac:dyDescent="0.2">
      <c r="A908" s="82"/>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c r="AA908" s="82"/>
      <c r="AB908" s="82"/>
      <c r="AC908" s="82"/>
      <c r="AD908" s="82"/>
      <c r="AE908" s="82"/>
      <c r="AF908" s="82"/>
      <c r="AG908" s="82"/>
      <c r="AH908" s="82"/>
      <c r="AI908" s="82"/>
      <c r="AJ908" s="82"/>
      <c r="AK908" s="82"/>
      <c r="AL908" s="82"/>
      <c r="AM908" s="82"/>
      <c r="AN908" s="82"/>
      <c r="AO908" s="82"/>
      <c r="AP908" s="82"/>
      <c r="AQ908" s="82"/>
      <c r="AR908" s="82"/>
      <c r="AS908" s="82"/>
      <c r="AT908" s="82"/>
      <c r="AU908" s="82"/>
      <c r="AV908" s="82"/>
      <c r="AW908" s="82"/>
      <c r="AX908" s="82"/>
      <c r="AY908" s="82"/>
      <c r="AZ908" s="82"/>
      <c r="BA908" s="82"/>
      <c r="BB908" s="82"/>
      <c r="BC908" s="82"/>
      <c r="BD908" s="82"/>
      <c r="BE908" s="82"/>
      <c r="BF908" s="82"/>
      <c r="BG908" s="82"/>
      <c r="BH908" s="82"/>
      <c r="BI908" s="82"/>
      <c r="BJ908" s="82"/>
      <c r="BK908" s="82"/>
      <c r="BL908" s="82"/>
      <c r="BM908" s="82"/>
      <c r="BN908" s="82"/>
      <c r="BO908" s="82"/>
      <c r="BP908" s="82"/>
      <c r="BQ908" s="82"/>
      <c r="BR908" s="82"/>
      <c r="BS908" s="82"/>
      <c r="BT908" s="82"/>
      <c r="BU908" s="82"/>
      <c r="BV908" s="82"/>
      <c r="BW908" s="82"/>
      <c r="BX908" s="82"/>
      <c r="BY908" s="82"/>
      <c r="CA908" s="82"/>
      <c r="CB908" s="82"/>
      <c r="CC908" s="82"/>
    </row>
    <row r="909" spans="1:81" ht="15" customHeight="1" x14ac:dyDescent="0.2">
      <c r="A909" s="82"/>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c r="AA909" s="82"/>
      <c r="AB909" s="82"/>
      <c r="AC909" s="82"/>
      <c r="AD909" s="82"/>
      <c r="AE909" s="82"/>
      <c r="AF909" s="82"/>
      <c r="AG909" s="82"/>
      <c r="AH909" s="82"/>
      <c r="AI909" s="82"/>
      <c r="AJ909" s="82"/>
      <c r="AK909" s="82"/>
      <c r="AL909" s="82"/>
      <c r="AM909" s="82"/>
      <c r="AN909" s="82"/>
      <c r="AO909" s="82"/>
      <c r="AP909" s="82"/>
      <c r="AQ909" s="82"/>
      <c r="AR909" s="82"/>
      <c r="AS909" s="82"/>
      <c r="AT909" s="82"/>
      <c r="AU909" s="82"/>
      <c r="AV909" s="82"/>
      <c r="AW909" s="82"/>
      <c r="AX909" s="82"/>
      <c r="AY909" s="82"/>
      <c r="AZ909" s="82"/>
      <c r="BA909" s="82"/>
      <c r="BB909" s="82"/>
      <c r="BC909" s="82"/>
      <c r="BD909" s="82"/>
      <c r="BE909" s="82"/>
      <c r="BF909" s="82"/>
      <c r="BG909" s="82"/>
      <c r="BH909" s="82"/>
      <c r="BI909" s="82"/>
      <c r="BJ909" s="82"/>
      <c r="BK909" s="82"/>
      <c r="BL909" s="82"/>
      <c r="BM909" s="82"/>
      <c r="BN909" s="82"/>
      <c r="BO909" s="82"/>
      <c r="BP909" s="82"/>
      <c r="BQ909" s="82"/>
      <c r="BR909" s="82"/>
      <c r="BS909" s="82"/>
      <c r="BT909" s="82"/>
      <c r="BU909" s="82"/>
      <c r="BV909" s="82"/>
      <c r="BW909" s="82"/>
      <c r="BX909" s="82"/>
      <c r="BY909" s="82"/>
      <c r="CA909" s="82"/>
      <c r="CB909" s="82"/>
      <c r="CC909" s="82"/>
    </row>
    <row r="910" spans="1:81" ht="15" customHeight="1" x14ac:dyDescent="0.2">
      <c r="A910" s="82"/>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c r="AA910" s="82"/>
      <c r="AB910" s="82"/>
      <c r="AC910" s="82"/>
      <c r="AD910" s="82"/>
      <c r="AE910" s="82"/>
      <c r="AF910" s="82"/>
      <c r="AG910" s="82"/>
      <c r="AH910" s="82"/>
      <c r="AI910" s="82"/>
      <c r="AJ910" s="82"/>
      <c r="AK910" s="82"/>
      <c r="AL910" s="82"/>
      <c r="AM910" s="82"/>
      <c r="AN910" s="82"/>
      <c r="AO910" s="82"/>
      <c r="AP910" s="82"/>
      <c r="AQ910" s="82"/>
      <c r="AR910" s="82"/>
      <c r="AS910" s="82"/>
      <c r="AT910" s="82"/>
      <c r="AU910" s="82"/>
      <c r="AV910" s="82"/>
      <c r="AW910" s="82"/>
      <c r="AX910" s="82"/>
      <c r="AY910" s="82"/>
      <c r="AZ910" s="82"/>
      <c r="BA910" s="82"/>
      <c r="BB910" s="82"/>
      <c r="BC910" s="82"/>
      <c r="BD910" s="82"/>
      <c r="BE910" s="82"/>
      <c r="BF910" s="82"/>
      <c r="BG910" s="82"/>
      <c r="BH910" s="82"/>
      <c r="BI910" s="82"/>
      <c r="BJ910" s="82"/>
      <c r="BK910" s="82"/>
      <c r="BL910" s="82"/>
      <c r="BM910" s="82"/>
      <c r="BN910" s="82"/>
      <c r="BO910" s="82"/>
      <c r="BP910" s="82"/>
      <c r="BQ910" s="82"/>
      <c r="BR910" s="82"/>
      <c r="BS910" s="82"/>
      <c r="BT910" s="82"/>
      <c r="BU910" s="82"/>
      <c r="BV910" s="82"/>
      <c r="BW910" s="82"/>
      <c r="BX910" s="82"/>
      <c r="BY910" s="82"/>
      <c r="CA910" s="82"/>
      <c r="CB910" s="82"/>
      <c r="CC910" s="82"/>
    </row>
    <row r="911" spans="1:81" ht="15" customHeight="1" x14ac:dyDescent="0.2">
      <c r="A911" s="82"/>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c r="AA911" s="82"/>
      <c r="AB911" s="82"/>
      <c r="AC911" s="82"/>
      <c r="AD911" s="82"/>
      <c r="AE911" s="82"/>
      <c r="AF911" s="82"/>
      <c r="AG911" s="82"/>
      <c r="AH911" s="82"/>
      <c r="AI911" s="82"/>
      <c r="AJ911" s="82"/>
      <c r="AK911" s="82"/>
      <c r="AL911" s="82"/>
      <c r="AM911" s="82"/>
      <c r="AN911" s="82"/>
      <c r="AO911" s="82"/>
      <c r="AP911" s="82"/>
      <c r="AQ911" s="82"/>
      <c r="AR911" s="82"/>
      <c r="AS911" s="82"/>
      <c r="AT911" s="82"/>
      <c r="AU911" s="82"/>
      <c r="AV911" s="82"/>
      <c r="AW911" s="82"/>
      <c r="AX911" s="82"/>
      <c r="AY911" s="82"/>
      <c r="AZ911" s="82"/>
      <c r="BA911" s="82"/>
      <c r="BB911" s="82"/>
      <c r="BC911" s="82"/>
      <c r="BD911" s="82"/>
      <c r="BE911" s="82"/>
      <c r="BF911" s="82"/>
      <c r="BG911" s="82"/>
      <c r="BH911" s="82"/>
      <c r="BI911" s="82"/>
      <c r="BJ911" s="82"/>
      <c r="BK911" s="82"/>
      <c r="BL911" s="82"/>
      <c r="BM911" s="82"/>
      <c r="BN911" s="82"/>
      <c r="BO911" s="82"/>
      <c r="BP911" s="82"/>
      <c r="BQ911" s="82"/>
      <c r="BR911" s="82"/>
      <c r="BS911" s="82"/>
      <c r="BT911" s="82"/>
      <c r="BU911" s="82"/>
      <c r="BV911" s="82"/>
      <c r="BW911" s="82"/>
      <c r="BX911" s="82"/>
      <c r="BY911" s="82"/>
      <c r="CA911" s="82"/>
      <c r="CB911" s="82"/>
      <c r="CC911" s="82"/>
    </row>
    <row r="912" spans="1:81" ht="15" customHeight="1" x14ac:dyDescent="0.2">
      <c r="A912" s="82"/>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c r="AA912" s="82"/>
      <c r="AB912" s="82"/>
      <c r="AC912" s="82"/>
      <c r="AD912" s="82"/>
      <c r="AE912" s="82"/>
      <c r="AF912" s="82"/>
      <c r="AG912" s="82"/>
      <c r="AH912" s="82"/>
      <c r="AI912" s="82"/>
      <c r="AJ912" s="82"/>
      <c r="AK912" s="82"/>
      <c r="AL912" s="82"/>
      <c r="AM912" s="82"/>
      <c r="AN912" s="82"/>
      <c r="AO912" s="82"/>
      <c r="AP912" s="82"/>
      <c r="AQ912" s="82"/>
      <c r="AR912" s="82"/>
      <c r="AS912" s="82"/>
      <c r="AT912" s="82"/>
      <c r="AU912" s="82"/>
      <c r="AV912" s="82"/>
      <c r="AW912" s="82"/>
      <c r="AX912" s="82"/>
      <c r="AY912" s="82"/>
      <c r="AZ912" s="82"/>
      <c r="BA912" s="82"/>
      <c r="BB912" s="82"/>
      <c r="BC912" s="82"/>
      <c r="BD912" s="82"/>
      <c r="BE912" s="82"/>
      <c r="BF912" s="82"/>
      <c r="BG912" s="82"/>
      <c r="BH912" s="82"/>
      <c r="BI912" s="82"/>
      <c r="BJ912" s="82"/>
      <c r="BK912" s="82"/>
      <c r="BL912" s="82"/>
      <c r="BM912" s="82"/>
      <c r="BN912" s="82"/>
      <c r="BO912" s="82"/>
      <c r="BP912" s="82"/>
      <c r="BQ912" s="82"/>
      <c r="BR912" s="82"/>
      <c r="BS912" s="82"/>
      <c r="BT912" s="82"/>
      <c r="BU912" s="82"/>
      <c r="BV912" s="82"/>
      <c r="BW912" s="82"/>
      <c r="BX912" s="82"/>
      <c r="BY912" s="82"/>
      <c r="CA912" s="82"/>
      <c r="CB912" s="82"/>
      <c r="CC912" s="82"/>
    </row>
    <row r="913" spans="1:81" ht="15" customHeight="1" x14ac:dyDescent="0.2">
      <c r="A913" s="82"/>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c r="AG913" s="82"/>
      <c r="AH913" s="82"/>
      <c r="AI913" s="82"/>
      <c r="AJ913" s="82"/>
      <c r="AK913" s="82"/>
      <c r="AL913" s="82"/>
      <c r="AM913" s="82"/>
      <c r="AN913" s="82"/>
      <c r="AO913" s="82"/>
      <c r="AP913" s="82"/>
      <c r="AQ913" s="82"/>
      <c r="AR913" s="82"/>
      <c r="AS913" s="82"/>
      <c r="AT913" s="82"/>
      <c r="AU913" s="82"/>
      <c r="AV913" s="82"/>
      <c r="AW913" s="82"/>
      <c r="AX913" s="82"/>
      <c r="AY913" s="82"/>
      <c r="AZ913" s="82"/>
      <c r="BA913" s="82"/>
      <c r="BB913" s="82"/>
      <c r="BC913" s="82"/>
      <c r="BD913" s="82"/>
      <c r="BE913" s="82"/>
      <c r="BF913" s="82"/>
      <c r="BG913" s="82"/>
      <c r="BH913" s="82"/>
      <c r="BI913" s="82"/>
      <c r="BJ913" s="82"/>
      <c r="BK913" s="82"/>
      <c r="BL913" s="82"/>
      <c r="BM913" s="82"/>
      <c r="BN913" s="82"/>
      <c r="BO913" s="82"/>
      <c r="BP913" s="82"/>
      <c r="BQ913" s="82"/>
      <c r="BR913" s="82"/>
      <c r="BS913" s="82"/>
      <c r="BT913" s="82"/>
      <c r="BU913" s="82"/>
      <c r="BV913" s="82"/>
      <c r="BW913" s="82"/>
      <c r="BX913" s="82"/>
      <c r="BY913" s="82"/>
      <c r="CA913" s="82"/>
      <c r="CB913" s="82"/>
      <c r="CC913" s="82"/>
    </row>
    <row r="914" spans="1:81" ht="15" customHeight="1" x14ac:dyDescent="0.2">
      <c r="A914" s="82"/>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c r="AA914" s="82"/>
      <c r="AB914" s="82"/>
      <c r="AC914" s="82"/>
      <c r="AD914" s="82"/>
      <c r="AE914" s="82"/>
      <c r="AF914" s="82"/>
      <c r="AG914" s="82"/>
      <c r="AH914" s="82"/>
      <c r="AI914" s="82"/>
      <c r="AJ914" s="82"/>
      <c r="AK914" s="82"/>
      <c r="AL914" s="82"/>
      <c r="AM914" s="82"/>
      <c r="AN914" s="82"/>
      <c r="AO914" s="82"/>
      <c r="AP914" s="82"/>
      <c r="AQ914" s="82"/>
      <c r="AR914" s="82"/>
      <c r="AS914" s="82"/>
      <c r="AT914" s="82"/>
      <c r="AU914" s="82"/>
      <c r="AV914" s="82"/>
      <c r="AW914" s="82"/>
      <c r="AX914" s="82"/>
      <c r="AY914" s="82"/>
      <c r="AZ914" s="82"/>
      <c r="BA914" s="82"/>
      <c r="BB914" s="82"/>
      <c r="BC914" s="82"/>
      <c r="BD914" s="82"/>
      <c r="BE914" s="82"/>
      <c r="BF914" s="82"/>
      <c r="BG914" s="82"/>
      <c r="BH914" s="82"/>
      <c r="BI914" s="82"/>
      <c r="BJ914" s="82"/>
      <c r="BK914" s="82"/>
      <c r="BL914" s="82"/>
      <c r="BM914" s="82"/>
      <c r="BN914" s="82"/>
      <c r="BO914" s="82"/>
      <c r="BP914" s="82"/>
      <c r="BQ914" s="82"/>
      <c r="BR914" s="82"/>
      <c r="BS914" s="82"/>
      <c r="BT914" s="82"/>
      <c r="BU914" s="82"/>
      <c r="BV914" s="82"/>
      <c r="BW914" s="82"/>
      <c r="BX914" s="82"/>
      <c r="BY914" s="82"/>
      <c r="CA914" s="82"/>
      <c r="CB914" s="82"/>
      <c r="CC914" s="82"/>
    </row>
    <row r="915" spans="1:81" ht="15" customHeight="1" x14ac:dyDescent="0.2">
      <c r="A915" s="82"/>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c r="AA915" s="82"/>
      <c r="AB915" s="82"/>
      <c r="AC915" s="82"/>
      <c r="AD915" s="82"/>
      <c r="AE915" s="82"/>
      <c r="AF915" s="82"/>
      <c r="AG915" s="82"/>
      <c r="AH915" s="82"/>
      <c r="AI915" s="82"/>
      <c r="AJ915" s="82"/>
      <c r="AK915" s="82"/>
      <c r="AL915" s="82"/>
      <c r="AM915" s="82"/>
      <c r="AN915" s="82"/>
      <c r="AO915" s="82"/>
      <c r="AP915" s="82"/>
      <c r="AQ915" s="82"/>
      <c r="AR915" s="82"/>
      <c r="AS915" s="82"/>
      <c r="AT915" s="82"/>
      <c r="AU915" s="82"/>
      <c r="AV915" s="82"/>
      <c r="AW915" s="82"/>
      <c r="AX915" s="82"/>
      <c r="AY915" s="82"/>
      <c r="AZ915" s="82"/>
      <c r="BA915" s="82"/>
      <c r="BB915" s="82"/>
      <c r="BC915" s="82"/>
      <c r="BD915" s="82"/>
      <c r="BE915" s="82"/>
      <c r="BF915" s="82"/>
      <c r="BG915" s="82"/>
      <c r="BH915" s="82"/>
      <c r="BI915" s="82"/>
      <c r="BJ915" s="82"/>
      <c r="BK915" s="82"/>
      <c r="BL915" s="82"/>
      <c r="BM915" s="82"/>
      <c r="BN915" s="82"/>
      <c r="BO915" s="82"/>
      <c r="BP915" s="82"/>
      <c r="BQ915" s="82"/>
      <c r="BR915" s="82"/>
      <c r="BS915" s="82"/>
      <c r="BT915" s="82"/>
      <c r="BU915" s="82"/>
      <c r="BV915" s="82"/>
      <c r="BW915" s="82"/>
      <c r="BX915" s="82"/>
      <c r="BY915" s="82"/>
      <c r="CA915" s="82"/>
      <c r="CB915" s="82"/>
      <c r="CC915" s="82"/>
    </row>
    <row r="916" spans="1:81" ht="15" customHeight="1" x14ac:dyDescent="0.2">
      <c r="A916" s="82"/>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c r="AA916" s="82"/>
      <c r="AB916" s="82"/>
      <c r="AC916" s="82"/>
      <c r="AD916" s="82"/>
      <c r="AE916" s="82"/>
      <c r="AF916" s="82"/>
      <c r="AG916" s="82"/>
      <c r="AH916" s="82"/>
      <c r="AI916" s="82"/>
      <c r="AJ916" s="82"/>
      <c r="AK916" s="82"/>
      <c r="AL916" s="82"/>
      <c r="AM916" s="82"/>
      <c r="AN916" s="82"/>
      <c r="AO916" s="82"/>
      <c r="AP916" s="82"/>
      <c r="AQ916" s="82"/>
      <c r="AR916" s="82"/>
      <c r="AS916" s="82"/>
      <c r="AT916" s="82"/>
      <c r="AU916" s="82"/>
      <c r="AV916" s="82"/>
      <c r="AW916" s="82"/>
      <c r="AX916" s="82"/>
      <c r="AY916" s="82"/>
      <c r="AZ916" s="82"/>
      <c r="BA916" s="82"/>
      <c r="BB916" s="82"/>
      <c r="BC916" s="82"/>
      <c r="BD916" s="82"/>
      <c r="BE916" s="82"/>
      <c r="BF916" s="82"/>
      <c r="BG916" s="82"/>
      <c r="BH916" s="82"/>
      <c r="BI916" s="82"/>
      <c r="BJ916" s="82"/>
      <c r="BK916" s="82"/>
      <c r="BL916" s="82"/>
      <c r="BM916" s="82"/>
      <c r="BN916" s="82"/>
      <c r="BO916" s="82"/>
      <c r="BP916" s="82"/>
      <c r="BQ916" s="82"/>
      <c r="BR916" s="82"/>
      <c r="BS916" s="82"/>
      <c r="BT916" s="82"/>
      <c r="BU916" s="82"/>
      <c r="BV916" s="82"/>
      <c r="BW916" s="82"/>
      <c r="BX916" s="82"/>
      <c r="BY916" s="82"/>
      <c r="CA916" s="82"/>
      <c r="CB916" s="82"/>
      <c r="CC916" s="82"/>
    </row>
    <row r="917" spans="1:81" ht="15" customHeight="1" x14ac:dyDescent="0.2">
      <c r="A917" s="82"/>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c r="AA917" s="82"/>
      <c r="AB917" s="82"/>
      <c r="AC917" s="82"/>
      <c r="AD917" s="82"/>
      <c r="AE917" s="82"/>
      <c r="AF917" s="82"/>
      <c r="AG917" s="82"/>
      <c r="AH917" s="82"/>
      <c r="AI917" s="82"/>
      <c r="AJ917" s="82"/>
      <c r="AK917" s="82"/>
      <c r="AL917" s="82"/>
      <c r="AM917" s="82"/>
      <c r="AN917" s="82"/>
      <c r="AO917" s="82"/>
      <c r="AP917" s="82"/>
      <c r="AQ917" s="82"/>
      <c r="AR917" s="82"/>
      <c r="AS917" s="82"/>
      <c r="AT917" s="82"/>
      <c r="AU917" s="82"/>
      <c r="AV917" s="82"/>
      <c r="AW917" s="82"/>
      <c r="AX917" s="82"/>
      <c r="AY917" s="82"/>
      <c r="AZ917" s="82"/>
      <c r="BA917" s="82"/>
      <c r="BB917" s="82"/>
      <c r="BC917" s="82"/>
      <c r="BD917" s="82"/>
      <c r="BE917" s="82"/>
      <c r="BF917" s="82"/>
      <c r="BG917" s="82"/>
      <c r="BH917" s="82"/>
      <c r="BI917" s="82"/>
      <c r="BJ917" s="82"/>
      <c r="BK917" s="82"/>
      <c r="BL917" s="82"/>
      <c r="BM917" s="82"/>
      <c r="BN917" s="82"/>
      <c r="BO917" s="82"/>
      <c r="BP917" s="82"/>
      <c r="BQ917" s="82"/>
      <c r="BR917" s="82"/>
      <c r="BS917" s="82"/>
      <c r="BT917" s="82"/>
      <c r="BU917" s="82"/>
      <c r="BV917" s="82"/>
      <c r="BW917" s="82"/>
      <c r="BX917" s="82"/>
      <c r="BY917" s="82"/>
      <c r="CA917" s="82"/>
      <c r="CB917" s="82"/>
      <c r="CC917" s="82"/>
    </row>
    <row r="918" spans="1:81" ht="15" customHeight="1" x14ac:dyDescent="0.2">
      <c r="A918" s="82"/>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c r="AA918" s="82"/>
      <c r="AB918" s="82"/>
      <c r="AC918" s="82"/>
      <c r="AD918" s="82"/>
      <c r="AE918" s="82"/>
      <c r="AF918" s="82"/>
      <c r="AG918" s="82"/>
      <c r="AH918" s="82"/>
      <c r="AI918" s="82"/>
      <c r="AJ918" s="82"/>
      <c r="AK918" s="82"/>
      <c r="AL918" s="82"/>
      <c r="AM918" s="82"/>
      <c r="AN918" s="82"/>
      <c r="AO918" s="82"/>
      <c r="AP918" s="82"/>
      <c r="AQ918" s="82"/>
      <c r="AR918" s="82"/>
      <c r="AS918" s="82"/>
      <c r="AT918" s="82"/>
      <c r="AU918" s="82"/>
      <c r="AV918" s="82"/>
      <c r="AW918" s="82"/>
      <c r="AX918" s="82"/>
      <c r="AY918" s="82"/>
      <c r="AZ918" s="82"/>
      <c r="BA918" s="82"/>
      <c r="BB918" s="82"/>
      <c r="BC918" s="82"/>
      <c r="BD918" s="82"/>
      <c r="BE918" s="82"/>
      <c r="BF918" s="82"/>
      <c r="BG918" s="82"/>
      <c r="BH918" s="82"/>
      <c r="BI918" s="82"/>
      <c r="BJ918" s="82"/>
      <c r="BK918" s="82"/>
      <c r="BL918" s="82"/>
      <c r="BM918" s="82"/>
      <c r="BN918" s="82"/>
      <c r="BO918" s="82"/>
      <c r="BP918" s="82"/>
      <c r="BQ918" s="82"/>
      <c r="BR918" s="82"/>
      <c r="BS918" s="82"/>
      <c r="BT918" s="82"/>
      <c r="BU918" s="82"/>
      <c r="BV918" s="82"/>
      <c r="BW918" s="82"/>
      <c r="BX918" s="82"/>
      <c r="BY918" s="82"/>
      <c r="CA918" s="82"/>
      <c r="CB918" s="82"/>
      <c r="CC918" s="82"/>
    </row>
    <row r="919" spans="1:81" ht="15" customHeight="1" x14ac:dyDescent="0.2">
      <c r="A919" s="82"/>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c r="AG919" s="82"/>
      <c r="AH919" s="82"/>
      <c r="AI919" s="82"/>
      <c r="AJ919" s="82"/>
      <c r="AK919" s="82"/>
      <c r="AL919" s="82"/>
      <c r="AM919" s="82"/>
      <c r="AN919" s="82"/>
      <c r="AO919" s="82"/>
      <c r="AP919" s="82"/>
      <c r="AQ919" s="82"/>
      <c r="AR919" s="82"/>
      <c r="AS919" s="82"/>
      <c r="AT919" s="82"/>
      <c r="AU919" s="82"/>
      <c r="AV919" s="82"/>
      <c r="AW919" s="82"/>
      <c r="AX919" s="82"/>
      <c r="AY919" s="82"/>
      <c r="AZ919" s="82"/>
      <c r="BA919" s="82"/>
      <c r="BB919" s="82"/>
      <c r="BC919" s="82"/>
      <c r="BD919" s="82"/>
      <c r="BE919" s="82"/>
      <c r="BF919" s="82"/>
      <c r="BG919" s="82"/>
      <c r="BH919" s="82"/>
      <c r="BI919" s="82"/>
      <c r="BJ919" s="82"/>
      <c r="BK919" s="82"/>
      <c r="BL919" s="82"/>
      <c r="BM919" s="82"/>
      <c r="BN919" s="82"/>
      <c r="BO919" s="82"/>
      <c r="BP919" s="82"/>
      <c r="BQ919" s="82"/>
      <c r="BR919" s="82"/>
      <c r="BS919" s="82"/>
      <c r="BT919" s="82"/>
      <c r="BU919" s="82"/>
      <c r="BV919" s="82"/>
      <c r="BW919" s="82"/>
      <c r="BX919" s="82"/>
      <c r="BY919" s="82"/>
      <c r="CA919" s="82"/>
      <c r="CB919" s="82"/>
      <c r="CC919" s="82"/>
    </row>
    <row r="920" spans="1:81" ht="15" customHeight="1" x14ac:dyDescent="0.2">
      <c r="A920" s="82"/>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c r="AA920" s="82"/>
      <c r="AB920" s="82"/>
      <c r="AC920" s="82"/>
      <c r="AD920" s="82"/>
      <c r="AE920" s="82"/>
      <c r="AF920" s="82"/>
      <c r="AG920" s="82"/>
      <c r="AH920" s="82"/>
      <c r="AI920" s="82"/>
      <c r="AJ920" s="82"/>
      <c r="AK920" s="82"/>
      <c r="AL920" s="82"/>
      <c r="AM920" s="82"/>
      <c r="AN920" s="82"/>
      <c r="AO920" s="82"/>
      <c r="AP920" s="82"/>
      <c r="AQ920" s="82"/>
      <c r="AR920" s="82"/>
      <c r="AS920" s="82"/>
      <c r="AT920" s="82"/>
      <c r="AU920" s="82"/>
      <c r="AV920" s="82"/>
      <c r="AW920" s="82"/>
      <c r="AX920" s="82"/>
      <c r="AY920" s="82"/>
      <c r="AZ920" s="82"/>
      <c r="BA920" s="82"/>
      <c r="BB920" s="82"/>
      <c r="BC920" s="82"/>
      <c r="BD920" s="82"/>
      <c r="BE920" s="82"/>
      <c r="BF920" s="82"/>
      <c r="BG920" s="82"/>
      <c r="BH920" s="82"/>
      <c r="BI920" s="82"/>
      <c r="BJ920" s="82"/>
      <c r="BK920" s="82"/>
      <c r="BL920" s="82"/>
      <c r="BM920" s="82"/>
      <c r="BN920" s="82"/>
      <c r="BO920" s="82"/>
      <c r="BP920" s="82"/>
      <c r="BQ920" s="82"/>
      <c r="BR920" s="82"/>
      <c r="BS920" s="82"/>
      <c r="BT920" s="82"/>
      <c r="BU920" s="82"/>
      <c r="BV920" s="82"/>
      <c r="BW920" s="82"/>
      <c r="BX920" s="82"/>
      <c r="BY920" s="82"/>
      <c r="CA920" s="82"/>
      <c r="CB920" s="82"/>
      <c r="CC920" s="82"/>
    </row>
    <row r="921" spans="1:81" ht="15" customHeight="1" x14ac:dyDescent="0.2">
      <c r="A921" s="82"/>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c r="AA921" s="82"/>
      <c r="AB921" s="82"/>
      <c r="AC921" s="82"/>
      <c r="AD921" s="82"/>
      <c r="AE921" s="82"/>
      <c r="AF921" s="82"/>
      <c r="AG921" s="82"/>
      <c r="AH921" s="82"/>
      <c r="AI921" s="82"/>
      <c r="AJ921" s="82"/>
      <c r="AK921" s="82"/>
      <c r="AL921" s="82"/>
      <c r="AM921" s="82"/>
      <c r="AN921" s="82"/>
      <c r="AO921" s="82"/>
      <c r="AP921" s="82"/>
      <c r="AQ921" s="82"/>
      <c r="AR921" s="82"/>
      <c r="AS921" s="82"/>
      <c r="AT921" s="82"/>
      <c r="AU921" s="82"/>
      <c r="AV921" s="82"/>
      <c r="AW921" s="82"/>
      <c r="AX921" s="82"/>
      <c r="AY921" s="82"/>
      <c r="AZ921" s="82"/>
      <c r="BA921" s="82"/>
      <c r="BB921" s="82"/>
      <c r="BC921" s="82"/>
      <c r="BD921" s="82"/>
      <c r="BE921" s="82"/>
      <c r="BF921" s="82"/>
      <c r="BG921" s="82"/>
      <c r="BH921" s="82"/>
      <c r="BI921" s="82"/>
      <c r="BJ921" s="82"/>
      <c r="BK921" s="82"/>
      <c r="BL921" s="82"/>
      <c r="BM921" s="82"/>
      <c r="BN921" s="82"/>
      <c r="BO921" s="82"/>
      <c r="BP921" s="82"/>
      <c r="BQ921" s="82"/>
      <c r="BR921" s="82"/>
      <c r="BS921" s="82"/>
      <c r="BT921" s="82"/>
      <c r="BU921" s="82"/>
      <c r="BV921" s="82"/>
      <c r="BW921" s="82"/>
      <c r="BX921" s="82"/>
      <c r="BY921" s="82"/>
      <c r="CA921" s="82"/>
      <c r="CB921" s="82"/>
      <c r="CC921" s="82"/>
    </row>
    <row r="922" spans="1:81" ht="15" customHeight="1" x14ac:dyDescent="0.2">
      <c r="A922" s="82"/>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c r="AA922" s="82"/>
      <c r="AB922" s="82"/>
      <c r="AC922" s="82"/>
      <c r="AD922" s="82"/>
      <c r="AE922" s="82"/>
      <c r="AF922" s="82"/>
      <c r="AG922" s="82"/>
      <c r="AH922" s="82"/>
      <c r="AI922" s="82"/>
      <c r="AJ922" s="82"/>
      <c r="AK922" s="82"/>
      <c r="AL922" s="82"/>
      <c r="AM922" s="82"/>
      <c r="AN922" s="82"/>
      <c r="AO922" s="82"/>
      <c r="AP922" s="82"/>
      <c r="AQ922" s="82"/>
      <c r="AR922" s="82"/>
      <c r="AS922" s="82"/>
      <c r="AT922" s="82"/>
      <c r="AU922" s="82"/>
      <c r="AV922" s="82"/>
      <c r="AW922" s="82"/>
      <c r="AX922" s="82"/>
      <c r="AY922" s="82"/>
      <c r="AZ922" s="82"/>
      <c r="BA922" s="82"/>
      <c r="BB922" s="82"/>
      <c r="BC922" s="82"/>
      <c r="BD922" s="82"/>
      <c r="BE922" s="82"/>
      <c r="BF922" s="82"/>
      <c r="BG922" s="82"/>
      <c r="BH922" s="82"/>
      <c r="BI922" s="82"/>
      <c r="BJ922" s="82"/>
      <c r="BK922" s="82"/>
      <c r="BL922" s="82"/>
      <c r="BM922" s="82"/>
      <c r="BN922" s="82"/>
      <c r="BO922" s="82"/>
      <c r="BP922" s="82"/>
      <c r="BQ922" s="82"/>
      <c r="BR922" s="82"/>
      <c r="BS922" s="82"/>
      <c r="BT922" s="82"/>
      <c r="BU922" s="82"/>
      <c r="BV922" s="82"/>
      <c r="BW922" s="82"/>
      <c r="BX922" s="82"/>
      <c r="BY922" s="82"/>
      <c r="CA922" s="82"/>
      <c r="CB922" s="82"/>
      <c r="CC922" s="82"/>
    </row>
    <row r="923" spans="1:81" ht="15" customHeight="1" x14ac:dyDescent="0.2">
      <c r="A923" s="82"/>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c r="AA923" s="82"/>
      <c r="AB923" s="82"/>
      <c r="AC923" s="82"/>
      <c r="AD923" s="82"/>
      <c r="AE923" s="82"/>
      <c r="AF923" s="82"/>
      <c r="AG923" s="82"/>
      <c r="AH923" s="82"/>
      <c r="AI923" s="82"/>
      <c r="AJ923" s="82"/>
      <c r="AK923" s="82"/>
      <c r="AL923" s="82"/>
      <c r="AM923" s="82"/>
      <c r="AN923" s="82"/>
      <c r="AO923" s="82"/>
      <c r="AP923" s="82"/>
      <c r="AQ923" s="82"/>
      <c r="AR923" s="82"/>
      <c r="AS923" s="82"/>
      <c r="AT923" s="82"/>
      <c r="AU923" s="82"/>
      <c r="AV923" s="82"/>
      <c r="AW923" s="82"/>
      <c r="AX923" s="82"/>
      <c r="AY923" s="82"/>
      <c r="AZ923" s="82"/>
      <c r="BA923" s="82"/>
      <c r="BB923" s="82"/>
      <c r="BC923" s="82"/>
      <c r="BD923" s="82"/>
      <c r="BE923" s="82"/>
      <c r="BF923" s="82"/>
      <c r="BG923" s="82"/>
      <c r="BH923" s="82"/>
      <c r="BI923" s="82"/>
      <c r="BJ923" s="82"/>
      <c r="BK923" s="82"/>
      <c r="BL923" s="82"/>
      <c r="BM923" s="82"/>
      <c r="BN923" s="82"/>
      <c r="BO923" s="82"/>
      <c r="BP923" s="82"/>
      <c r="BQ923" s="82"/>
      <c r="BR923" s="82"/>
      <c r="BS923" s="82"/>
      <c r="BT923" s="82"/>
      <c r="BU923" s="82"/>
      <c r="BV923" s="82"/>
      <c r="BW923" s="82"/>
      <c r="BX923" s="82"/>
      <c r="BY923" s="82"/>
      <c r="CA923" s="82"/>
      <c r="CB923" s="82"/>
      <c r="CC923" s="82"/>
    </row>
    <row r="924" spans="1:81" ht="15" customHeight="1" x14ac:dyDescent="0.2">
      <c r="A924" s="82"/>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c r="AA924" s="82"/>
      <c r="AB924" s="82"/>
      <c r="AC924" s="82"/>
      <c r="AD924" s="82"/>
      <c r="AE924" s="82"/>
      <c r="AF924" s="82"/>
      <c r="AG924" s="82"/>
      <c r="AH924" s="82"/>
      <c r="AI924" s="82"/>
      <c r="AJ924" s="82"/>
      <c r="AK924" s="82"/>
      <c r="AL924" s="82"/>
      <c r="AM924" s="82"/>
      <c r="AN924" s="82"/>
      <c r="AO924" s="82"/>
      <c r="AP924" s="82"/>
      <c r="AQ924" s="82"/>
      <c r="AR924" s="82"/>
      <c r="AS924" s="82"/>
      <c r="AT924" s="82"/>
      <c r="AU924" s="82"/>
      <c r="AV924" s="82"/>
      <c r="AW924" s="82"/>
      <c r="AX924" s="82"/>
      <c r="AY924" s="82"/>
      <c r="AZ924" s="82"/>
      <c r="BA924" s="82"/>
      <c r="BB924" s="82"/>
      <c r="BC924" s="82"/>
      <c r="BD924" s="82"/>
      <c r="BE924" s="82"/>
      <c r="BF924" s="82"/>
      <c r="BG924" s="82"/>
      <c r="BH924" s="82"/>
      <c r="BI924" s="82"/>
      <c r="BJ924" s="82"/>
      <c r="BK924" s="82"/>
      <c r="BL924" s="82"/>
      <c r="BM924" s="82"/>
      <c r="BN924" s="82"/>
      <c r="BO924" s="82"/>
      <c r="BP924" s="82"/>
      <c r="BQ924" s="82"/>
      <c r="BR924" s="82"/>
      <c r="BS924" s="82"/>
      <c r="BT924" s="82"/>
      <c r="BU924" s="82"/>
      <c r="BV924" s="82"/>
      <c r="BW924" s="82"/>
      <c r="BX924" s="82"/>
      <c r="BY924" s="82"/>
      <c r="CA924" s="82"/>
      <c r="CB924" s="82"/>
      <c r="CC924" s="82"/>
    </row>
    <row r="925" spans="1:81" ht="15" customHeight="1" x14ac:dyDescent="0.2">
      <c r="A925" s="82"/>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c r="AG925" s="82"/>
      <c r="AH925" s="82"/>
      <c r="AI925" s="82"/>
      <c r="AJ925" s="82"/>
      <c r="AK925" s="82"/>
      <c r="AL925" s="82"/>
      <c r="AM925" s="82"/>
      <c r="AN925" s="82"/>
      <c r="AO925" s="82"/>
      <c r="AP925" s="82"/>
      <c r="AQ925" s="82"/>
      <c r="AR925" s="82"/>
      <c r="AS925" s="82"/>
      <c r="AT925" s="82"/>
      <c r="AU925" s="82"/>
      <c r="AV925" s="82"/>
      <c r="AW925" s="82"/>
      <c r="AX925" s="82"/>
      <c r="AY925" s="82"/>
      <c r="AZ925" s="82"/>
      <c r="BA925" s="82"/>
      <c r="BB925" s="82"/>
      <c r="BC925" s="82"/>
      <c r="BD925" s="82"/>
      <c r="BE925" s="82"/>
      <c r="BF925" s="82"/>
      <c r="BG925" s="82"/>
      <c r="BH925" s="82"/>
      <c r="BI925" s="82"/>
      <c r="BJ925" s="82"/>
      <c r="BK925" s="82"/>
      <c r="BL925" s="82"/>
      <c r="BM925" s="82"/>
      <c r="BN925" s="82"/>
      <c r="BO925" s="82"/>
      <c r="BP925" s="82"/>
      <c r="BQ925" s="82"/>
      <c r="BR925" s="82"/>
      <c r="BS925" s="82"/>
      <c r="BT925" s="82"/>
      <c r="BU925" s="82"/>
      <c r="BV925" s="82"/>
      <c r="BW925" s="82"/>
      <c r="BX925" s="82"/>
      <c r="BY925" s="82"/>
      <c r="CA925" s="82"/>
      <c r="CB925" s="82"/>
      <c r="CC925" s="82"/>
    </row>
    <row r="926" spans="1:81" ht="15" customHeight="1" x14ac:dyDescent="0.2">
      <c r="A926" s="82"/>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c r="AA926" s="82"/>
      <c r="AB926" s="82"/>
      <c r="AC926" s="82"/>
      <c r="AD926" s="82"/>
      <c r="AE926" s="82"/>
      <c r="AF926" s="82"/>
      <c r="AG926" s="82"/>
      <c r="AH926" s="82"/>
      <c r="AI926" s="82"/>
      <c r="AJ926" s="82"/>
      <c r="AK926" s="82"/>
      <c r="AL926" s="82"/>
      <c r="AM926" s="82"/>
      <c r="AN926" s="82"/>
      <c r="AO926" s="82"/>
      <c r="AP926" s="82"/>
      <c r="AQ926" s="82"/>
      <c r="AR926" s="82"/>
      <c r="AS926" s="82"/>
      <c r="AT926" s="82"/>
      <c r="AU926" s="82"/>
      <c r="AV926" s="82"/>
      <c r="AW926" s="82"/>
      <c r="AX926" s="82"/>
      <c r="AY926" s="82"/>
      <c r="AZ926" s="82"/>
      <c r="BA926" s="82"/>
      <c r="BB926" s="82"/>
      <c r="BC926" s="82"/>
      <c r="BD926" s="82"/>
      <c r="BE926" s="82"/>
      <c r="BF926" s="82"/>
      <c r="BG926" s="82"/>
      <c r="BH926" s="82"/>
      <c r="BI926" s="82"/>
      <c r="BJ926" s="82"/>
      <c r="BK926" s="82"/>
      <c r="BL926" s="82"/>
      <c r="BM926" s="82"/>
      <c r="BN926" s="82"/>
      <c r="BO926" s="82"/>
      <c r="BP926" s="82"/>
      <c r="BQ926" s="82"/>
      <c r="BR926" s="82"/>
      <c r="BS926" s="82"/>
      <c r="BT926" s="82"/>
      <c r="BU926" s="82"/>
      <c r="BV926" s="82"/>
      <c r="BW926" s="82"/>
      <c r="BX926" s="82"/>
      <c r="BY926" s="82"/>
      <c r="CA926" s="82"/>
      <c r="CB926" s="82"/>
      <c r="CC926" s="82"/>
    </row>
    <row r="927" spans="1:81" ht="15" customHeight="1" x14ac:dyDescent="0.2">
      <c r="A927" s="82"/>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c r="AA927" s="82"/>
      <c r="AB927" s="82"/>
      <c r="AC927" s="82"/>
      <c r="AD927" s="82"/>
      <c r="AE927" s="82"/>
      <c r="AF927" s="82"/>
      <c r="AG927" s="82"/>
      <c r="AH927" s="82"/>
      <c r="AI927" s="82"/>
      <c r="AJ927" s="82"/>
      <c r="AK927" s="82"/>
      <c r="AL927" s="82"/>
      <c r="AM927" s="82"/>
      <c r="AN927" s="82"/>
      <c r="AO927" s="82"/>
      <c r="AP927" s="82"/>
      <c r="AQ927" s="82"/>
      <c r="AR927" s="82"/>
      <c r="AS927" s="82"/>
      <c r="AT927" s="82"/>
      <c r="AU927" s="82"/>
      <c r="AV927" s="82"/>
      <c r="AW927" s="82"/>
      <c r="AX927" s="82"/>
      <c r="AY927" s="82"/>
      <c r="AZ927" s="82"/>
      <c r="BA927" s="82"/>
      <c r="BB927" s="82"/>
      <c r="BC927" s="82"/>
      <c r="BD927" s="82"/>
      <c r="BE927" s="82"/>
      <c r="BF927" s="82"/>
      <c r="BG927" s="82"/>
      <c r="BH927" s="82"/>
      <c r="BI927" s="82"/>
      <c r="BJ927" s="82"/>
      <c r="BK927" s="82"/>
      <c r="BL927" s="82"/>
      <c r="BM927" s="82"/>
      <c r="BN927" s="82"/>
      <c r="BO927" s="82"/>
      <c r="BP927" s="82"/>
      <c r="BQ927" s="82"/>
      <c r="BR927" s="82"/>
      <c r="BS927" s="82"/>
      <c r="BT927" s="82"/>
      <c r="BU927" s="82"/>
      <c r="BV927" s="82"/>
      <c r="BW927" s="82"/>
      <c r="BX927" s="82"/>
      <c r="BY927" s="82"/>
      <c r="CA927" s="82"/>
      <c r="CB927" s="82"/>
      <c r="CC927" s="82"/>
    </row>
    <row r="928" spans="1:81" ht="15" customHeight="1" x14ac:dyDescent="0.2">
      <c r="A928" s="82"/>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c r="AA928" s="82"/>
      <c r="AB928" s="82"/>
      <c r="AC928" s="82"/>
      <c r="AD928" s="82"/>
      <c r="AE928" s="82"/>
      <c r="AF928" s="82"/>
      <c r="AG928" s="82"/>
      <c r="AH928" s="82"/>
      <c r="AI928" s="82"/>
      <c r="AJ928" s="82"/>
      <c r="AK928" s="82"/>
      <c r="AL928" s="82"/>
      <c r="AM928" s="82"/>
      <c r="AN928" s="82"/>
      <c r="AO928" s="82"/>
      <c r="AP928" s="82"/>
      <c r="AQ928" s="82"/>
      <c r="AR928" s="82"/>
      <c r="AS928" s="82"/>
      <c r="AT928" s="82"/>
      <c r="AU928" s="82"/>
      <c r="AV928" s="82"/>
      <c r="AW928" s="82"/>
      <c r="AX928" s="82"/>
      <c r="AY928" s="82"/>
      <c r="AZ928" s="82"/>
      <c r="BA928" s="82"/>
      <c r="BB928" s="82"/>
      <c r="BC928" s="82"/>
      <c r="BD928" s="82"/>
      <c r="BE928" s="82"/>
      <c r="BF928" s="82"/>
      <c r="BG928" s="82"/>
      <c r="BH928" s="82"/>
      <c r="BI928" s="82"/>
      <c r="BJ928" s="82"/>
      <c r="BK928" s="82"/>
      <c r="BL928" s="82"/>
      <c r="BM928" s="82"/>
      <c r="BN928" s="82"/>
      <c r="BO928" s="82"/>
      <c r="BP928" s="82"/>
      <c r="BQ928" s="82"/>
      <c r="BR928" s="82"/>
      <c r="BS928" s="82"/>
      <c r="BT928" s="82"/>
      <c r="BU928" s="82"/>
      <c r="BV928" s="82"/>
      <c r="BW928" s="82"/>
      <c r="BX928" s="82"/>
      <c r="BY928" s="82"/>
      <c r="CA928" s="82"/>
      <c r="CB928" s="82"/>
      <c r="CC928" s="82"/>
    </row>
    <row r="929" spans="1:81" ht="15" customHeight="1" x14ac:dyDescent="0.2">
      <c r="A929" s="82"/>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c r="AA929" s="82"/>
      <c r="AB929" s="82"/>
      <c r="AC929" s="82"/>
      <c r="AD929" s="82"/>
      <c r="AE929" s="82"/>
      <c r="AF929" s="82"/>
      <c r="AG929" s="82"/>
      <c r="AH929" s="82"/>
      <c r="AI929" s="82"/>
      <c r="AJ929" s="82"/>
      <c r="AK929" s="82"/>
      <c r="AL929" s="82"/>
      <c r="AM929" s="82"/>
      <c r="AN929" s="82"/>
      <c r="AO929" s="82"/>
      <c r="AP929" s="82"/>
      <c r="AQ929" s="82"/>
      <c r="AR929" s="82"/>
      <c r="AS929" s="82"/>
      <c r="AT929" s="82"/>
      <c r="AU929" s="82"/>
      <c r="AV929" s="82"/>
      <c r="AW929" s="82"/>
      <c r="AX929" s="82"/>
      <c r="AY929" s="82"/>
      <c r="AZ929" s="82"/>
      <c r="BA929" s="82"/>
      <c r="BB929" s="82"/>
      <c r="BC929" s="82"/>
      <c r="BD929" s="82"/>
      <c r="BE929" s="82"/>
      <c r="BF929" s="82"/>
      <c r="BG929" s="82"/>
      <c r="BH929" s="82"/>
      <c r="BI929" s="82"/>
      <c r="BJ929" s="82"/>
      <c r="BK929" s="82"/>
      <c r="BL929" s="82"/>
      <c r="BM929" s="82"/>
      <c r="BN929" s="82"/>
      <c r="BO929" s="82"/>
      <c r="BP929" s="82"/>
      <c r="BQ929" s="82"/>
      <c r="BR929" s="82"/>
      <c r="BS929" s="82"/>
      <c r="BT929" s="82"/>
      <c r="BU929" s="82"/>
      <c r="BV929" s="82"/>
      <c r="BW929" s="82"/>
      <c r="BX929" s="82"/>
      <c r="BY929" s="82"/>
      <c r="CA929" s="82"/>
      <c r="CB929" s="82"/>
      <c r="CC929" s="82"/>
    </row>
    <row r="930" spans="1:81" ht="15" customHeight="1" x14ac:dyDescent="0.2">
      <c r="A930" s="82"/>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c r="AA930" s="82"/>
      <c r="AB930" s="82"/>
      <c r="AC930" s="82"/>
      <c r="AD930" s="82"/>
      <c r="AE930" s="82"/>
      <c r="AF930" s="82"/>
      <c r="AG930" s="82"/>
      <c r="AH930" s="82"/>
      <c r="AI930" s="82"/>
      <c r="AJ930" s="82"/>
      <c r="AK930" s="82"/>
      <c r="AL930" s="82"/>
      <c r="AM930" s="82"/>
      <c r="AN930" s="82"/>
      <c r="AO930" s="82"/>
      <c r="AP930" s="82"/>
      <c r="AQ930" s="82"/>
      <c r="AR930" s="82"/>
      <c r="AS930" s="82"/>
      <c r="AT930" s="82"/>
      <c r="AU930" s="82"/>
      <c r="AV930" s="82"/>
      <c r="AW930" s="82"/>
      <c r="AX930" s="82"/>
      <c r="AY930" s="82"/>
      <c r="AZ930" s="82"/>
      <c r="BA930" s="82"/>
      <c r="BB930" s="82"/>
      <c r="BC930" s="82"/>
      <c r="BD930" s="82"/>
      <c r="BE930" s="82"/>
      <c r="BF930" s="82"/>
      <c r="BG930" s="82"/>
      <c r="BH930" s="82"/>
      <c r="BI930" s="82"/>
      <c r="BJ930" s="82"/>
      <c r="BK930" s="82"/>
      <c r="BL930" s="82"/>
      <c r="BM930" s="82"/>
      <c r="BN930" s="82"/>
      <c r="BO930" s="82"/>
      <c r="BP930" s="82"/>
      <c r="BQ930" s="82"/>
      <c r="BR930" s="82"/>
      <c r="BS930" s="82"/>
      <c r="BT930" s="82"/>
      <c r="BU930" s="82"/>
      <c r="BV930" s="82"/>
      <c r="BW930" s="82"/>
      <c r="BX930" s="82"/>
      <c r="BY930" s="82"/>
      <c r="CA930" s="82"/>
      <c r="CB930" s="82"/>
      <c r="CC930" s="82"/>
    </row>
    <row r="931" spans="1:81" ht="15" customHeight="1" x14ac:dyDescent="0.2">
      <c r="A931" s="82"/>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c r="AG931" s="82"/>
      <c r="AH931" s="82"/>
      <c r="AI931" s="82"/>
      <c r="AJ931" s="82"/>
      <c r="AK931" s="82"/>
      <c r="AL931" s="82"/>
      <c r="AM931" s="82"/>
      <c r="AN931" s="82"/>
      <c r="AO931" s="82"/>
      <c r="AP931" s="82"/>
      <c r="AQ931" s="82"/>
      <c r="AR931" s="82"/>
      <c r="AS931" s="82"/>
      <c r="AT931" s="82"/>
      <c r="AU931" s="82"/>
      <c r="AV931" s="82"/>
      <c r="AW931" s="82"/>
      <c r="AX931" s="82"/>
      <c r="AY931" s="82"/>
      <c r="AZ931" s="82"/>
      <c r="BA931" s="82"/>
      <c r="BB931" s="82"/>
      <c r="BC931" s="82"/>
      <c r="BD931" s="82"/>
      <c r="BE931" s="82"/>
      <c r="BF931" s="82"/>
      <c r="BG931" s="82"/>
      <c r="BH931" s="82"/>
      <c r="BI931" s="82"/>
      <c r="BJ931" s="82"/>
      <c r="BK931" s="82"/>
      <c r="BL931" s="82"/>
      <c r="BM931" s="82"/>
      <c r="BN931" s="82"/>
      <c r="BO931" s="82"/>
      <c r="BP931" s="82"/>
      <c r="BQ931" s="82"/>
      <c r="BR931" s="82"/>
      <c r="BS931" s="82"/>
      <c r="BT931" s="82"/>
      <c r="BU931" s="82"/>
      <c r="BV931" s="82"/>
      <c r="BW931" s="82"/>
      <c r="BX931" s="82"/>
      <c r="BY931" s="82"/>
      <c r="CA931" s="82"/>
      <c r="CB931" s="82"/>
      <c r="CC931" s="82"/>
    </row>
    <row r="932" spans="1:81" ht="15" customHeight="1" x14ac:dyDescent="0.2">
      <c r="A932" s="82"/>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c r="AA932" s="82"/>
      <c r="AB932" s="82"/>
      <c r="AC932" s="82"/>
      <c r="AD932" s="82"/>
      <c r="AE932" s="82"/>
      <c r="AF932" s="82"/>
      <c r="AG932" s="82"/>
      <c r="AH932" s="82"/>
      <c r="AI932" s="82"/>
      <c r="AJ932" s="82"/>
      <c r="AK932" s="82"/>
      <c r="AL932" s="82"/>
      <c r="AM932" s="82"/>
      <c r="AN932" s="82"/>
      <c r="AO932" s="82"/>
      <c r="AP932" s="82"/>
      <c r="AQ932" s="82"/>
      <c r="AR932" s="82"/>
      <c r="AS932" s="82"/>
      <c r="AT932" s="82"/>
      <c r="AU932" s="82"/>
      <c r="AV932" s="82"/>
      <c r="AW932" s="82"/>
      <c r="AX932" s="82"/>
      <c r="AY932" s="82"/>
      <c r="AZ932" s="82"/>
      <c r="BA932" s="82"/>
      <c r="BB932" s="82"/>
      <c r="BC932" s="82"/>
      <c r="BD932" s="82"/>
      <c r="BE932" s="82"/>
      <c r="BF932" s="82"/>
      <c r="BG932" s="82"/>
      <c r="BH932" s="82"/>
      <c r="BI932" s="82"/>
      <c r="BJ932" s="82"/>
      <c r="BK932" s="82"/>
      <c r="BL932" s="82"/>
      <c r="BM932" s="82"/>
      <c r="BN932" s="82"/>
      <c r="BO932" s="82"/>
      <c r="BP932" s="82"/>
      <c r="BQ932" s="82"/>
      <c r="BR932" s="82"/>
      <c r="BS932" s="82"/>
      <c r="BT932" s="82"/>
      <c r="BU932" s="82"/>
      <c r="BV932" s="82"/>
      <c r="BW932" s="82"/>
      <c r="BX932" s="82"/>
      <c r="BY932" s="82"/>
      <c r="CA932" s="82"/>
      <c r="CB932" s="82"/>
      <c r="CC932" s="82"/>
    </row>
    <row r="933" spans="1:81" ht="15" customHeight="1" x14ac:dyDescent="0.2">
      <c r="A933" s="82"/>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c r="AA933" s="82"/>
      <c r="AB933" s="82"/>
      <c r="AC933" s="82"/>
      <c r="AD933" s="82"/>
      <c r="AE933" s="82"/>
      <c r="AF933" s="82"/>
      <c r="AG933" s="82"/>
      <c r="AH933" s="82"/>
      <c r="AI933" s="82"/>
      <c r="AJ933" s="82"/>
      <c r="AK933" s="82"/>
      <c r="AL933" s="82"/>
      <c r="AM933" s="82"/>
      <c r="AN933" s="82"/>
      <c r="AO933" s="82"/>
      <c r="AP933" s="82"/>
      <c r="AQ933" s="82"/>
      <c r="AR933" s="82"/>
      <c r="AS933" s="82"/>
      <c r="AT933" s="82"/>
      <c r="AU933" s="82"/>
      <c r="AV933" s="82"/>
      <c r="AW933" s="82"/>
      <c r="AX933" s="82"/>
      <c r="AY933" s="82"/>
      <c r="AZ933" s="82"/>
      <c r="BA933" s="82"/>
      <c r="BB933" s="82"/>
      <c r="BC933" s="82"/>
      <c r="BD933" s="82"/>
      <c r="BE933" s="82"/>
      <c r="BF933" s="82"/>
      <c r="BG933" s="82"/>
      <c r="BH933" s="82"/>
      <c r="BI933" s="82"/>
      <c r="BJ933" s="82"/>
      <c r="BK933" s="82"/>
      <c r="BL933" s="82"/>
      <c r="BM933" s="82"/>
      <c r="BN933" s="82"/>
      <c r="BO933" s="82"/>
      <c r="BP933" s="82"/>
      <c r="BQ933" s="82"/>
      <c r="BR933" s="82"/>
      <c r="BS933" s="82"/>
      <c r="BT933" s="82"/>
      <c r="BU933" s="82"/>
      <c r="BV933" s="82"/>
      <c r="BW933" s="82"/>
      <c r="BX933" s="82"/>
      <c r="BY933" s="82"/>
      <c r="CA933" s="82"/>
      <c r="CB933" s="82"/>
      <c r="CC933" s="82"/>
    </row>
    <row r="934" spans="1:81" ht="15" customHeight="1" x14ac:dyDescent="0.2">
      <c r="A934" s="82"/>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c r="AA934" s="82"/>
      <c r="AB934" s="82"/>
      <c r="AC934" s="82"/>
      <c r="AD934" s="82"/>
      <c r="AE934" s="82"/>
      <c r="AF934" s="82"/>
      <c r="AG934" s="82"/>
      <c r="AH934" s="82"/>
      <c r="AI934" s="82"/>
      <c r="AJ934" s="82"/>
      <c r="AK934" s="82"/>
      <c r="AL934" s="82"/>
      <c r="AM934" s="82"/>
      <c r="AN934" s="82"/>
      <c r="AO934" s="82"/>
      <c r="AP934" s="82"/>
      <c r="AQ934" s="82"/>
      <c r="AR934" s="82"/>
      <c r="AS934" s="82"/>
      <c r="AT934" s="82"/>
      <c r="AU934" s="82"/>
      <c r="AV934" s="82"/>
      <c r="AW934" s="82"/>
      <c r="AX934" s="82"/>
      <c r="AY934" s="82"/>
      <c r="AZ934" s="82"/>
      <c r="BA934" s="82"/>
      <c r="BB934" s="82"/>
      <c r="BC934" s="82"/>
      <c r="BD934" s="82"/>
      <c r="BE934" s="82"/>
      <c r="BF934" s="82"/>
      <c r="BG934" s="82"/>
      <c r="BH934" s="82"/>
      <c r="BI934" s="82"/>
      <c r="BJ934" s="82"/>
      <c r="BK934" s="82"/>
      <c r="BL934" s="82"/>
      <c r="BM934" s="82"/>
      <c r="BN934" s="82"/>
      <c r="BO934" s="82"/>
      <c r="BP934" s="82"/>
      <c r="BQ934" s="82"/>
      <c r="BR934" s="82"/>
      <c r="BS934" s="82"/>
      <c r="BT934" s="82"/>
      <c r="BU934" s="82"/>
      <c r="BV934" s="82"/>
      <c r="BW934" s="82"/>
      <c r="BX934" s="82"/>
      <c r="BY934" s="82"/>
      <c r="CA934" s="82"/>
      <c r="CB934" s="82"/>
      <c r="CC934" s="82"/>
    </row>
    <row r="935" spans="1:81" ht="15" customHeight="1" x14ac:dyDescent="0.2">
      <c r="A935" s="82"/>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c r="AA935" s="82"/>
      <c r="AB935" s="82"/>
      <c r="AC935" s="82"/>
      <c r="AD935" s="82"/>
      <c r="AE935" s="82"/>
      <c r="AF935" s="82"/>
      <c r="AG935" s="82"/>
      <c r="AH935" s="82"/>
      <c r="AI935" s="82"/>
      <c r="AJ935" s="82"/>
      <c r="AK935" s="82"/>
      <c r="AL935" s="82"/>
      <c r="AM935" s="82"/>
      <c r="AN935" s="82"/>
      <c r="AO935" s="82"/>
      <c r="AP935" s="82"/>
      <c r="AQ935" s="82"/>
      <c r="AR935" s="82"/>
      <c r="AS935" s="82"/>
      <c r="AT935" s="82"/>
      <c r="AU935" s="82"/>
      <c r="AV935" s="82"/>
      <c r="AW935" s="82"/>
      <c r="AX935" s="82"/>
      <c r="AY935" s="82"/>
      <c r="AZ935" s="82"/>
      <c r="BA935" s="82"/>
      <c r="BB935" s="82"/>
      <c r="BC935" s="82"/>
      <c r="BD935" s="82"/>
      <c r="BE935" s="82"/>
      <c r="BF935" s="82"/>
      <c r="BG935" s="82"/>
      <c r="BH935" s="82"/>
      <c r="BI935" s="82"/>
      <c r="BJ935" s="82"/>
      <c r="BK935" s="82"/>
      <c r="BL935" s="82"/>
      <c r="BM935" s="82"/>
      <c r="BN935" s="82"/>
      <c r="BO935" s="82"/>
      <c r="BP935" s="82"/>
      <c r="BQ935" s="82"/>
      <c r="BR935" s="82"/>
      <c r="BS935" s="82"/>
      <c r="BT935" s="82"/>
      <c r="BU935" s="82"/>
      <c r="BV935" s="82"/>
      <c r="BW935" s="82"/>
      <c r="BX935" s="82"/>
      <c r="BY935" s="82"/>
      <c r="CA935" s="82"/>
      <c r="CB935" s="82"/>
      <c r="CC935" s="82"/>
    </row>
    <row r="936" spans="1:81" ht="15" customHeight="1" x14ac:dyDescent="0.2">
      <c r="A936" s="82"/>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c r="AA936" s="82"/>
      <c r="AB936" s="82"/>
      <c r="AC936" s="82"/>
      <c r="AD936" s="82"/>
      <c r="AE936" s="82"/>
      <c r="AF936" s="82"/>
      <c r="AG936" s="82"/>
      <c r="AH936" s="82"/>
      <c r="AI936" s="82"/>
      <c r="AJ936" s="82"/>
      <c r="AK936" s="82"/>
      <c r="AL936" s="82"/>
      <c r="AM936" s="82"/>
      <c r="AN936" s="82"/>
      <c r="AO936" s="82"/>
      <c r="AP936" s="82"/>
      <c r="AQ936" s="82"/>
      <c r="AR936" s="82"/>
      <c r="AS936" s="82"/>
      <c r="AT936" s="82"/>
      <c r="AU936" s="82"/>
      <c r="AV936" s="82"/>
      <c r="AW936" s="82"/>
      <c r="AX936" s="82"/>
      <c r="AY936" s="82"/>
      <c r="AZ936" s="82"/>
      <c r="BA936" s="82"/>
      <c r="BB936" s="82"/>
      <c r="BC936" s="82"/>
      <c r="BD936" s="82"/>
      <c r="BE936" s="82"/>
      <c r="BF936" s="82"/>
      <c r="BG936" s="82"/>
      <c r="BH936" s="82"/>
      <c r="BI936" s="82"/>
      <c r="BJ936" s="82"/>
      <c r="BK936" s="82"/>
      <c r="BL936" s="82"/>
      <c r="BM936" s="82"/>
      <c r="BN936" s="82"/>
      <c r="BO936" s="82"/>
      <c r="BP936" s="82"/>
      <c r="BQ936" s="82"/>
      <c r="BR936" s="82"/>
      <c r="BS936" s="82"/>
      <c r="BT936" s="82"/>
      <c r="BU936" s="82"/>
      <c r="BV936" s="82"/>
      <c r="BW936" s="82"/>
      <c r="BX936" s="82"/>
      <c r="BY936" s="82"/>
      <c r="CA936" s="82"/>
      <c r="CB936" s="82"/>
      <c r="CC936" s="82"/>
    </row>
    <row r="937" spans="1:81" ht="15" customHeight="1" x14ac:dyDescent="0.2">
      <c r="A937" s="82"/>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c r="AG937" s="82"/>
      <c r="AH937" s="82"/>
      <c r="AI937" s="82"/>
      <c r="AJ937" s="82"/>
      <c r="AK937" s="82"/>
      <c r="AL937" s="82"/>
      <c r="AM937" s="82"/>
      <c r="AN937" s="82"/>
      <c r="AO937" s="82"/>
      <c r="AP937" s="82"/>
      <c r="AQ937" s="82"/>
      <c r="AR937" s="82"/>
      <c r="AS937" s="82"/>
      <c r="AT937" s="82"/>
      <c r="AU937" s="82"/>
      <c r="AV937" s="82"/>
      <c r="AW937" s="82"/>
      <c r="AX937" s="82"/>
      <c r="AY937" s="82"/>
      <c r="AZ937" s="82"/>
      <c r="BA937" s="82"/>
      <c r="BB937" s="82"/>
      <c r="BC937" s="82"/>
      <c r="BD937" s="82"/>
      <c r="BE937" s="82"/>
      <c r="BF937" s="82"/>
      <c r="BG937" s="82"/>
      <c r="BH937" s="82"/>
      <c r="BI937" s="82"/>
      <c r="BJ937" s="82"/>
      <c r="BK937" s="82"/>
      <c r="BL937" s="82"/>
      <c r="BM937" s="82"/>
      <c r="BN937" s="82"/>
      <c r="BO937" s="82"/>
      <c r="BP937" s="82"/>
      <c r="BQ937" s="82"/>
      <c r="BR937" s="82"/>
      <c r="BS937" s="82"/>
      <c r="BT937" s="82"/>
      <c r="BU937" s="82"/>
      <c r="BV937" s="82"/>
      <c r="BW937" s="82"/>
      <c r="BX937" s="82"/>
      <c r="BY937" s="82"/>
      <c r="CA937" s="82"/>
      <c r="CB937" s="82"/>
      <c r="CC937" s="82"/>
    </row>
    <row r="938" spans="1:81" ht="15" customHeight="1" x14ac:dyDescent="0.2">
      <c r="A938" s="82"/>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c r="AA938" s="82"/>
      <c r="AB938" s="82"/>
      <c r="AC938" s="82"/>
      <c r="AD938" s="82"/>
      <c r="AE938" s="82"/>
      <c r="AF938" s="82"/>
      <c r="AG938" s="82"/>
      <c r="AH938" s="82"/>
      <c r="AI938" s="82"/>
      <c r="AJ938" s="82"/>
      <c r="AK938" s="82"/>
      <c r="AL938" s="82"/>
      <c r="AM938" s="82"/>
      <c r="AN938" s="82"/>
      <c r="AO938" s="82"/>
      <c r="AP938" s="82"/>
      <c r="AQ938" s="82"/>
      <c r="AR938" s="82"/>
      <c r="AS938" s="82"/>
      <c r="AT938" s="82"/>
      <c r="AU938" s="82"/>
      <c r="AV938" s="82"/>
      <c r="AW938" s="82"/>
      <c r="AX938" s="82"/>
      <c r="AY938" s="82"/>
      <c r="AZ938" s="82"/>
      <c r="BA938" s="82"/>
      <c r="BB938" s="82"/>
      <c r="BC938" s="82"/>
      <c r="BD938" s="82"/>
      <c r="BE938" s="82"/>
      <c r="BF938" s="82"/>
      <c r="BG938" s="82"/>
      <c r="BH938" s="82"/>
      <c r="BI938" s="82"/>
      <c r="BJ938" s="82"/>
      <c r="BK938" s="82"/>
      <c r="BL938" s="82"/>
      <c r="BM938" s="82"/>
      <c r="BN938" s="82"/>
      <c r="BO938" s="82"/>
      <c r="BP938" s="82"/>
      <c r="BQ938" s="82"/>
      <c r="BR938" s="82"/>
      <c r="BS938" s="82"/>
      <c r="BT938" s="82"/>
      <c r="BU938" s="82"/>
      <c r="BV938" s="82"/>
      <c r="BW938" s="82"/>
      <c r="BX938" s="82"/>
      <c r="BY938" s="82"/>
      <c r="CA938" s="82"/>
      <c r="CB938" s="82"/>
      <c r="CC938" s="82"/>
    </row>
    <row r="939" spans="1:81" ht="15" customHeight="1" x14ac:dyDescent="0.2">
      <c r="A939" s="82"/>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c r="AA939" s="82"/>
      <c r="AB939" s="82"/>
      <c r="AC939" s="82"/>
      <c r="AD939" s="82"/>
      <c r="AE939" s="82"/>
      <c r="AF939" s="82"/>
      <c r="AG939" s="82"/>
      <c r="AH939" s="82"/>
      <c r="AI939" s="82"/>
      <c r="AJ939" s="82"/>
      <c r="AK939" s="82"/>
      <c r="AL939" s="82"/>
      <c r="AM939" s="82"/>
      <c r="AN939" s="82"/>
      <c r="AO939" s="82"/>
      <c r="AP939" s="82"/>
      <c r="AQ939" s="82"/>
      <c r="AR939" s="82"/>
      <c r="AS939" s="82"/>
      <c r="AT939" s="82"/>
      <c r="AU939" s="82"/>
      <c r="AV939" s="82"/>
      <c r="AW939" s="82"/>
      <c r="AX939" s="82"/>
      <c r="AY939" s="82"/>
      <c r="AZ939" s="82"/>
      <c r="BA939" s="82"/>
      <c r="BB939" s="82"/>
      <c r="BC939" s="82"/>
      <c r="BD939" s="82"/>
      <c r="BE939" s="82"/>
      <c r="BF939" s="82"/>
      <c r="BG939" s="82"/>
      <c r="BH939" s="82"/>
      <c r="BI939" s="82"/>
      <c r="BJ939" s="82"/>
      <c r="BK939" s="82"/>
      <c r="BL939" s="82"/>
      <c r="BM939" s="82"/>
      <c r="BN939" s="82"/>
      <c r="BO939" s="82"/>
      <c r="BP939" s="82"/>
      <c r="BQ939" s="82"/>
      <c r="BR939" s="82"/>
      <c r="BS939" s="82"/>
      <c r="BT939" s="82"/>
      <c r="BU939" s="82"/>
      <c r="BV939" s="82"/>
      <c r="BW939" s="82"/>
      <c r="BX939" s="82"/>
      <c r="BY939" s="82"/>
      <c r="CA939" s="82"/>
      <c r="CB939" s="82"/>
      <c r="CC939" s="82"/>
    </row>
    <row r="940" spans="1:81" ht="15" customHeight="1" x14ac:dyDescent="0.2">
      <c r="A940" s="82"/>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c r="AA940" s="82"/>
      <c r="AB940" s="82"/>
      <c r="AC940" s="82"/>
      <c r="AD940" s="82"/>
      <c r="AE940" s="82"/>
      <c r="AF940" s="82"/>
      <c r="AG940" s="82"/>
      <c r="AH940" s="82"/>
      <c r="AI940" s="82"/>
      <c r="AJ940" s="82"/>
      <c r="AK940" s="82"/>
      <c r="AL940" s="82"/>
      <c r="AM940" s="82"/>
      <c r="AN940" s="82"/>
      <c r="AO940" s="82"/>
      <c r="AP940" s="82"/>
      <c r="AQ940" s="82"/>
      <c r="AR940" s="82"/>
      <c r="AS940" s="82"/>
      <c r="AT940" s="82"/>
      <c r="AU940" s="82"/>
      <c r="AV940" s="82"/>
      <c r="AW940" s="82"/>
      <c r="AX940" s="82"/>
      <c r="AY940" s="82"/>
      <c r="AZ940" s="82"/>
      <c r="BA940" s="82"/>
      <c r="BB940" s="82"/>
      <c r="BC940" s="82"/>
      <c r="BD940" s="82"/>
      <c r="BE940" s="82"/>
      <c r="BF940" s="82"/>
      <c r="BG940" s="82"/>
      <c r="BH940" s="82"/>
      <c r="BI940" s="82"/>
      <c r="BJ940" s="82"/>
      <c r="BK940" s="82"/>
      <c r="BL940" s="82"/>
      <c r="BM940" s="82"/>
      <c r="BN940" s="82"/>
      <c r="BO940" s="82"/>
      <c r="BP940" s="82"/>
      <c r="BQ940" s="82"/>
      <c r="BR940" s="82"/>
      <c r="BS940" s="82"/>
      <c r="BT940" s="82"/>
      <c r="BU940" s="82"/>
      <c r="BV940" s="82"/>
      <c r="BW940" s="82"/>
      <c r="BX940" s="82"/>
      <c r="BY940" s="82"/>
      <c r="CA940" s="82"/>
      <c r="CB940" s="82"/>
      <c r="CC940" s="82"/>
    </row>
    <row r="941" spans="1:81" ht="15" customHeight="1" x14ac:dyDescent="0.2">
      <c r="A941" s="82"/>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c r="AA941" s="82"/>
      <c r="AB941" s="82"/>
      <c r="AC941" s="82"/>
      <c r="AD941" s="82"/>
      <c r="AE941" s="82"/>
      <c r="AF941" s="82"/>
      <c r="AG941" s="82"/>
      <c r="AH941" s="82"/>
      <c r="AI941" s="82"/>
      <c r="AJ941" s="82"/>
      <c r="AK941" s="82"/>
      <c r="AL941" s="82"/>
      <c r="AM941" s="82"/>
      <c r="AN941" s="82"/>
      <c r="AO941" s="82"/>
      <c r="AP941" s="82"/>
      <c r="AQ941" s="82"/>
      <c r="AR941" s="82"/>
      <c r="AS941" s="82"/>
      <c r="AT941" s="82"/>
      <c r="AU941" s="82"/>
      <c r="AV941" s="82"/>
      <c r="AW941" s="82"/>
      <c r="AX941" s="82"/>
      <c r="AY941" s="82"/>
      <c r="AZ941" s="82"/>
      <c r="BA941" s="82"/>
      <c r="BB941" s="82"/>
      <c r="BC941" s="82"/>
      <c r="BD941" s="82"/>
      <c r="BE941" s="82"/>
      <c r="BF941" s="82"/>
      <c r="BG941" s="82"/>
      <c r="BH941" s="82"/>
      <c r="BI941" s="82"/>
      <c r="BJ941" s="82"/>
      <c r="BK941" s="82"/>
      <c r="BL941" s="82"/>
      <c r="BM941" s="82"/>
      <c r="BN941" s="82"/>
      <c r="BO941" s="82"/>
      <c r="BP941" s="82"/>
      <c r="BQ941" s="82"/>
      <c r="BR941" s="82"/>
      <c r="BS941" s="82"/>
      <c r="BT941" s="82"/>
      <c r="BU941" s="82"/>
      <c r="BV941" s="82"/>
      <c r="BW941" s="82"/>
      <c r="BX941" s="82"/>
      <c r="BY941" s="82"/>
      <c r="CA941" s="82"/>
      <c r="CB941" s="82"/>
      <c r="CC941" s="82"/>
    </row>
    <row r="942" spans="1:81" ht="15" customHeight="1" x14ac:dyDescent="0.2">
      <c r="A942" s="82"/>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c r="AA942" s="82"/>
      <c r="AB942" s="82"/>
      <c r="AC942" s="82"/>
      <c r="AD942" s="82"/>
      <c r="AE942" s="82"/>
      <c r="AF942" s="82"/>
      <c r="AG942" s="82"/>
      <c r="AH942" s="82"/>
      <c r="AI942" s="82"/>
      <c r="AJ942" s="82"/>
      <c r="AK942" s="82"/>
      <c r="AL942" s="82"/>
      <c r="AM942" s="82"/>
      <c r="AN942" s="82"/>
      <c r="AO942" s="82"/>
      <c r="AP942" s="82"/>
      <c r="AQ942" s="82"/>
      <c r="AR942" s="82"/>
      <c r="AS942" s="82"/>
      <c r="AT942" s="82"/>
      <c r="AU942" s="82"/>
      <c r="AV942" s="82"/>
      <c r="AW942" s="82"/>
      <c r="AX942" s="82"/>
      <c r="AY942" s="82"/>
      <c r="AZ942" s="82"/>
      <c r="BA942" s="82"/>
      <c r="BB942" s="82"/>
      <c r="BC942" s="82"/>
      <c r="BD942" s="82"/>
      <c r="BE942" s="82"/>
      <c r="BF942" s="82"/>
      <c r="BG942" s="82"/>
      <c r="BH942" s="82"/>
      <c r="BI942" s="82"/>
      <c r="BJ942" s="82"/>
      <c r="BK942" s="82"/>
      <c r="BL942" s="82"/>
      <c r="BM942" s="82"/>
      <c r="BN942" s="82"/>
      <c r="BO942" s="82"/>
      <c r="BP942" s="82"/>
      <c r="BQ942" s="82"/>
      <c r="BR942" s="82"/>
      <c r="BS942" s="82"/>
      <c r="BT942" s="82"/>
      <c r="BU942" s="82"/>
      <c r="BV942" s="82"/>
      <c r="BW942" s="82"/>
      <c r="BX942" s="82"/>
      <c r="BY942" s="82"/>
      <c r="CA942" s="82"/>
      <c r="CB942" s="82"/>
      <c r="CC942" s="82"/>
    </row>
    <row r="943" spans="1:81" ht="15" customHeight="1" x14ac:dyDescent="0.2">
      <c r="A943" s="82"/>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c r="AA943" s="82"/>
      <c r="AB943" s="82"/>
      <c r="AC943" s="82"/>
      <c r="AD943" s="82"/>
      <c r="AE943" s="82"/>
      <c r="AF943" s="82"/>
      <c r="AG943" s="82"/>
      <c r="AH943" s="82"/>
      <c r="AI943" s="82"/>
      <c r="AJ943" s="82"/>
      <c r="AK943" s="82"/>
      <c r="AL943" s="82"/>
      <c r="AM943" s="82"/>
      <c r="AN943" s="82"/>
      <c r="AO943" s="82"/>
      <c r="AP943" s="82"/>
      <c r="AQ943" s="82"/>
      <c r="AR943" s="82"/>
      <c r="AS943" s="82"/>
      <c r="AT943" s="82"/>
      <c r="AU943" s="82"/>
      <c r="AV943" s="82"/>
      <c r="AW943" s="82"/>
      <c r="AX943" s="82"/>
      <c r="AY943" s="82"/>
      <c r="AZ943" s="82"/>
      <c r="BA943" s="82"/>
      <c r="BB943" s="82"/>
      <c r="BC943" s="82"/>
      <c r="BD943" s="82"/>
      <c r="BE943" s="82"/>
      <c r="BF943" s="82"/>
      <c r="BG943" s="82"/>
      <c r="BH943" s="82"/>
      <c r="BI943" s="82"/>
      <c r="BJ943" s="82"/>
      <c r="BK943" s="82"/>
      <c r="BL943" s="82"/>
      <c r="BM943" s="82"/>
      <c r="BN943" s="82"/>
      <c r="BO943" s="82"/>
      <c r="BP943" s="82"/>
      <c r="BQ943" s="82"/>
      <c r="BR943" s="82"/>
      <c r="BS943" s="82"/>
      <c r="BT943" s="82"/>
      <c r="BU943" s="82"/>
      <c r="BV943" s="82"/>
      <c r="BW943" s="82"/>
      <c r="BX943" s="82"/>
      <c r="BY943" s="82"/>
      <c r="CA943" s="82"/>
      <c r="CB943" s="82"/>
      <c r="CC943" s="82"/>
    </row>
    <row r="944" spans="1:81" ht="15" customHeight="1" x14ac:dyDescent="0.2">
      <c r="A944" s="82"/>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c r="AA944" s="82"/>
      <c r="AB944" s="82"/>
      <c r="AC944" s="82"/>
      <c r="AD944" s="82"/>
      <c r="AE944" s="82"/>
      <c r="AF944" s="82"/>
      <c r="AG944" s="82"/>
      <c r="AH944" s="82"/>
      <c r="AI944" s="82"/>
      <c r="AJ944" s="82"/>
      <c r="AK944" s="82"/>
      <c r="AL944" s="82"/>
      <c r="AM944" s="82"/>
      <c r="AN944" s="82"/>
      <c r="AO944" s="82"/>
      <c r="AP944" s="82"/>
      <c r="AQ944" s="82"/>
      <c r="AR944" s="82"/>
      <c r="AS944" s="82"/>
      <c r="AT944" s="82"/>
      <c r="AU944" s="82"/>
      <c r="AV944" s="82"/>
      <c r="AW944" s="82"/>
      <c r="AX944" s="82"/>
      <c r="AY944" s="82"/>
      <c r="AZ944" s="82"/>
      <c r="BA944" s="82"/>
      <c r="BB944" s="82"/>
      <c r="BC944" s="82"/>
      <c r="BD944" s="82"/>
      <c r="BE944" s="82"/>
      <c r="BF944" s="82"/>
      <c r="BG944" s="82"/>
      <c r="BH944" s="82"/>
      <c r="BI944" s="82"/>
      <c r="BJ944" s="82"/>
      <c r="BK944" s="82"/>
      <c r="BL944" s="82"/>
      <c r="BM944" s="82"/>
      <c r="BN944" s="82"/>
      <c r="BO944" s="82"/>
      <c r="BP944" s="82"/>
      <c r="BQ944" s="82"/>
      <c r="BR944" s="82"/>
      <c r="BS944" s="82"/>
      <c r="BT944" s="82"/>
      <c r="BU944" s="82"/>
      <c r="BV944" s="82"/>
      <c r="BW944" s="82"/>
      <c r="BX944" s="82"/>
      <c r="BY944" s="82"/>
      <c r="CA944" s="82"/>
      <c r="CB944" s="82"/>
      <c r="CC944" s="82"/>
    </row>
    <row r="945" spans="1:81" ht="15" customHeight="1" x14ac:dyDescent="0.2">
      <c r="A945" s="82"/>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c r="AA945" s="82"/>
      <c r="AB945" s="82"/>
      <c r="AC945" s="82"/>
      <c r="AD945" s="82"/>
      <c r="AE945" s="82"/>
      <c r="AF945" s="82"/>
      <c r="AG945" s="82"/>
      <c r="AH945" s="82"/>
      <c r="AI945" s="82"/>
      <c r="AJ945" s="82"/>
      <c r="AK945" s="82"/>
      <c r="AL945" s="82"/>
      <c r="AM945" s="82"/>
      <c r="AN945" s="82"/>
      <c r="AO945" s="82"/>
      <c r="AP945" s="82"/>
      <c r="AQ945" s="82"/>
      <c r="AR945" s="82"/>
      <c r="AS945" s="82"/>
      <c r="AT945" s="82"/>
      <c r="AU945" s="82"/>
      <c r="AV945" s="82"/>
      <c r="AW945" s="82"/>
      <c r="AX945" s="82"/>
      <c r="AY945" s="82"/>
      <c r="AZ945" s="82"/>
      <c r="BA945" s="82"/>
      <c r="BB945" s="82"/>
      <c r="BC945" s="82"/>
      <c r="BD945" s="82"/>
      <c r="BE945" s="82"/>
      <c r="BF945" s="82"/>
      <c r="BG945" s="82"/>
      <c r="BH945" s="82"/>
      <c r="BI945" s="82"/>
      <c r="BJ945" s="82"/>
      <c r="BK945" s="82"/>
      <c r="BL945" s="82"/>
      <c r="BM945" s="82"/>
      <c r="BN945" s="82"/>
      <c r="BO945" s="82"/>
      <c r="BP945" s="82"/>
      <c r="BQ945" s="82"/>
      <c r="BR945" s="82"/>
      <c r="BS945" s="82"/>
      <c r="BT945" s="82"/>
      <c r="BU945" s="82"/>
      <c r="BV945" s="82"/>
      <c r="BW945" s="82"/>
      <c r="BX945" s="82"/>
      <c r="BY945" s="82"/>
      <c r="CA945" s="82"/>
      <c r="CB945" s="82"/>
      <c r="CC945" s="82"/>
    </row>
    <row r="946" spans="1:81" ht="15" customHeight="1" x14ac:dyDescent="0.2">
      <c r="A946" s="82"/>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c r="AA946" s="82"/>
      <c r="AB946" s="82"/>
      <c r="AC946" s="82"/>
      <c r="AD946" s="82"/>
      <c r="AE946" s="82"/>
      <c r="AF946" s="82"/>
      <c r="AG946" s="82"/>
      <c r="AH946" s="82"/>
      <c r="AI946" s="82"/>
      <c r="AJ946" s="82"/>
      <c r="AK946" s="82"/>
      <c r="AL946" s="82"/>
      <c r="AM946" s="82"/>
      <c r="AN946" s="82"/>
      <c r="AO946" s="82"/>
      <c r="AP946" s="82"/>
      <c r="AQ946" s="82"/>
      <c r="AR946" s="82"/>
      <c r="AS946" s="82"/>
      <c r="AT946" s="82"/>
      <c r="AU946" s="82"/>
      <c r="AV946" s="82"/>
      <c r="AW946" s="82"/>
      <c r="AX946" s="82"/>
      <c r="AY946" s="82"/>
      <c r="AZ946" s="82"/>
      <c r="BA946" s="82"/>
      <c r="BB946" s="82"/>
      <c r="BC946" s="82"/>
      <c r="BD946" s="82"/>
      <c r="BE946" s="82"/>
      <c r="BF946" s="82"/>
      <c r="BG946" s="82"/>
      <c r="BH946" s="82"/>
      <c r="BI946" s="82"/>
      <c r="BJ946" s="82"/>
      <c r="BK946" s="82"/>
      <c r="BL946" s="82"/>
      <c r="BM946" s="82"/>
      <c r="BN946" s="82"/>
      <c r="BO946" s="82"/>
      <c r="BP946" s="82"/>
      <c r="BQ946" s="82"/>
      <c r="BR946" s="82"/>
      <c r="BS946" s="82"/>
      <c r="BT946" s="82"/>
      <c r="BU946" s="82"/>
      <c r="BV946" s="82"/>
      <c r="BW946" s="82"/>
      <c r="BX946" s="82"/>
      <c r="BY946" s="82"/>
      <c r="CA946" s="82"/>
      <c r="CB946" s="82"/>
      <c r="CC946" s="82"/>
    </row>
    <row r="947" spans="1:81" ht="15" customHeight="1" x14ac:dyDescent="0.2">
      <c r="A947" s="82"/>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c r="AA947" s="82"/>
      <c r="AB947" s="82"/>
      <c r="AC947" s="82"/>
      <c r="AD947" s="82"/>
      <c r="AE947" s="82"/>
      <c r="AF947" s="82"/>
      <c r="AG947" s="82"/>
      <c r="AH947" s="82"/>
      <c r="AI947" s="82"/>
      <c r="AJ947" s="82"/>
      <c r="AK947" s="82"/>
      <c r="AL947" s="82"/>
      <c r="AM947" s="82"/>
      <c r="AN947" s="82"/>
      <c r="AO947" s="82"/>
      <c r="AP947" s="82"/>
      <c r="AQ947" s="82"/>
      <c r="AR947" s="82"/>
      <c r="AS947" s="82"/>
      <c r="AT947" s="82"/>
      <c r="AU947" s="82"/>
      <c r="AV947" s="82"/>
      <c r="AW947" s="82"/>
      <c r="AX947" s="82"/>
      <c r="AY947" s="82"/>
      <c r="AZ947" s="82"/>
      <c r="BA947" s="82"/>
      <c r="BB947" s="82"/>
      <c r="BC947" s="82"/>
      <c r="BD947" s="82"/>
      <c r="BE947" s="82"/>
      <c r="BF947" s="82"/>
      <c r="BG947" s="82"/>
      <c r="BH947" s="82"/>
      <c r="BI947" s="82"/>
      <c r="BJ947" s="82"/>
      <c r="BK947" s="82"/>
      <c r="BL947" s="82"/>
      <c r="BM947" s="82"/>
      <c r="BN947" s="82"/>
      <c r="BO947" s="82"/>
      <c r="BP947" s="82"/>
      <c r="BQ947" s="82"/>
      <c r="BR947" s="82"/>
      <c r="BS947" s="82"/>
      <c r="BT947" s="82"/>
      <c r="BU947" s="82"/>
      <c r="BV947" s="82"/>
      <c r="BW947" s="82"/>
      <c r="BX947" s="82"/>
      <c r="BY947" s="82"/>
      <c r="CA947" s="82"/>
      <c r="CB947" s="82"/>
      <c r="CC947" s="82"/>
    </row>
    <row r="948" spans="1:81" ht="15" customHeight="1" x14ac:dyDescent="0.2">
      <c r="A948" s="82"/>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c r="AA948" s="82"/>
      <c r="AB948" s="82"/>
      <c r="AC948" s="82"/>
      <c r="AD948" s="82"/>
      <c r="AE948" s="82"/>
      <c r="AF948" s="82"/>
      <c r="AG948" s="82"/>
      <c r="AH948" s="82"/>
      <c r="AI948" s="82"/>
      <c r="AJ948" s="82"/>
      <c r="AK948" s="82"/>
      <c r="AL948" s="82"/>
      <c r="AM948" s="82"/>
      <c r="AN948" s="82"/>
      <c r="AO948" s="82"/>
      <c r="AP948" s="82"/>
      <c r="AQ948" s="82"/>
      <c r="AR948" s="82"/>
      <c r="AS948" s="82"/>
      <c r="AT948" s="82"/>
      <c r="AU948" s="82"/>
      <c r="AV948" s="82"/>
      <c r="AW948" s="82"/>
      <c r="AX948" s="82"/>
      <c r="AY948" s="82"/>
      <c r="AZ948" s="82"/>
      <c r="BA948" s="82"/>
      <c r="BB948" s="82"/>
      <c r="BC948" s="82"/>
      <c r="BD948" s="82"/>
      <c r="BE948" s="82"/>
      <c r="BF948" s="82"/>
      <c r="BG948" s="82"/>
      <c r="BH948" s="82"/>
      <c r="BI948" s="82"/>
      <c r="BJ948" s="82"/>
      <c r="BK948" s="82"/>
      <c r="BL948" s="82"/>
      <c r="BM948" s="82"/>
      <c r="BN948" s="82"/>
      <c r="BO948" s="82"/>
      <c r="BP948" s="82"/>
      <c r="BQ948" s="82"/>
      <c r="BR948" s="82"/>
      <c r="BS948" s="82"/>
      <c r="BT948" s="82"/>
      <c r="BU948" s="82"/>
      <c r="BV948" s="82"/>
      <c r="BW948" s="82"/>
      <c r="BX948" s="82"/>
      <c r="BY948" s="82"/>
      <c r="CA948" s="82"/>
      <c r="CB948" s="82"/>
      <c r="CC948" s="82"/>
    </row>
    <row r="949" spans="1:81" ht="15" customHeight="1" x14ac:dyDescent="0.2">
      <c r="A949" s="82"/>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c r="AA949" s="82"/>
      <c r="AB949" s="82"/>
      <c r="AC949" s="82"/>
      <c r="AD949" s="82"/>
      <c r="AE949" s="82"/>
      <c r="AF949" s="82"/>
      <c r="AG949" s="82"/>
      <c r="AH949" s="82"/>
      <c r="AI949" s="82"/>
      <c r="AJ949" s="82"/>
      <c r="AK949" s="82"/>
      <c r="AL949" s="82"/>
      <c r="AM949" s="82"/>
      <c r="AN949" s="82"/>
      <c r="AO949" s="82"/>
      <c r="AP949" s="82"/>
      <c r="AQ949" s="82"/>
      <c r="AR949" s="82"/>
      <c r="AS949" s="82"/>
      <c r="AT949" s="82"/>
      <c r="AU949" s="82"/>
      <c r="AV949" s="82"/>
      <c r="AW949" s="82"/>
      <c r="AX949" s="82"/>
      <c r="AY949" s="82"/>
      <c r="AZ949" s="82"/>
      <c r="BA949" s="82"/>
      <c r="BB949" s="82"/>
      <c r="BC949" s="82"/>
      <c r="BD949" s="82"/>
      <c r="BE949" s="82"/>
      <c r="BF949" s="82"/>
      <c r="BG949" s="82"/>
      <c r="BH949" s="82"/>
      <c r="BI949" s="82"/>
      <c r="BJ949" s="82"/>
      <c r="BK949" s="82"/>
      <c r="BL949" s="82"/>
      <c r="BM949" s="82"/>
      <c r="BN949" s="82"/>
      <c r="BO949" s="82"/>
      <c r="BP949" s="82"/>
      <c r="BQ949" s="82"/>
      <c r="BR949" s="82"/>
      <c r="BS949" s="82"/>
      <c r="BT949" s="82"/>
      <c r="BU949" s="82"/>
      <c r="BV949" s="82"/>
      <c r="BW949" s="82"/>
      <c r="BX949" s="82"/>
      <c r="BY949" s="82"/>
      <c r="CA949" s="82"/>
      <c r="CB949" s="82"/>
      <c r="CC949" s="82"/>
    </row>
    <row r="950" spans="1:81" ht="15" customHeight="1" x14ac:dyDescent="0.2">
      <c r="A950" s="82"/>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c r="AG950" s="82"/>
      <c r="AH950" s="82"/>
      <c r="AI950" s="82"/>
      <c r="AJ950" s="82"/>
      <c r="AK950" s="82"/>
      <c r="AL950" s="82"/>
      <c r="AM950" s="82"/>
      <c r="AN950" s="82"/>
      <c r="AO950" s="82"/>
      <c r="AP950" s="82"/>
      <c r="AQ950" s="82"/>
      <c r="AR950" s="82"/>
      <c r="AS950" s="82"/>
      <c r="AT950" s="82"/>
      <c r="AU950" s="82"/>
      <c r="AV950" s="82"/>
      <c r="AW950" s="82"/>
      <c r="AX950" s="82"/>
      <c r="AY950" s="82"/>
      <c r="AZ950" s="82"/>
      <c r="BA950" s="82"/>
      <c r="BB950" s="82"/>
      <c r="BC950" s="82"/>
      <c r="BD950" s="82"/>
      <c r="BE950" s="82"/>
      <c r="BF950" s="82"/>
      <c r="BG950" s="82"/>
      <c r="BH950" s="82"/>
      <c r="BI950" s="82"/>
      <c r="BJ950" s="82"/>
      <c r="BK950" s="82"/>
      <c r="BL950" s="82"/>
      <c r="BM950" s="82"/>
      <c r="BN950" s="82"/>
      <c r="BO950" s="82"/>
      <c r="BP950" s="82"/>
      <c r="BQ950" s="82"/>
      <c r="BR950" s="82"/>
      <c r="BS950" s="82"/>
      <c r="BT950" s="82"/>
      <c r="BU950" s="82"/>
      <c r="BV950" s="82"/>
      <c r="BW950" s="82"/>
      <c r="BX950" s="82"/>
      <c r="BY950" s="82"/>
      <c r="CA950" s="82"/>
      <c r="CB950" s="82"/>
      <c r="CC950" s="82"/>
    </row>
    <row r="951" spans="1:81" ht="15" customHeight="1" x14ac:dyDescent="0.2">
      <c r="A951" s="82"/>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c r="AA951" s="82"/>
      <c r="AB951" s="82"/>
      <c r="AC951" s="82"/>
      <c r="AD951" s="82"/>
      <c r="AE951" s="82"/>
      <c r="AF951" s="82"/>
      <c r="AG951" s="82"/>
      <c r="AH951" s="82"/>
      <c r="AI951" s="82"/>
      <c r="AJ951" s="82"/>
      <c r="AK951" s="82"/>
      <c r="AL951" s="82"/>
      <c r="AM951" s="82"/>
      <c r="AN951" s="82"/>
      <c r="AO951" s="82"/>
      <c r="AP951" s="82"/>
      <c r="AQ951" s="82"/>
      <c r="AR951" s="82"/>
      <c r="AS951" s="82"/>
      <c r="AT951" s="82"/>
      <c r="AU951" s="82"/>
      <c r="AV951" s="82"/>
      <c r="AW951" s="82"/>
      <c r="AX951" s="82"/>
      <c r="AY951" s="82"/>
      <c r="AZ951" s="82"/>
      <c r="BA951" s="82"/>
      <c r="BB951" s="82"/>
      <c r="BC951" s="82"/>
      <c r="BD951" s="82"/>
      <c r="BE951" s="82"/>
      <c r="BF951" s="82"/>
      <c r="BG951" s="82"/>
      <c r="BH951" s="82"/>
      <c r="BI951" s="82"/>
      <c r="BJ951" s="82"/>
      <c r="BK951" s="82"/>
      <c r="BL951" s="82"/>
      <c r="BM951" s="82"/>
      <c r="BN951" s="82"/>
      <c r="BO951" s="82"/>
      <c r="BP951" s="82"/>
      <c r="BQ951" s="82"/>
      <c r="BR951" s="82"/>
      <c r="BS951" s="82"/>
      <c r="BT951" s="82"/>
      <c r="BU951" s="82"/>
      <c r="BV951" s="82"/>
      <c r="BW951" s="82"/>
      <c r="BX951" s="82"/>
      <c r="BY951" s="82"/>
      <c r="CA951" s="82"/>
      <c r="CB951" s="82"/>
      <c r="CC951" s="82"/>
    </row>
    <row r="952" spans="1:81" ht="15" customHeight="1" x14ac:dyDescent="0.2">
      <c r="A952" s="82"/>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c r="AA952" s="82"/>
      <c r="AB952" s="82"/>
      <c r="AC952" s="82"/>
      <c r="AD952" s="82"/>
      <c r="AE952" s="82"/>
      <c r="AF952" s="82"/>
      <c r="AG952" s="82"/>
      <c r="AH952" s="82"/>
      <c r="AI952" s="82"/>
      <c r="AJ952" s="82"/>
      <c r="AK952" s="82"/>
      <c r="AL952" s="82"/>
      <c r="AM952" s="82"/>
      <c r="AN952" s="82"/>
      <c r="AO952" s="82"/>
      <c r="AP952" s="82"/>
      <c r="AQ952" s="82"/>
      <c r="AR952" s="82"/>
      <c r="AS952" s="82"/>
      <c r="AT952" s="82"/>
      <c r="AU952" s="82"/>
      <c r="AV952" s="82"/>
      <c r="AW952" s="82"/>
      <c r="AX952" s="82"/>
      <c r="AY952" s="82"/>
      <c r="AZ952" s="82"/>
      <c r="BA952" s="82"/>
      <c r="BB952" s="82"/>
      <c r="BC952" s="82"/>
      <c r="BD952" s="82"/>
      <c r="BE952" s="82"/>
      <c r="BF952" s="82"/>
      <c r="BG952" s="82"/>
      <c r="BH952" s="82"/>
      <c r="BI952" s="82"/>
      <c r="BJ952" s="82"/>
      <c r="BK952" s="82"/>
      <c r="BL952" s="82"/>
      <c r="BM952" s="82"/>
      <c r="BN952" s="82"/>
      <c r="BO952" s="82"/>
      <c r="BP952" s="82"/>
      <c r="BQ952" s="82"/>
      <c r="BR952" s="82"/>
      <c r="BS952" s="82"/>
      <c r="BT952" s="82"/>
      <c r="BU952" s="82"/>
      <c r="BV952" s="82"/>
      <c r="BW952" s="82"/>
      <c r="BX952" s="82"/>
      <c r="BY952" s="82"/>
      <c r="CA952" s="82"/>
      <c r="CB952" s="82"/>
      <c r="CC952" s="82"/>
    </row>
    <row r="953" spans="1:81" ht="15" customHeight="1" x14ac:dyDescent="0.2">
      <c r="A953" s="82"/>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c r="AA953" s="82"/>
      <c r="AB953" s="82"/>
      <c r="AC953" s="82"/>
      <c r="AD953" s="82"/>
      <c r="AE953" s="82"/>
      <c r="AF953" s="82"/>
      <c r="AG953" s="82"/>
      <c r="AH953" s="82"/>
      <c r="AI953" s="82"/>
      <c r="AJ953" s="82"/>
      <c r="AK953" s="82"/>
      <c r="AL953" s="82"/>
      <c r="AM953" s="82"/>
      <c r="AN953" s="82"/>
      <c r="AO953" s="82"/>
      <c r="AP953" s="82"/>
      <c r="AQ953" s="82"/>
      <c r="AR953" s="82"/>
      <c r="AS953" s="82"/>
      <c r="AT953" s="82"/>
      <c r="AU953" s="82"/>
      <c r="AV953" s="82"/>
      <c r="AW953" s="82"/>
      <c r="AX953" s="82"/>
      <c r="AY953" s="82"/>
      <c r="AZ953" s="82"/>
      <c r="BA953" s="82"/>
      <c r="BB953" s="82"/>
      <c r="BC953" s="82"/>
      <c r="BD953" s="82"/>
      <c r="BE953" s="82"/>
      <c r="BF953" s="82"/>
      <c r="BG953" s="82"/>
      <c r="BH953" s="82"/>
      <c r="BI953" s="82"/>
      <c r="BJ953" s="82"/>
      <c r="BK953" s="82"/>
      <c r="BL953" s="82"/>
      <c r="BM953" s="82"/>
      <c r="BN953" s="82"/>
      <c r="BO953" s="82"/>
      <c r="BP953" s="82"/>
      <c r="BQ953" s="82"/>
      <c r="BR953" s="82"/>
      <c r="BS953" s="82"/>
      <c r="BT953" s="82"/>
      <c r="BU953" s="82"/>
      <c r="BV953" s="82"/>
      <c r="BW953" s="82"/>
      <c r="BX953" s="82"/>
      <c r="BY953" s="82"/>
      <c r="CA953" s="82"/>
      <c r="CB953" s="82"/>
      <c r="CC953" s="82"/>
    </row>
    <row r="954" spans="1:81" ht="15" customHeight="1" x14ac:dyDescent="0.2">
      <c r="A954" s="82"/>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c r="AA954" s="82"/>
      <c r="AB954" s="82"/>
      <c r="AC954" s="82"/>
      <c r="AD954" s="82"/>
      <c r="AE954" s="82"/>
      <c r="AF954" s="82"/>
      <c r="AG954" s="82"/>
      <c r="AH954" s="82"/>
      <c r="AI954" s="82"/>
      <c r="AJ954" s="82"/>
      <c r="AK954" s="82"/>
      <c r="AL954" s="82"/>
      <c r="AM954" s="82"/>
      <c r="AN954" s="82"/>
      <c r="AO954" s="82"/>
      <c r="AP954" s="82"/>
      <c r="AQ954" s="82"/>
      <c r="AR954" s="82"/>
      <c r="AS954" s="82"/>
      <c r="AT954" s="82"/>
      <c r="AU954" s="82"/>
      <c r="AV954" s="82"/>
      <c r="AW954" s="82"/>
      <c r="AX954" s="82"/>
      <c r="AY954" s="82"/>
      <c r="AZ954" s="82"/>
      <c r="BA954" s="82"/>
      <c r="BB954" s="82"/>
      <c r="BC954" s="82"/>
      <c r="BD954" s="82"/>
      <c r="BE954" s="82"/>
      <c r="BF954" s="82"/>
      <c r="BG954" s="82"/>
      <c r="BH954" s="82"/>
      <c r="BI954" s="82"/>
      <c r="BJ954" s="82"/>
      <c r="BK954" s="82"/>
      <c r="BL954" s="82"/>
      <c r="BM954" s="82"/>
      <c r="BN954" s="82"/>
      <c r="BO954" s="82"/>
      <c r="BP954" s="82"/>
      <c r="BQ954" s="82"/>
      <c r="BR954" s="82"/>
      <c r="BS954" s="82"/>
      <c r="BT954" s="82"/>
      <c r="BU954" s="82"/>
      <c r="BV954" s="82"/>
      <c r="BW954" s="82"/>
      <c r="BX954" s="82"/>
      <c r="BY954" s="82"/>
      <c r="CA954" s="82"/>
      <c r="CB954" s="82"/>
      <c r="CC954" s="82"/>
    </row>
    <row r="955" spans="1:81" ht="15" customHeight="1" x14ac:dyDescent="0.2">
      <c r="A955" s="82"/>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c r="AA955" s="82"/>
      <c r="AB955" s="82"/>
      <c r="AC955" s="82"/>
      <c r="AD955" s="82"/>
      <c r="AE955" s="82"/>
      <c r="AF955" s="82"/>
      <c r="AG955" s="82"/>
      <c r="AH955" s="82"/>
      <c r="AI955" s="82"/>
      <c r="AJ955" s="82"/>
      <c r="AK955" s="82"/>
      <c r="AL955" s="82"/>
      <c r="AM955" s="82"/>
      <c r="AN955" s="82"/>
      <c r="AO955" s="82"/>
      <c r="AP955" s="82"/>
      <c r="AQ955" s="82"/>
      <c r="AR955" s="82"/>
      <c r="AS955" s="82"/>
      <c r="AT955" s="82"/>
      <c r="AU955" s="82"/>
      <c r="AV955" s="82"/>
      <c r="AW955" s="82"/>
      <c r="AX955" s="82"/>
      <c r="AY955" s="82"/>
      <c r="AZ955" s="82"/>
      <c r="BA955" s="82"/>
      <c r="BB955" s="82"/>
      <c r="BC955" s="82"/>
      <c r="BD955" s="82"/>
      <c r="BE955" s="82"/>
      <c r="BF955" s="82"/>
      <c r="BG955" s="82"/>
      <c r="BH955" s="82"/>
      <c r="BI955" s="82"/>
      <c r="BJ955" s="82"/>
      <c r="BK955" s="82"/>
      <c r="BL955" s="82"/>
      <c r="BM955" s="82"/>
      <c r="BN955" s="82"/>
      <c r="BO955" s="82"/>
      <c r="BP955" s="82"/>
      <c r="BQ955" s="82"/>
      <c r="BR955" s="82"/>
      <c r="BS955" s="82"/>
      <c r="BT955" s="82"/>
      <c r="BU955" s="82"/>
      <c r="BV955" s="82"/>
      <c r="BW955" s="82"/>
      <c r="BX955" s="82"/>
      <c r="BY955" s="82"/>
      <c r="CA955" s="82"/>
      <c r="CB955" s="82"/>
      <c r="CC955" s="82"/>
    </row>
    <row r="956" spans="1:81" ht="15" customHeight="1" x14ac:dyDescent="0.2">
      <c r="A956" s="82"/>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c r="AG956" s="82"/>
      <c r="AH956" s="82"/>
      <c r="AI956" s="82"/>
      <c r="AJ956" s="82"/>
      <c r="AK956" s="82"/>
      <c r="AL956" s="82"/>
      <c r="AM956" s="82"/>
      <c r="AN956" s="82"/>
      <c r="AO956" s="82"/>
      <c r="AP956" s="82"/>
      <c r="AQ956" s="82"/>
      <c r="AR956" s="82"/>
      <c r="AS956" s="82"/>
      <c r="AT956" s="82"/>
      <c r="AU956" s="82"/>
      <c r="AV956" s="82"/>
      <c r="AW956" s="82"/>
      <c r="AX956" s="82"/>
      <c r="AY956" s="82"/>
      <c r="AZ956" s="82"/>
      <c r="BA956" s="82"/>
      <c r="BB956" s="82"/>
      <c r="BC956" s="82"/>
      <c r="BD956" s="82"/>
      <c r="BE956" s="82"/>
      <c r="BF956" s="82"/>
      <c r="BG956" s="82"/>
      <c r="BH956" s="82"/>
      <c r="BI956" s="82"/>
      <c r="BJ956" s="82"/>
      <c r="BK956" s="82"/>
      <c r="BL956" s="82"/>
      <c r="BM956" s="82"/>
      <c r="BN956" s="82"/>
      <c r="BO956" s="82"/>
      <c r="BP956" s="82"/>
      <c r="BQ956" s="82"/>
      <c r="BR956" s="82"/>
      <c r="BS956" s="82"/>
      <c r="BT956" s="82"/>
      <c r="BU956" s="82"/>
      <c r="BV956" s="82"/>
      <c r="BW956" s="82"/>
      <c r="BX956" s="82"/>
      <c r="BY956" s="82"/>
      <c r="CA956" s="82"/>
      <c r="CB956" s="82"/>
      <c r="CC956" s="82"/>
    </row>
    <row r="957" spans="1:81" ht="15" customHeight="1" x14ac:dyDescent="0.2">
      <c r="A957" s="82"/>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c r="AA957" s="82"/>
      <c r="AB957" s="82"/>
      <c r="AC957" s="82"/>
      <c r="AD957" s="82"/>
      <c r="AE957" s="82"/>
      <c r="AF957" s="82"/>
      <c r="AG957" s="82"/>
      <c r="AH957" s="82"/>
      <c r="AI957" s="82"/>
      <c r="AJ957" s="82"/>
      <c r="AK957" s="82"/>
      <c r="AL957" s="82"/>
      <c r="AM957" s="82"/>
      <c r="AN957" s="82"/>
      <c r="AO957" s="82"/>
      <c r="AP957" s="82"/>
      <c r="AQ957" s="82"/>
      <c r="AR957" s="82"/>
      <c r="AS957" s="82"/>
      <c r="AT957" s="82"/>
      <c r="AU957" s="82"/>
      <c r="AV957" s="82"/>
      <c r="AW957" s="82"/>
      <c r="AX957" s="82"/>
      <c r="AY957" s="82"/>
      <c r="AZ957" s="82"/>
      <c r="BA957" s="82"/>
      <c r="BB957" s="82"/>
      <c r="BC957" s="82"/>
      <c r="BD957" s="82"/>
      <c r="BE957" s="82"/>
      <c r="BF957" s="82"/>
      <c r="BG957" s="82"/>
      <c r="BH957" s="82"/>
      <c r="BI957" s="82"/>
      <c r="BJ957" s="82"/>
      <c r="BK957" s="82"/>
      <c r="BL957" s="82"/>
      <c r="BM957" s="82"/>
      <c r="BN957" s="82"/>
      <c r="BO957" s="82"/>
      <c r="BP957" s="82"/>
      <c r="BQ957" s="82"/>
      <c r="BR957" s="82"/>
      <c r="BS957" s="82"/>
      <c r="BT957" s="82"/>
      <c r="BU957" s="82"/>
      <c r="BV957" s="82"/>
      <c r="BW957" s="82"/>
      <c r="BX957" s="82"/>
      <c r="BY957" s="82"/>
      <c r="CA957" s="82"/>
      <c r="CB957" s="82"/>
      <c r="CC957" s="82"/>
    </row>
    <row r="958" spans="1:81" ht="15" customHeight="1" x14ac:dyDescent="0.2">
      <c r="A958" s="82"/>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c r="AA958" s="82"/>
      <c r="AB958" s="82"/>
      <c r="AC958" s="82"/>
      <c r="AD958" s="82"/>
      <c r="AE958" s="82"/>
      <c r="AF958" s="82"/>
      <c r="AG958" s="82"/>
      <c r="AH958" s="82"/>
      <c r="AI958" s="82"/>
      <c r="AJ958" s="82"/>
      <c r="AK958" s="82"/>
      <c r="AL958" s="82"/>
      <c r="AM958" s="82"/>
      <c r="AN958" s="82"/>
      <c r="AO958" s="82"/>
      <c r="AP958" s="82"/>
      <c r="AQ958" s="82"/>
      <c r="AR958" s="82"/>
      <c r="AS958" s="82"/>
      <c r="AT958" s="82"/>
      <c r="AU958" s="82"/>
      <c r="AV958" s="82"/>
      <c r="AW958" s="82"/>
      <c r="AX958" s="82"/>
      <c r="AY958" s="82"/>
      <c r="AZ958" s="82"/>
      <c r="BA958" s="82"/>
      <c r="BB958" s="82"/>
      <c r="BC958" s="82"/>
      <c r="BD958" s="82"/>
      <c r="BE958" s="82"/>
      <c r="BF958" s="82"/>
      <c r="BG958" s="82"/>
      <c r="BH958" s="82"/>
      <c r="BI958" s="82"/>
      <c r="BJ958" s="82"/>
      <c r="BK958" s="82"/>
      <c r="BL958" s="82"/>
      <c r="BM958" s="82"/>
      <c r="BN958" s="82"/>
      <c r="BO958" s="82"/>
      <c r="BP958" s="82"/>
      <c r="BQ958" s="82"/>
      <c r="BR958" s="82"/>
      <c r="BS958" s="82"/>
      <c r="BT958" s="82"/>
      <c r="BU958" s="82"/>
      <c r="BV958" s="82"/>
      <c r="BW958" s="82"/>
      <c r="BX958" s="82"/>
      <c r="BY958" s="82"/>
      <c r="CA958" s="82"/>
      <c r="CB958" s="82"/>
      <c r="CC958" s="82"/>
    </row>
    <row r="959" spans="1:81" ht="15" customHeight="1" x14ac:dyDescent="0.2">
      <c r="A959" s="82"/>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c r="AA959" s="82"/>
      <c r="AB959" s="82"/>
      <c r="AC959" s="82"/>
      <c r="AD959" s="82"/>
      <c r="AE959" s="82"/>
      <c r="AF959" s="82"/>
      <c r="AG959" s="82"/>
      <c r="AH959" s="82"/>
      <c r="AI959" s="82"/>
      <c r="AJ959" s="82"/>
      <c r="AK959" s="82"/>
      <c r="AL959" s="82"/>
      <c r="AM959" s="82"/>
      <c r="AN959" s="82"/>
      <c r="AO959" s="82"/>
      <c r="AP959" s="82"/>
      <c r="AQ959" s="82"/>
      <c r="AR959" s="82"/>
      <c r="AS959" s="82"/>
      <c r="AT959" s="82"/>
      <c r="AU959" s="82"/>
      <c r="AV959" s="82"/>
      <c r="AW959" s="82"/>
      <c r="AX959" s="82"/>
      <c r="AY959" s="82"/>
      <c r="AZ959" s="82"/>
      <c r="BA959" s="82"/>
      <c r="BB959" s="82"/>
      <c r="BC959" s="82"/>
      <c r="BD959" s="82"/>
      <c r="BE959" s="82"/>
      <c r="BF959" s="82"/>
      <c r="BG959" s="82"/>
      <c r="BH959" s="82"/>
      <c r="BI959" s="82"/>
      <c r="BJ959" s="82"/>
      <c r="BK959" s="82"/>
      <c r="BL959" s="82"/>
      <c r="BM959" s="82"/>
      <c r="BN959" s="82"/>
      <c r="BO959" s="82"/>
      <c r="BP959" s="82"/>
      <c r="BQ959" s="82"/>
      <c r="BR959" s="82"/>
      <c r="BS959" s="82"/>
      <c r="BT959" s="82"/>
      <c r="BU959" s="82"/>
      <c r="BV959" s="82"/>
      <c r="BW959" s="82"/>
      <c r="BX959" s="82"/>
      <c r="BY959" s="82"/>
      <c r="CA959" s="82"/>
      <c r="CB959" s="82"/>
      <c r="CC959" s="82"/>
    </row>
    <row r="960" spans="1:81" ht="15" customHeight="1" x14ac:dyDescent="0.2">
      <c r="A960" s="82"/>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c r="AA960" s="82"/>
      <c r="AB960" s="82"/>
      <c r="AC960" s="82"/>
      <c r="AD960" s="82"/>
      <c r="AE960" s="82"/>
      <c r="AF960" s="82"/>
      <c r="AG960" s="82"/>
      <c r="AH960" s="82"/>
      <c r="AI960" s="82"/>
      <c r="AJ960" s="82"/>
      <c r="AK960" s="82"/>
      <c r="AL960" s="82"/>
      <c r="AM960" s="82"/>
      <c r="AN960" s="82"/>
      <c r="AO960" s="82"/>
      <c r="AP960" s="82"/>
      <c r="AQ960" s="82"/>
      <c r="AR960" s="82"/>
      <c r="AS960" s="82"/>
      <c r="AT960" s="82"/>
      <c r="AU960" s="82"/>
      <c r="AV960" s="82"/>
      <c r="AW960" s="82"/>
      <c r="AX960" s="82"/>
      <c r="AY960" s="82"/>
      <c r="AZ960" s="82"/>
      <c r="BA960" s="82"/>
      <c r="BB960" s="82"/>
      <c r="BC960" s="82"/>
      <c r="BD960" s="82"/>
      <c r="BE960" s="82"/>
      <c r="BF960" s="82"/>
      <c r="BG960" s="82"/>
      <c r="BH960" s="82"/>
      <c r="BI960" s="82"/>
      <c r="BJ960" s="82"/>
      <c r="BK960" s="82"/>
      <c r="BL960" s="82"/>
      <c r="BM960" s="82"/>
      <c r="BN960" s="82"/>
      <c r="BO960" s="82"/>
      <c r="BP960" s="82"/>
      <c r="BQ960" s="82"/>
      <c r="BR960" s="82"/>
      <c r="BS960" s="82"/>
      <c r="BT960" s="82"/>
      <c r="BU960" s="82"/>
      <c r="BV960" s="82"/>
      <c r="BW960" s="82"/>
      <c r="BX960" s="82"/>
      <c r="BY960" s="82"/>
      <c r="CA960" s="82"/>
      <c r="CB960" s="82"/>
      <c r="CC960" s="82"/>
    </row>
    <row r="961" spans="1:81" ht="15" customHeight="1" x14ac:dyDescent="0.2">
      <c r="A961" s="82"/>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c r="AA961" s="82"/>
      <c r="AB961" s="82"/>
      <c r="AC961" s="82"/>
      <c r="AD961" s="82"/>
      <c r="AE961" s="82"/>
      <c r="AF961" s="82"/>
      <c r="AG961" s="82"/>
      <c r="AH961" s="82"/>
      <c r="AI961" s="82"/>
      <c r="AJ961" s="82"/>
      <c r="AK961" s="82"/>
      <c r="AL961" s="82"/>
      <c r="AM961" s="82"/>
      <c r="AN961" s="82"/>
      <c r="AO961" s="82"/>
      <c r="AP961" s="82"/>
      <c r="AQ961" s="82"/>
      <c r="AR961" s="82"/>
      <c r="AS961" s="82"/>
      <c r="AT961" s="82"/>
      <c r="AU961" s="82"/>
      <c r="AV961" s="82"/>
      <c r="AW961" s="82"/>
      <c r="AX961" s="82"/>
      <c r="AY961" s="82"/>
      <c r="AZ961" s="82"/>
      <c r="BA961" s="82"/>
      <c r="BB961" s="82"/>
      <c r="BC961" s="82"/>
      <c r="BD961" s="82"/>
      <c r="BE961" s="82"/>
      <c r="BF961" s="82"/>
      <c r="BG961" s="82"/>
      <c r="BH961" s="82"/>
      <c r="BI961" s="82"/>
      <c r="BJ961" s="82"/>
      <c r="BK961" s="82"/>
      <c r="BL961" s="82"/>
      <c r="BM961" s="82"/>
      <c r="BN961" s="82"/>
      <c r="BO961" s="82"/>
      <c r="BP961" s="82"/>
      <c r="BQ961" s="82"/>
      <c r="BR961" s="82"/>
      <c r="BS961" s="82"/>
      <c r="BT961" s="82"/>
      <c r="BU961" s="82"/>
      <c r="BV961" s="82"/>
      <c r="BW961" s="82"/>
      <c r="BX961" s="82"/>
      <c r="BY961" s="82"/>
      <c r="CA961" s="82"/>
      <c r="CB961" s="82"/>
      <c r="CC961" s="82"/>
    </row>
    <row r="962" spans="1:81" ht="15" customHeight="1" x14ac:dyDescent="0.2">
      <c r="A962" s="82"/>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c r="AG962" s="82"/>
      <c r="AH962" s="82"/>
      <c r="AI962" s="82"/>
      <c r="AJ962" s="82"/>
      <c r="AK962" s="82"/>
      <c r="AL962" s="82"/>
      <c r="AM962" s="82"/>
      <c r="AN962" s="82"/>
      <c r="AO962" s="82"/>
      <c r="AP962" s="82"/>
      <c r="AQ962" s="82"/>
      <c r="AR962" s="82"/>
      <c r="AS962" s="82"/>
      <c r="AT962" s="82"/>
      <c r="AU962" s="82"/>
      <c r="AV962" s="82"/>
      <c r="AW962" s="82"/>
      <c r="AX962" s="82"/>
      <c r="AY962" s="82"/>
      <c r="AZ962" s="82"/>
      <c r="BA962" s="82"/>
      <c r="BB962" s="82"/>
      <c r="BC962" s="82"/>
      <c r="BD962" s="82"/>
      <c r="BE962" s="82"/>
      <c r="BF962" s="82"/>
      <c r="BG962" s="82"/>
      <c r="BH962" s="82"/>
      <c r="BI962" s="82"/>
      <c r="BJ962" s="82"/>
      <c r="BK962" s="82"/>
      <c r="BL962" s="82"/>
      <c r="BM962" s="82"/>
      <c r="BN962" s="82"/>
      <c r="BO962" s="82"/>
      <c r="BP962" s="82"/>
      <c r="BQ962" s="82"/>
      <c r="BR962" s="82"/>
      <c r="BS962" s="82"/>
      <c r="BT962" s="82"/>
      <c r="BU962" s="82"/>
      <c r="BV962" s="82"/>
      <c r="BW962" s="82"/>
      <c r="BX962" s="82"/>
      <c r="BY962" s="82"/>
      <c r="CA962" s="82"/>
      <c r="CB962" s="82"/>
      <c r="CC962" s="82"/>
    </row>
    <row r="963" spans="1:81" ht="15" customHeight="1" x14ac:dyDescent="0.2">
      <c r="A963" s="82"/>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c r="AA963" s="82"/>
      <c r="AB963" s="82"/>
      <c r="AC963" s="82"/>
      <c r="AD963" s="82"/>
      <c r="AE963" s="82"/>
      <c r="AF963" s="82"/>
      <c r="AG963" s="82"/>
      <c r="AH963" s="82"/>
      <c r="AI963" s="82"/>
      <c r="AJ963" s="82"/>
      <c r="AK963" s="82"/>
      <c r="AL963" s="82"/>
      <c r="AM963" s="82"/>
      <c r="AN963" s="82"/>
      <c r="AO963" s="82"/>
      <c r="AP963" s="82"/>
      <c r="AQ963" s="82"/>
      <c r="AR963" s="82"/>
      <c r="AS963" s="82"/>
      <c r="AT963" s="82"/>
      <c r="AU963" s="82"/>
      <c r="AV963" s="82"/>
      <c r="AW963" s="82"/>
      <c r="AX963" s="82"/>
      <c r="AY963" s="82"/>
      <c r="AZ963" s="82"/>
      <c r="BA963" s="82"/>
      <c r="BB963" s="82"/>
      <c r="BC963" s="82"/>
      <c r="BD963" s="82"/>
      <c r="BE963" s="82"/>
      <c r="BF963" s="82"/>
      <c r="BG963" s="82"/>
      <c r="BH963" s="82"/>
      <c r="BI963" s="82"/>
      <c r="BJ963" s="82"/>
      <c r="BK963" s="82"/>
      <c r="BL963" s="82"/>
      <c r="BM963" s="82"/>
      <c r="BN963" s="82"/>
      <c r="BO963" s="82"/>
      <c r="BP963" s="82"/>
      <c r="BQ963" s="82"/>
      <c r="BR963" s="82"/>
      <c r="BS963" s="82"/>
      <c r="BT963" s="82"/>
      <c r="BU963" s="82"/>
      <c r="BV963" s="82"/>
      <c r="BW963" s="82"/>
      <c r="BX963" s="82"/>
      <c r="BY963" s="82"/>
      <c r="CA963" s="82"/>
      <c r="CB963" s="82"/>
      <c r="CC963" s="82"/>
    </row>
    <row r="964" spans="1:81" ht="15" customHeight="1" x14ac:dyDescent="0.2">
      <c r="A964" s="82"/>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c r="AA964" s="82"/>
      <c r="AB964" s="82"/>
      <c r="AC964" s="82"/>
      <c r="AD964" s="82"/>
      <c r="AE964" s="82"/>
      <c r="AF964" s="82"/>
      <c r="AG964" s="82"/>
      <c r="AH964" s="82"/>
      <c r="AI964" s="82"/>
      <c r="AJ964" s="82"/>
      <c r="AK964" s="82"/>
      <c r="AL964" s="82"/>
      <c r="AM964" s="82"/>
      <c r="AN964" s="82"/>
      <c r="AO964" s="82"/>
      <c r="AP964" s="82"/>
      <c r="AQ964" s="82"/>
      <c r="AR964" s="82"/>
      <c r="AS964" s="82"/>
      <c r="AT964" s="82"/>
      <c r="AU964" s="82"/>
      <c r="AV964" s="82"/>
      <c r="AW964" s="82"/>
      <c r="AX964" s="82"/>
      <c r="AY964" s="82"/>
      <c r="AZ964" s="82"/>
      <c r="BA964" s="82"/>
      <c r="BB964" s="82"/>
      <c r="BC964" s="82"/>
      <c r="BD964" s="82"/>
      <c r="BE964" s="82"/>
      <c r="BF964" s="82"/>
      <c r="BG964" s="82"/>
      <c r="BH964" s="82"/>
      <c r="BI964" s="82"/>
      <c r="BJ964" s="82"/>
      <c r="BK964" s="82"/>
      <c r="BL964" s="82"/>
      <c r="BM964" s="82"/>
      <c r="BN964" s="82"/>
      <c r="BO964" s="82"/>
      <c r="BP964" s="82"/>
      <c r="BQ964" s="82"/>
      <c r="BR964" s="82"/>
      <c r="BS964" s="82"/>
      <c r="BT964" s="82"/>
      <c r="BU964" s="82"/>
      <c r="BV964" s="82"/>
      <c r="BW964" s="82"/>
      <c r="BX964" s="82"/>
      <c r="BY964" s="82"/>
      <c r="CA964" s="82"/>
      <c r="CB964" s="82"/>
      <c r="CC964" s="82"/>
    </row>
    <row r="965" spans="1:81" ht="15" customHeight="1" x14ac:dyDescent="0.2">
      <c r="A965" s="82"/>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c r="AA965" s="82"/>
      <c r="AB965" s="82"/>
      <c r="AC965" s="82"/>
      <c r="AD965" s="82"/>
      <c r="AE965" s="82"/>
      <c r="AF965" s="82"/>
      <c r="AG965" s="82"/>
      <c r="AH965" s="82"/>
      <c r="AI965" s="82"/>
      <c r="AJ965" s="82"/>
      <c r="AK965" s="82"/>
      <c r="AL965" s="82"/>
      <c r="AM965" s="82"/>
      <c r="AN965" s="82"/>
      <c r="AO965" s="82"/>
      <c r="AP965" s="82"/>
      <c r="AQ965" s="82"/>
      <c r="AR965" s="82"/>
      <c r="AS965" s="82"/>
      <c r="AT965" s="82"/>
      <c r="AU965" s="82"/>
      <c r="AV965" s="82"/>
      <c r="AW965" s="82"/>
      <c r="AX965" s="82"/>
      <c r="AY965" s="82"/>
      <c r="AZ965" s="82"/>
      <c r="BA965" s="82"/>
      <c r="BB965" s="82"/>
      <c r="BC965" s="82"/>
      <c r="BD965" s="82"/>
      <c r="BE965" s="82"/>
      <c r="BF965" s="82"/>
      <c r="BG965" s="82"/>
      <c r="BH965" s="82"/>
      <c r="BI965" s="82"/>
      <c r="BJ965" s="82"/>
      <c r="BK965" s="82"/>
      <c r="BL965" s="82"/>
      <c r="BM965" s="82"/>
      <c r="BN965" s="82"/>
      <c r="BO965" s="82"/>
      <c r="BP965" s="82"/>
      <c r="BQ965" s="82"/>
      <c r="BR965" s="82"/>
      <c r="BS965" s="82"/>
      <c r="BT965" s="82"/>
      <c r="BU965" s="82"/>
      <c r="BV965" s="82"/>
      <c r="BW965" s="82"/>
      <c r="BX965" s="82"/>
      <c r="BY965" s="82"/>
      <c r="CA965" s="82"/>
      <c r="CB965" s="82"/>
      <c r="CC965" s="82"/>
    </row>
    <row r="966" spans="1:81" ht="15" customHeight="1" x14ac:dyDescent="0.2">
      <c r="A966" s="82"/>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c r="AA966" s="82"/>
      <c r="AB966" s="82"/>
      <c r="AC966" s="82"/>
      <c r="AD966" s="82"/>
      <c r="AE966" s="82"/>
      <c r="AF966" s="82"/>
      <c r="AG966" s="82"/>
      <c r="AH966" s="82"/>
      <c r="AI966" s="82"/>
      <c r="AJ966" s="82"/>
      <c r="AK966" s="82"/>
      <c r="AL966" s="82"/>
      <c r="AM966" s="82"/>
      <c r="AN966" s="82"/>
      <c r="AO966" s="82"/>
      <c r="AP966" s="82"/>
      <c r="AQ966" s="82"/>
      <c r="AR966" s="82"/>
      <c r="AS966" s="82"/>
      <c r="AT966" s="82"/>
      <c r="AU966" s="82"/>
      <c r="AV966" s="82"/>
      <c r="AW966" s="82"/>
      <c r="AX966" s="82"/>
      <c r="AY966" s="82"/>
      <c r="AZ966" s="82"/>
      <c r="BA966" s="82"/>
      <c r="BB966" s="82"/>
      <c r="BC966" s="82"/>
      <c r="BD966" s="82"/>
      <c r="BE966" s="82"/>
      <c r="BF966" s="82"/>
      <c r="BG966" s="82"/>
      <c r="BH966" s="82"/>
      <c r="BI966" s="82"/>
      <c r="BJ966" s="82"/>
      <c r="BK966" s="82"/>
      <c r="BL966" s="82"/>
      <c r="BM966" s="82"/>
      <c r="BN966" s="82"/>
      <c r="BO966" s="82"/>
      <c r="BP966" s="82"/>
      <c r="BQ966" s="82"/>
      <c r="BR966" s="82"/>
      <c r="BS966" s="82"/>
      <c r="BT966" s="82"/>
      <c r="BU966" s="82"/>
      <c r="BV966" s="82"/>
      <c r="BW966" s="82"/>
      <c r="BX966" s="82"/>
      <c r="BY966" s="82"/>
      <c r="CA966" s="82"/>
      <c r="CB966" s="82"/>
      <c r="CC966" s="82"/>
    </row>
    <row r="967" spans="1:81" ht="15" customHeight="1" x14ac:dyDescent="0.2">
      <c r="A967" s="82"/>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c r="AA967" s="82"/>
      <c r="AB967" s="82"/>
      <c r="AC967" s="82"/>
      <c r="AD967" s="82"/>
      <c r="AE967" s="82"/>
      <c r="AF967" s="82"/>
      <c r="AG967" s="82"/>
      <c r="AH967" s="82"/>
      <c r="AI967" s="82"/>
      <c r="AJ967" s="82"/>
      <c r="AK967" s="82"/>
      <c r="AL967" s="82"/>
      <c r="AM967" s="82"/>
      <c r="AN967" s="82"/>
      <c r="AO967" s="82"/>
      <c r="AP967" s="82"/>
      <c r="AQ967" s="82"/>
      <c r="AR967" s="82"/>
      <c r="AS967" s="82"/>
      <c r="AT967" s="82"/>
      <c r="AU967" s="82"/>
      <c r="AV967" s="82"/>
      <c r="AW967" s="82"/>
      <c r="AX967" s="82"/>
      <c r="AY967" s="82"/>
      <c r="AZ967" s="82"/>
      <c r="BA967" s="82"/>
      <c r="BB967" s="82"/>
      <c r="BC967" s="82"/>
      <c r="BD967" s="82"/>
      <c r="BE967" s="82"/>
      <c r="BF967" s="82"/>
      <c r="BG967" s="82"/>
      <c r="BH967" s="82"/>
      <c r="BI967" s="82"/>
      <c r="BJ967" s="82"/>
      <c r="BK967" s="82"/>
      <c r="BL967" s="82"/>
      <c r="BM967" s="82"/>
      <c r="BN967" s="82"/>
      <c r="BO967" s="82"/>
      <c r="BP967" s="82"/>
      <c r="BQ967" s="82"/>
      <c r="BR967" s="82"/>
      <c r="BS967" s="82"/>
      <c r="BT967" s="82"/>
      <c r="BU967" s="82"/>
      <c r="BV967" s="82"/>
      <c r="BW967" s="82"/>
      <c r="BX967" s="82"/>
      <c r="BY967" s="82"/>
      <c r="CA967" s="82"/>
      <c r="CB967" s="82"/>
      <c r="CC967" s="82"/>
    </row>
    <row r="968" spans="1:81" ht="15" customHeight="1" x14ac:dyDescent="0.2">
      <c r="A968" s="82"/>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c r="AG968" s="82"/>
      <c r="AH968" s="82"/>
      <c r="AI968" s="82"/>
      <c r="AJ968" s="82"/>
      <c r="AK968" s="82"/>
      <c r="AL968" s="82"/>
      <c r="AM968" s="82"/>
      <c r="AN968" s="82"/>
      <c r="AO968" s="82"/>
      <c r="AP968" s="82"/>
      <c r="AQ968" s="82"/>
      <c r="AR968" s="82"/>
      <c r="AS968" s="82"/>
      <c r="AT968" s="82"/>
      <c r="AU968" s="82"/>
      <c r="AV968" s="82"/>
      <c r="AW968" s="82"/>
      <c r="AX968" s="82"/>
      <c r="AY968" s="82"/>
      <c r="AZ968" s="82"/>
      <c r="BA968" s="82"/>
      <c r="BB968" s="82"/>
      <c r="BC968" s="82"/>
      <c r="BD968" s="82"/>
      <c r="BE968" s="82"/>
      <c r="BF968" s="82"/>
      <c r="BG968" s="82"/>
      <c r="BH968" s="82"/>
      <c r="BI968" s="82"/>
      <c r="BJ968" s="82"/>
      <c r="BK968" s="82"/>
      <c r="BL968" s="82"/>
      <c r="BM968" s="82"/>
      <c r="BN968" s="82"/>
      <c r="BO968" s="82"/>
      <c r="BP968" s="82"/>
      <c r="BQ968" s="82"/>
      <c r="BR968" s="82"/>
      <c r="BS968" s="82"/>
      <c r="BT968" s="82"/>
      <c r="BU968" s="82"/>
      <c r="BV968" s="82"/>
      <c r="BW968" s="82"/>
      <c r="BX968" s="82"/>
      <c r="BY968" s="82"/>
      <c r="CA968" s="82"/>
      <c r="CB968" s="82"/>
      <c r="CC968" s="82"/>
    </row>
    <row r="969" spans="1:81" ht="15" customHeight="1" x14ac:dyDescent="0.2">
      <c r="A969" s="82"/>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c r="AA969" s="82"/>
      <c r="AB969" s="82"/>
      <c r="AC969" s="82"/>
      <c r="AD969" s="82"/>
      <c r="AE969" s="82"/>
      <c r="AF969" s="82"/>
      <c r="AG969" s="82"/>
      <c r="AH969" s="82"/>
      <c r="AI969" s="82"/>
      <c r="AJ969" s="82"/>
      <c r="AK969" s="82"/>
      <c r="AL969" s="82"/>
      <c r="AM969" s="82"/>
      <c r="AN969" s="82"/>
      <c r="AO969" s="82"/>
      <c r="AP969" s="82"/>
      <c r="AQ969" s="82"/>
      <c r="AR969" s="82"/>
      <c r="AS969" s="82"/>
      <c r="AT969" s="82"/>
      <c r="AU969" s="82"/>
      <c r="AV969" s="82"/>
      <c r="AW969" s="82"/>
      <c r="AX969" s="82"/>
      <c r="AY969" s="82"/>
      <c r="AZ969" s="82"/>
      <c r="BA969" s="82"/>
      <c r="BB969" s="82"/>
      <c r="BC969" s="82"/>
      <c r="BD969" s="82"/>
      <c r="BE969" s="82"/>
      <c r="BF969" s="82"/>
      <c r="BG969" s="82"/>
      <c r="BH969" s="82"/>
      <c r="BI969" s="82"/>
      <c r="BJ969" s="82"/>
      <c r="BK969" s="82"/>
      <c r="BL969" s="82"/>
      <c r="BM969" s="82"/>
      <c r="BN969" s="82"/>
      <c r="BO969" s="82"/>
      <c r="BP969" s="82"/>
      <c r="BQ969" s="82"/>
      <c r="BR969" s="82"/>
      <c r="BS969" s="82"/>
      <c r="BT969" s="82"/>
      <c r="BU969" s="82"/>
      <c r="BV969" s="82"/>
      <c r="BW969" s="82"/>
      <c r="BX969" s="82"/>
      <c r="BY969" s="82"/>
      <c r="CA969" s="82"/>
      <c r="CB969" s="82"/>
      <c r="CC969" s="82"/>
    </row>
    <row r="970" spans="1:81" ht="15" customHeight="1" x14ac:dyDescent="0.2">
      <c r="A970" s="82"/>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c r="AA970" s="82"/>
      <c r="AB970" s="82"/>
      <c r="AC970" s="82"/>
      <c r="AD970" s="82"/>
      <c r="AE970" s="82"/>
      <c r="AF970" s="82"/>
      <c r="AG970" s="82"/>
      <c r="AH970" s="82"/>
      <c r="AI970" s="82"/>
      <c r="AJ970" s="82"/>
      <c r="AK970" s="82"/>
      <c r="AL970" s="82"/>
      <c r="AM970" s="82"/>
      <c r="AN970" s="82"/>
      <c r="AO970" s="82"/>
      <c r="AP970" s="82"/>
      <c r="AQ970" s="82"/>
      <c r="AR970" s="82"/>
      <c r="AS970" s="82"/>
      <c r="AT970" s="82"/>
      <c r="AU970" s="82"/>
      <c r="AV970" s="82"/>
      <c r="AW970" s="82"/>
      <c r="AX970" s="82"/>
      <c r="AY970" s="82"/>
      <c r="AZ970" s="82"/>
      <c r="BA970" s="82"/>
      <c r="BB970" s="82"/>
      <c r="BC970" s="82"/>
      <c r="BD970" s="82"/>
      <c r="BE970" s="82"/>
      <c r="BF970" s="82"/>
      <c r="BG970" s="82"/>
      <c r="BH970" s="82"/>
      <c r="BI970" s="82"/>
      <c r="BJ970" s="82"/>
      <c r="BK970" s="82"/>
      <c r="BL970" s="82"/>
      <c r="BM970" s="82"/>
      <c r="BN970" s="82"/>
      <c r="BO970" s="82"/>
      <c r="BP970" s="82"/>
      <c r="BQ970" s="82"/>
      <c r="BR970" s="82"/>
      <c r="BS970" s="82"/>
      <c r="BT970" s="82"/>
      <c r="BU970" s="82"/>
      <c r="BV970" s="82"/>
      <c r="BW970" s="82"/>
      <c r="BX970" s="82"/>
      <c r="BY970" s="82"/>
      <c r="CA970" s="82"/>
      <c r="CB970" s="82"/>
      <c r="CC970" s="82"/>
    </row>
    <row r="971" spans="1:81" ht="15" customHeight="1" x14ac:dyDescent="0.2">
      <c r="A971" s="82"/>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c r="AA971" s="82"/>
      <c r="AB971" s="82"/>
      <c r="AC971" s="82"/>
      <c r="AD971" s="82"/>
      <c r="AE971" s="82"/>
      <c r="AF971" s="82"/>
      <c r="AG971" s="82"/>
      <c r="AH971" s="82"/>
      <c r="AI971" s="82"/>
      <c r="AJ971" s="82"/>
      <c r="AK971" s="82"/>
      <c r="AL971" s="82"/>
      <c r="AM971" s="82"/>
      <c r="AN971" s="82"/>
      <c r="AO971" s="82"/>
      <c r="AP971" s="82"/>
      <c r="AQ971" s="82"/>
      <c r="AR971" s="82"/>
      <c r="AS971" s="82"/>
      <c r="AT971" s="82"/>
      <c r="AU971" s="82"/>
      <c r="AV971" s="82"/>
      <c r="AW971" s="82"/>
      <c r="AX971" s="82"/>
      <c r="AY971" s="82"/>
      <c r="AZ971" s="82"/>
      <c r="BA971" s="82"/>
      <c r="BB971" s="82"/>
      <c r="BC971" s="82"/>
      <c r="BD971" s="82"/>
      <c r="BE971" s="82"/>
      <c r="BF971" s="82"/>
      <c r="BG971" s="82"/>
      <c r="BH971" s="82"/>
      <c r="BI971" s="82"/>
      <c r="BJ971" s="82"/>
      <c r="BK971" s="82"/>
      <c r="BL971" s="82"/>
      <c r="BM971" s="82"/>
      <c r="BN971" s="82"/>
      <c r="BO971" s="82"/>
      <c r="BP971" s="82"/>
      <c r="BQ971" s="82"/>
      <c r="BR971" s="82"/>
      <c r="BS971" s="82"/>
      <c r="BT971" s="82"/>
      <c r="BU971" s="82"/>
      <c r="BV971" s="82"/>
      <c r="BW971" s="82"/>
      <c r="BX971" s="82"/>
      <c r="BY971" s="82"/>
      <c r="CA971" s="82"/>
      <c r="CB971" s="82"/>
      <c r="CC971" s="82"/>
    </row>
    <row r="972" spans="1:81" ht="15" customHeight="1" x14ac:dyDescent="0.2">
      <c r="A972" s="82"/>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c r="AA972" s="82"/>
      <c r="AB972" s="82"/>
      <c r="AC972" s="82"/>
      <c r="AD972" s="82"/>
      <c r="AE972" s="82"/>
      <c r="AF972" s="82"/>
      <c r="AG972" s="82"/>
      <c r="AH972" s="82"/>
      <c r="AI972" s="82"/>
      <c r="AJ972" s="82"/>
      <c r="AK972" s="82"/>
      <c r="AL972" s="82"/>
      <c r="AM972" s="82"/>
      <c r="AN972" s="82"/>
      <c r="AO972" s="82"/>
      <c r="AP972" s="82"/>
      <c r="AQ972" s="82"/>
      <c r="AR972" s="82"/>
      <c r="AS972" s="82"/>
      <c r="AT972" s="82"/>
      <c r="AU972" s="82"/>
      <c r="AV972" s="82"/>
      <c r="AW972" s="82"/>
      <c r="AX972" s="82"/>
      <c r="AY972" s="82"/>
      <c r="AZ972" s="82"/>
      <c r="BA972" s="82"/>
      <c r="BB972" s="82"/>
      <c r="BC972" s="82"/>
      <c r="BD972" s="82"/>
      <c r="BE972" s="82"/>
      <c r="BF972" s="82"/>
      <c r="BG972" s="82"/>
      <c r="BH972" s="82"/>
      <c r="BI972" s="82"/>
      <c r="BJ972" s="82"/>
      <c r="BK972" s="82"/>
      <c r="BL972" s="82"/>
      <c r="BM972" s="82"/>
      <c r="BN972" s="82"/>
      <c r="BO972" s="82"/>
      <c r="BP972" s="82"/>
      <c r="BQ972" s="82"/>
      <c r="BR972" s="82"/>
      <c r="BS972" s="82"/>
      <c r="BT972" s="82"/>
      <c r="BU972" s="82"/>
      <c r="BV972" s="82"/>
      <c r="BW972" s="82"/>
      <c r="BX972" s="82"/>
      <c r="BY972" s="82"/>
      <c r="CA972" s="82"/>
      <c r="CB972" s="82"/>
      <c r="CC972" s="82"/>
    </row>
    <row r="973" spans="1:81" ht="15" customHeight="1" x14ac:dyDescent="0.2">
      <c r="A973" s="82"/>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c r="AA973" s="82"/>
      <c r="AB973" s="82"/>
      <c r="AC973" s="82"/>
      <c r="AD973" s="82"/>
      <c r="AE973" s="82"/>
      <c r="AF973" s="82"/>
      <c r="AG973" s="82"/>
      <c r="AH973" s="82"/>
      <c r="AI973" s="82"/>
      <c r="AJ973" s="82"/>
      <c r="AK973" s="82"/>
      <c r="AL973" s="82"/>
      <c r="AM973" s="82"/>
      <c r="AN973" s="82"/>
      <c r="AO973" s="82"/>
      <c r="AP973" s="82"/>
      <c r="AQ973" s="82"/>
      <c r="AR973" s="82"/>
      <c r="AS973" s="82"/>
      <c r="AT973" s="82"/>
      <c r="AU973" s="82"/>
      <c r="AV973" s="82"/>
      <c r="AW973" s="82"/>
      <c r="AX973" s="82"/>
      <c r="AY973" s="82"/>
      <c r="AZ973" s="82"/>
      <c r="BA973" s="82"/>
      <c r="BB973" s="82"/>
      <c r="BC973" s="82"/>
      <c r="BD973" s="82"/>
      <c r="BE973" s="82"/>
      <c r="BF973" s="82"/>
      <c r="BG973" s="82"/>
      <c r="BH973" s="82"/>
      <c r="BI973" s="82"/>
      <c r="BJ973" s="82"/>
      <c r="BK973" s="82"/>
      <c r="BL973" s="82"/>
      <c r="BM973" s="82"/>
      <c r="BN973" s="82"/>
      <c r="BO973" s="82"/>
      <c r="BP973" s="82"/>
      <c r="BQ973" s="82"/>
      <c r="BR973" s="82"/>
      <c r="BS973" s="82"/>
      <c r="BT973" s="82"/>
      <c r="BU973" s="82"/>
      <c r="BV973" s="82"/>
      <c r="BW973" s="82"/>
      <c r="BX973" s="82"/>
      <c r="BY973" s="82"/>
      <c r="CA973" s="82"/>
      <c r="CB973" s="82"/>
      <c r="CC973" s="82"/>
    </row>
    <row r="974" spans="1:81" ht="15" customHeight="1" x14ac:dyDescent="0.2">
      <c r="A974" s="82"/>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c r="AG974" s="82"/>
      <c r="AH974" s="82"/>
      <c r="AI974" s="82"/>
      <c r="AJ974" s="82"/>
      <c r="AK974" s="82"/>
      <c r="AL974" s="82"/>
      <c r="AM974" s="82"/>
      <c r="AN974" s="82"/>
      <c r="AO974" s="82"/>
      <c r="AP974" s="82"/>
      <c r="AQ974" s="82"/>
      <c r="AR974" s="82"/>
      <c r="AS974" s="82"/>
      <c r="AT974" s="82"/>
      <c r="AU974" s="82"/>
      <c r="AV974" s="82"/>
      <c r="AW974" s="82"/>
      <c r="AX974" s="82"/>
      <c r="AY974" s="82"/>
      <c r="AZ974" s="82"/>
      <c r="BA974" s="82"/>
      <c r="BB974" s="82"/>
      <c r="BC974" s="82"/>
      <c r="BD974" s="82"/>
      <c r="BE974" s="82"/>
      <c r="BF974" s="82"/>
      <c r="BG974" s="82"/>
      <c r="BH974" s="82"/>
      <c r="BI974" s="82"/>
      <c r="BJ974" s="82"/>
      <c r="BK974" s="82"/>
      <c r="BL974" s="82"/>
      <c r="BM974" s="82"/>
      <c r="BN974" s="82"/>
      <c r="BO974" s="82"/>
      <c r="BP974" s="82"/>
      <c r="BQ974" s="82"/>
      <c r="BR974" s="82"/>
      <c r="BS974" s="82"/>
      <c r="BT974" s="82"/>
      <c r="BU974" s="82"/>
      <c r="BV974" s="82"/>
      <c r="BW974" s="82"/>
      <c r="BX974" s="82"/>
      <c r="BY974" s="82"/>
      <c r="CA974" s="82"/>
      <c r="CB974" s="82"/>
      <c r="CC974" s="82"/>
    </row>
    <row r="975" spans="1:81" ht="15" customHeight="1" x14ac:dyDescent="0.2">
      <c r="A975" s="82"/>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c r="AA975" s="82"/>
      <c r="AB975" s="82"/>
      <c r="AC975" s="82"/>
      <c r="AD975" s="82"/>
      <c r="AE975" s="82"/>
      <c r="AF975" s="82"/>
      <c r="AG975" s="82"/>
      <c r="AH975" s="82"/>
      <c r="AI975" s="82"/>
      <c r="AJ975" s="82"/>
      <c r="AK975" s="82"/>
      <c r="AL975" s="82"/>
      <c r="AM975" s="82"/>
      <c r="AN975" s="82"/>
      <c r="AO975" s="82"/>
      <c r="AP975" s="82"/>
      <c r="AQ975" s="82"/>
      <c r="AR975" s="82"/>
      <c r="AS975" s="82"/>
      <c r="AT975" s="82"/>
      <c r="AU975" s="82"/>
      <c r="AV975" s="82"/>
      <c r="AW975" s="82"/>
      <c r="AX975" s="82"/>
      <c r="AY975" s="82"/>
      <c r="AZ975" s="82"/>
      <c r="BA975" s="82"/>
      <c r="BB975" s="82"/>
      <c r="BC975" s="82"/>
      <c r="BD975" s="82"/>
      <c r="BE975" s="82"/>
      <c r="BF975" s="82"/>
      <c r="BG975" s="82"/>
      <c r="BH975" s="82"/>
      <c r="BI975" s="82"/>
      <c r="BJ975" s="82"/>
      <c r="BK975" s="82"/>
      <c r="BL975" s="82"/>
      <c r="BM975" s="82"/>
      <c r="BN975" s="82"/>
      <c r="BO975" s="82"/>
      <c r="BP975" s="82"/>
      <c r="BQ975" s="82"/>
      <c r="BR975" s="82"/>
      <c r="BS975" s="82"/>
      <c r="BT975" s="82"/>
      <c r="BU975" s="82"/>
      <c r="BV975" s="82"/>
      <c r="BW975" s="82"/>
      <c r="BX975" s="82"/>
      <c r="BY975" s="82"/>
      <c r="CA975" s="82"/>
      <c r="CB975" s="82"/>
      <c r="CC975" s="82"/>
    </row>
    <row r="976" spans="1:81" ht="15" customHeight="1" x14ac:dyDescent="0.2">
      <c r="A976" s="82"/>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c r="AA976" s="82"/>
      <c r="AB976" s="82"/>
      <c r="AC976" s="82"/>
      <c r="AD976" s="82"/>
      <c r="AE976" s="82"/>
      <c r="AF976" s="82"/>
      <c r="AG976" s="82"/>
      <c r="AH976" s="82"/>
      <c r="AI976" s="82"/>
      <c r="AJ976" s="82"/>
      <c r="AK976" s="82"/>
      <c r="AL976" s="82"/>
      <c r="AM976" s="82"/>
      <c r="AN976" s="82"/>
      <c r="AO976" s="82"/>
      <c r="AP976" s="82"/>
      <c r="AQ976" s="82"/>
      <c r="AR976" s="82"/>
      <c r="AS976" s="82"/>
      <c r="AT976" s="82"/>
      <c r="AU976" s="82"/>
      <c r="AV976" s="82"/>
      <c r="AW976" s="82"/>
      <c r="AX976" s="82"/>
      <c r="AY976" s="82"/>
      <c r="AZ976" s="82"/>
      <c r="BA976" s="82"/>
      <c r="BB976" s="82"/>
      <c r="BC976" s="82"/>
      <c r="BD976" s="82"/>
      <c r="BE976" s="82"/>
      <c r="BF976" s="82"/>
      <c r="BG976" s="82"/>
      <c r="BH976" s="82"/>
      <c r="BI976" s="82"/>
      <c r="BJ976" s="82"/>
      <c r="BK976" s="82"/>
      <c r="BL976" s="82"/>
      <c r="BM976" s="82"/>
      <c r="BN976" s="82"/>
      <c r="BO976" s="82"/>
      <c r="BP976" s="82"/>
      <c r="BQ976" s="82"/>
      <c r="BR976" s="82"/>
      <c r="BS976" s="82"/>
      <c r="BT976" s="82"/>
      <c r="BU976" s="82"/>
      <c r="BV976" s="82"/>
      <c r="BW976" s="82"/>
      <c r="BX976" s="82"/>
      <c r="BY976" s="82"/>
      <c r="CA976" s="82"/>
      <c r="CB976" s="82"/>
      <c r="CC976" s="82"/>
    </row>
    <row r="977" spans="1:81" ht="15" customHeight="1" x14ac:dyDescent="0.2">
      <c r="A977" s="82"/>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c r="AA977" s="82"/>
      <c r="AB977" s="82"/>
      <c r="AC977" s="82"/>
      <c r="AD977" s="82"/>
      <c r="AE977" s="82"/>
      <c r="AF977" s="82"/>
      <c r="AG977" s="82"/>
      <c r="AH977" s="82"/>
      <c r="AI977" s="82"/>
      <c r="AJ977" s="82"/>
      <c r="AK977" s="82"/>
      <c r="AL977" s="82"/>
      <c r="AM977" s="82"/>
      <c r="AN977" s="82"/>
      <c r="AO977" s="82"/>
      <c r="AP977" s="82"/>
      <c r="AQ977" s="82"/>
      <c r="AR977" s="82"/>
      <c r="AS977" s="82"/>
      <c r="AT977" s="82"/>
      <c r="AU977" s="82"/>
      <c r="AV977" s="82"/>
      <c r="AW977" s="82"/>
      <c r="AX977" s="82"/>
      <c r="AY977" s="82"/>
      <c r="AZ977" s="82"/>
      <c r="BA977" s="82"/>
      <c r="BB977" s="82"/>
      <c r="BC977" s="82"/>
      <c r="BD977" s="82"/>
      <c r="BE977" s="82"/>
      <c r="BF977" s="82"/>
      <c r="BG977" s="82"/>
      <c r="BH977" s="82"/>
      <c r="BI977" s="82"/>
      <c r="BJ977" s="82"/>
      <c r="BK977" s="82"/>
      <c r="BL977" s="82"/>
      <c r="BM977" s="82"/>
      <c r="BN977" s="82"/>
      <c r="BO977" s="82"/>
      <c r="BP977" s="82"/>
      <c r="BQ977" s="82"/>
      <c r="BR977" s="82"/>
      <c r="BS977" s="82"/>
      <c r="BT977" s="82"/>
      <c r="BU977" s="82"/>
      <c r="BV977" s="82"/>
      <c r="BW977" s="82"/>
      <c r="BX977" s="82"/>
      <c r="BY977" s="82"/>
      <c r="CA977" s="82"/>
      <c r="CB977" s="82"/>
      <c r="CC977" s="82"/>
    </row>
    <row r="978" spans="1:81" ht="15" customHeight="1" x14ac:dyDescent="0.2">
      <c r="A978" s="82"/>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c r="AA978" s="82"/>
      <c r="AB978" s="82"/>
      <c r="AC978" s="82"/>
      <c r="AD978" s="82"/>
      <c r="AE978" s="82"/>
      <c r="AF978" s="82"/>
      <c r="AG978" s="82"/>
      <c r="AH978" s="82"/>
      <c r="AI978" s="82"/>
      <c r="AJ978" s="82"/>
      <c r="AK978" s="82"/>
      <c r="AL978" s="82"/>
      <c r="AM978" s="82"/>
      <c r="AN978" s="82"/>
      <c r="AO978" s="82"/>
      <c r="AP978" s="82"/>
      <c r="AQ978" s="82"/>
      <c r="AR978" s="82"/>
      <c r="AS978" s="82"/>
      <c r="AT978" s="82"/>
      <c r="AU978" s="82"/>
      <c r="AV978" s="82"/>
      <c r="AW978" s="82"/>
      <c r="AX978" s="82"/>
      <c r="AY978" s="82"/>
      <c r="AZ978" s="82"/>
      <c r="BA978" s="82"/>
      <c r="BB978" s="82"/>
      <c r="BC978" s="82"/>
      <c r="BD978" s="82"/>
      <c r="BE978" s="82"/>
      <c r="BF978" s="82"/>
      <c r="BG978" s="82"/>
      <c r="BH978" s="82"/>
      <c r="BI978" s="82"/>
      <c r="BJ978" s="82"/>
      <c r="BK978" s="82"/>
      <c r="BL978" s="82"/>
      <c r="BM978" s="82"/>
      <c r="BN978" s="82"/>
      <c r="BO978" s="82"/>
      <c r="BP978" s="82"/>
      <c r="BQ978" s="82"/>
      <c r="BR978" s="82"/>
      <c r="BS978" s="82"/>
      <c r="BT978" s="82"/>
      <c r="BU978" s="82"/>
      <c r="BV978" s="82"/>
      <c r="BW978" s="82"/>
      <c r="BX978" s="82"/>
      <c r="BY978" s="82"/>
      <c r="CA978" s="82"/>
      <c r="CB978" s="82"/>
      <c r="CC978" s="82"/>
    </row>
    <row r="979" spans="1:81" ht="15" customHeight="1" x14ac:dyDescent="0.2">
      <c r="A979" s="82"/>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c r="AA979" s="82"/>
      <c r="AB979" s="82"/>
      <c r="AC979" s="82"/>
      <c r="AD979" s="82"/>
      <c r="AE979" s="82"/>
      <c r="AF979" s="82"/>
      <c r="AG979" s="82"/>
      <c r="AH979" s="82"/>
      <c r="AI979" s="82"/>
      <c r="AJ979" s="82"/>
      <c r="AK979" s="82"/>
      <c r="AL979" s="82"/>
      <c r="AM979" s="82"/>
      <c r="AN979" s="82"/>
      <c r="AO979" s="82"/>
      <c r="AP979" s="82"/>
      <c r="AQ979" s="82"/>
      <c r="AR979" s="82"/>
      <c r="AS979" s="82"/>
      <c r="AT979" s="82"/>
      <c r="AU979" s="82"/>
      <c r="AV979" s="82"/>
      <c r="AW979" s="82"/>
      <c r="AX979" s="82"/>
      <c r="AY979" s="82"/>
      <c r="AZ979" s="82"/>
      <c r="BA979" s="82"/>
      <c r="BB979" s="82"/>
      <c r="BC979" s="82"/>
      <c r="BD979" s="82"/>
      <c r="BE979" s="82"/>
      <c r="BF979" s="82"/>
      <c r="BG979" s="82"/>
      <c r="BH979" s="82"/>
      <c r="BI979" s="82"/>
      <c r="BJ979" s="82"/>
      <c r="BK979" s="82"/>
      <c r="BL979" s="82"/>
      <c r="BM979" s="82"/>
      <c r="BN979" s="82"/>
      <c r="BO979" s="82"/>
      <c r="BP979" s="82"/>
      <c r="BQ979" s="82"/>
      <c r="BR979" s="82"/>
      <c r="BS979" s="82"/>
      <c r="BT979" s="82"/>
      <c r="BU979" s="82"/>
      <c r="BV979" s="82"/>
      <c r="BW979" s="82"/>
      <c r="BX979" s="82"/>
      <c r="BY979" s="82"/>
      <c r="CA979" s="82"/>
      <c r="CB979" s="82"/>
      <c r="CC979" s="82"/>
    </row>
    <row r="980" spans="1:81" ht="15" customHeight="1" x14ac:dyDescent="0.2">
      <c r="A980" s="82"/>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c r="AG980" s="82"/>
      <c r="AH980" s="82"/>
      <c r="AI980" s="82"/>
      <c r="AJ980" s="82"/>
      <c r="AK980" s="82"/>
      <c r="AL980" s="82"/>
      <c r="AM980" s="82"/>
      <c r="AN980" s="82"/>
      <c r="AO980" s="82"/>
      <c r="AP980" s="82"/>
      <c r="AQ980" s="82"/>
      <c r="AR980" s="82"/>
      <c r="AS980" s="82"/>
      <c r="AT980" s="82"/>
      <c r="AU980" s="82"/>
      <c r="AV980" s="82"/>
      <c r="AW980" s="82"/>
      <c r="AX980" s="82"/>
      <c r="AY980" s="82"/>
      <c r="AZ980" s="82"/>
      <c r="BA980" s="82"/>
      <c r="BB980" s="82"/>
      <c r="BC980" s="82"/>
      <c r="BD980" s="82"/>
      <c r="BE980" s="82"/>
      <c r="BF980" s="82"/>
      <c r="BG980" s="82"/>
      <c r="BH980" s="82"/>
      <c r="BI980" s="82"/>
      <c r="BJ980" s="82"/>
      <c r="BK980" s="82"/>
      <c r="BL980" s="82"/>
      <c r="BM980" s="82"/>
      <c r="BN980" s="82"/>
      <c r="BO980" s="82"/>
      <c r="BP980" s="82"/>
      <c r="BQ980" s="82"/>
      <c r="BR980" s="82"/>
      <c r="BS980" s="82"/>
      <c r="BT980" s="82"/>
      <c r="BU980" s="82"/>
      <c r="BV980" s="82"/>
      <c r="BW980" s="82"/>
      <c r="BX980" s="82"/>
      <c r="BY980" s="82"/>
      <c r="CA980" s="82"/>
      <c r="CB980" s="82"/>
      <c r="CC980" s="82"/>
    </row>
    <row r="981" spans="1:81" ht="15" customHeight="1" x14ac:dyDescent="0.2">
      <c r="A981" s="82"/>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c r="AA981" s="82"/>
      <c r="AB981" s="82"/>
      <c r="AC981" s="82"/>
      <c r="AD981" s="82"/>
      <c r="AE981" s="82"/>
      <c r="AF981" s="82"/>
      <c r="AG981" s="82"/>
      <c r="AH981" s="82"/>
      <c r="AI981" s="82"/>
      <c r="AJ981" s="82"/>
      <c r="AK981" s="82"/>
      <c r="AL981" s="82"/>
      <c r="AM981" s="82"/>
      <c r="AN981" s="82"/>
      <c r="AO981" s="82"/>
      <c r="AP981" s="82"/>
      <c r="AQ981" s="82"/>
      <c r="AR981" s="82"/>
      <c r="AS981" s="82"/>
      <c r="AT981" s="82"/>
      <c r="AU981" s="82"/>
      <c r="AV981" s="82"/>
      <c r="AW981" s="82"/>
      <c r="AX981" s="82"/>
      <c r="AY981" s="82"/>
      <c r="AZ981" s="82"/>
      <c r="BA981" s="82"/>
      <c r="BB981" s="82"/>
      <c r="BC981" s="82"/>
      <c r="BD981" s="82"/>
      <c r="BE981" s="82"/>
      <c r="BF981" s="82"/>
      <c r="BG981" s="82"/>
      <c r="BH981" s="82"/>
      <c r="BI981" s="82"/>
      <c r="BJ981" s="82"/>
      <c r="BK981" s="82"/>
      <c r="BL981" s="82"/>
      <c r="BM981" s="82"/>
      <c r="BN981" s="82"/>
      <c r="BO981" s="82"/>
      <c r="BP981" s="82"/>
      <c r="BQ981" s="82"/>
      <c r="BR981" s="82"/>
      <c r="BS981" s="82"/>
      <c r="BT981" s="82"/>
      <c r="BU981" s="82"/>
      <c r="BV981" s="82"/>
      <c r="BW981" s="82"/>
      <c r="BX981" s="82"/>
      <c r="BY981" s="82"/>
      <c r="CA981" s="82"/>
      <c r="CB981" s="82"/>
      <c r="CC981" s="82"/>
    </row>
    <row r="982" spans="1:81" ht="15" customHeight="1" x14ac:dyDescent="0.2">
      <c r="A982" s="82"/>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c r="AA982" s="82"/>
      <c r="AB982" s="82"/>
      <c r="AC982" s="82"/>
      <c r="AD982" s="82"/>
      <c r="AE982" s="82"/>
      <c r="AF982" s="82"/>
      <c r="AG982" s="82"/>
      <c r="AH982" s="82"/>
      <c r="AI982" s="82"/>
      <c r="AJ982" s="82"/>
      <c r="AK982" s="82"/>
      <c r="AL982" s="82"/>
      <c r="AM982" s="82"/>
      <c r="AN982" s="82"/>
      <c r="AO982" s="82"/>
      <c r="AP982" s="82"/>
      <c r="AQ982" s="82"/>
      <c r="AR982" s="82"/>
      <c r="AS982" s="82"/>
      <c r="AT982" s="82"/>
      <c r="AU982" s="82"/>
      <c r="AV982" s="82"/>
      <c r="AW982" s="82"/>
      <c r="AX982" s="82"/>
      <c r="AY982" s="82"/>
      <c r="AZ982" s="82"/>
      <c r="BA982" s="82"/>
      <c r="BB982" s="82"/>
      <c r="BC982" s="82"/>
      <c r="BD982" s="82"/>
      <c r="BE982" s="82"/>
      <c r="BF982" s="82"/>
      <c r="BG982" s="82"/>
      <c r="BH982" s="82"/>
      <c r="BI982" s="82"/>
      <c r="BJ982" s="82"/>
      <c r="BK982" s="82"/>
      <c r="BL982" s="82"/>
      <c r="BM982" s="82"/>
      <c r="BN982" s="82"/>
      <c r="BO982" s="82"/>
      <c r="BP982" s="82"/>
      <c r="BQ982" s="82"/>
      <c r="BR982" s="82"/>
      <c r="BS982" s="82"/>
      <c r="BT982" s="82"/>
      <c r="BU982" s="82"/>
      <c r="BV982" s="82"/>
      <c r="BW982" s="82"/>
      <c r="BX982" s="82"/>
      <c r="BY982" s="82"/>
      <c r="CA982" s="82"/>
      <c r="CB982" s="82"/>
      <c r="CC982" s="82"/>
    </row>
    <row r="983" spans="1:81" ht="15" customHeight="1" x14ac:dyDescent="0.2">
      <c r="A983" s="82"/>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c r="AA983" s="82"/>
      <c r="AB983" s="82"/>
      <c r="AC983" s="82"/>
      <c r="AD983" s="82"/>
      <c r="AE983" s="82"/>
      <c r="AF983" s="82"/>
      <c r="AG983" s="82"/>
      <c r="AH983" s="82"/>
      <c r="AI983" s="82"/>
      <c r="AJ983" s="82"/>
      <c r="AK983" s="82"/>
      <c r="AL983" s="82"/>
      <c r="AM983" s="82"/>
      <c r="AN983" s="82"/>
      <c r="AO983" s="82"/>
      <c r="AP983" s="82"/>
      <c r="AQ983" s="82"/>
      <c r="AR983" s="82"/>
      <c r="AS983" s="82"/>
      <c r="AT983" s="82"/>
      <c r="AU983" s="82"/>
      <c r="AV983" s="82"/>
      <c r="AW983" s="82"/>
      <c r="AX983" s="82"/>
      <c r="AY983" s="82"/>
      <c r="AZ983" s="82"/>
      <c r="BA983" s="82"/>
      <c r="BB983" s="82"/>
      <c r="BC983" s="82"/>
      <c r="BD983" s="82"/>
      <c r="BE983" s="82"/>
      <c r="BF983" s="82"/>
      <c r="BG983" s="82"/>
      <c r="BH983" s="82"/>
      <c r="BI983" s="82"/>
      <c r="BJ983" s="82"/>
      <c r="BK983" s="82"/>
      <c r="BL983" s="82"/>
      <c r="BM983" s="82"/>
      <c r="BN983" s="82"/>
      <c r="BO983" s="82"/>
      <c r="BP983" s="82"/>
      <c r="BQ983" s="82"/>
      <c r="BR983" s="82"/>
      <c r="BS983" s="82"/>
      <c r="BT983" s="82"/>
      <c r="BU983" s="82"/>
      <c r="BV983" s="82"/>
      <c r="BW983" s="82"/>
      <c r="BX983" s="82"/>
      <c r="BY983" s="82"/>
      <c r="CA983" s="82"/>
      <c r="CB983" s="82"/>
      <c r="CC983" s="82"/>
    </row>
    <row r="984" spans="1:81" ht="15" customHeight="1" x14ac:dyDescent="0.2">
      <c r="A984" s="82"/>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c r="AA984" s="82"/>
      <c r="AB984" s="82"/>
      <c r="AC984" s="82"/>
      <c r="AD984" s="82"/>
      <c r="AE984" s="82"/>
      <c r="AF984" s="82"/>
      <c r="AG984" s="82"/>
      <c r="AH984" s="82"/>
      <c r="AI984" s="82"/>
      <c r="AJ984" s="82"/>
      <c r="AK984" s="82"/>
      <c r="AL984" s="82"/>
      <c r="AM984" s="82"/>
      <c r="AN984" s="82"/>
      <c r="AO984" s="82"/>
      <c r="AP984" s="82"/>
      <c r="AQ984" s="82"/>
      <c r="AR984" s="82"/>
      <c r="AS984" s="82"/>
      <c r="AT984" s="82"/>
      <c r="AU984" s="82"/>
      <c r="AV984" s="82"/>
      <c r="AW984" s="82"/>
      <c r="AX984" s="82"/>
      <c r="AY984" s="82"/>
      <c r="AZ984" s="82"/>
      <c r="BA984" s="82"/>
      <c r="BB984" s="82"/>
      <c r="BC984" s="82"/>
      <c r="BD984" s="82"/>
      <c r="BE984" s="82"/>
      <c r="BF984" s="82"/>
      <c r="BG984" s="82"/>
      <c r="BH984" s="82"/>
      <c r="BI984" s="82"/>
      <c r="BJ984" s="82"/>
      <c r="BK984" s="82"/>
      <c r="BL984" s="82"/>
      <c r="BM984" s="82"/>
      <c r="BN984" s="82"/>
      <c r="BO984" s="82"/>
      <c r="BP984" s="82"/>
      <c r="BQ984" s="82"/>
      <c r="BR984" s="82"/>
      <c r="BS984" s="82"/>
      <c r="BT984" s="82"/>
      <c r="BU984" s="82"/>
      <c r="BV984" s="82"/>
      <c r="BW984" s="82"/>
      <c r="BX984" s="82"/>
      <c r="BY984" s="82"/>
      <c r="CA984" s="82"/>
      <c r="CB984" s="82"/>
      <c r="CC984" s="82"/>
    </row>
    <row r="985" spans="1:81" ht="15" customHeight="1" x14ac:dyDescent="0.2">
      <c r="A985" s="82"/>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c r="AA985" s="82"/>
      <c r="AB985" s="82"/>
      <c r="AC985" s="82"/>
      <c r="AD985" s="82"/>
      <c r="AE985" s="82"/>
      <c r="AF985" s="82"/>
      <c r="AG985" s="82"/>
      <c r="AH985" s="82"/>
      <c r="AI985" s="82"/>
      <c r="AJ985" s="82"/>
      <c r="AK985" s="82"/>
      <c r="AL985" s="82"/>
      <c r="AM985" s="82"/>
      <c r="AN985" s="82"/>
      <c r="AO985" s="82"/>
      <c r="AP985" s="82"/>
      <c r="AQ985" s="82"/>
      <c r="AR985" s="82"/>
      <c r="AS985" s="82"/>
      <c r="AT985" s="82"/>
      <c r="AU985" s="82"/>
      <c r="AV985" s="82"/>
      <c r="AW985" s="82"/>
      <c r="AX985" s="82"/>
      <c r="AY985" s="82"/>
      <c r="AZ985" s="82"/>
      <c r="BA985" s="82"/>
      <c r="BB985" s="82"/>
      <c r="BC985" s="82"/>
      <c r="BD985" s="82"/>
      <c r="BE985" s="82"/>
      <c r="BF985" s="82"/>
      <c r="BG985" s="82"/>
      <c r="BH985" s="82"/>
      <c r="BI985" s="82"/>
      <c r="BJ985" s="82"/>
      <c r="BK985" s="82"/>
      <c r="BL985" s="82"/>
      <c r="BM985" s="82"/>
      <c r="BN985" s="82"/>
      <c r="BO985" s="82"/>
      <c r="BP985" s="82"/>
      <c r="BQ985" s="82"/>
      <c r="BR985" s="82"/>
      <c r="BS985" s="82"/>
      <c r="BT985" s="82"/>
      <c r="BU985" s="82"/>
      <c r="BV985" s="82"/>
      <c r="BW985" s="82"/>
      <c r="BX985" s="82"/>
      <c r="BY985" s="82"/>
      <c r="CA985" s="82"/>
      <c r="CB985" s="82"/>
      <c r="CC985" s="82"/>
    </row>
    <row r="986" spans="1:81" ht="15" customHeight="1" x14ac:dyDescent="0.2">
      <c r="A986" s="82"/>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c r="AG986" s="82"/>
      <c r="AH986" s="82"/>
      <c r="AI986" s="82"/>
      <c r="AJ986" s="82"/>
      <c r="AK986" s="82"/>
      <c r="AL986" s="82"/>
      <c r="AM986" s="82"/>
      <c r="AN986" s="82"/>
      <c r="AO986" s="82"/>
      <c r="AP986" s="82"/>
      <c r="AQ986" s="82"/>
      <c r="AR986" s="82"/>
      <c r="AS986" s="82"/>
      <c r="AT986" s="82"/>
      <c r="AU986" s="82"/>
      <c r="AV986" s="82"/>
      <c r="AW986" s="82"/>
      <c r="AX986" s="82"/>
      <c r="AY986" s="82"/>
      <c r="AZ986" s="82"/>
      <c r="BA986" s="82"/>
      <c r="BB986" s="82"/>
      <c r="BC986" s="82"/>
      <c r="BD986" s="82"/>
      <c r="BE986" s="82"/>
      <c r="BF986" s="82"/>
      <c r="BG986" s="82"/>
      <c r="BH986" s="82"/>
      <c r="BI986" s="82"/>
      <c r="BJ986" s="82"/>
      <c r="BK986" s="82"/>
      <c r="BL986" s="82"/>
      <c r="BM986" s="82"/>
      <c r="BN986" s="82"/>
      <c r="BO986" s="82"/>
      <c r="BP986" s="82"/>
      <c r="BQ986" s="82"/>
      <c r="BR986" s="82"/>
      <c r="BS986" s="82"/>
      <c r="BT986" s="82"/>
      <c r="BU986" s="82"/>
      <c r="BV986" s="82"/>
      <c r="BW986" s="82"/>
      <c r="BX986" s="82"/>
      <c r="BY986" s="82"/>
      <c r="CA986" s="82"/>
      <c r="CB986" s="82"/>
      <c r="CC986" s="82"/>
    </row>
    <row r="987" spans="1:81" ht="15" customHeight="1" x14ac:dyDescent="0.2">
      <c r="A987" s="82"/>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c r="AA987" s="82"/>
      <c r="AB987" s="82"/>
      <c r="AC987" s="82"/>
      <c r="AD987" s="82"/>
      <c r="AE987" s="82"/>
      <c r="AF987" s="82"/>
      <c r="AG987" s="82"/>
      <c r="AH987" s="82"/>
      <c r="AI987" s="82"/>
      <c r="AJ987" s="82"/>
      <c r="AK987" s="82"/>
      <c r="AL987" s="82"/>
      <c r="AM987" s="82"/>
      <c r="AN987" s="82"/>
      <c r="AO987" s="82"/>
      <c r="AP987" s="82"/>
      <c r="AQ987" s="82"/>
      <c r="AR987" s="82"/>
      <c r="AS987" s="82"/>
      <c r="AT987" s="82"/>
      <c r="AU987" s="82"/>
      <c r="AV987" s="82"/>
      <c r="AW987" s="82"/>
      <c r="AX987" s="82"/>
      <c r="AY987" s="82"/>
      <c r="AZ987" s="82"/>
      <c r="BA987" s="82"/>
      <c r="BB987" s="82"/>
      <c r="BC987" s="82"/>
      <c r="BD987" s="82"/>
      <c r="BE987" s="82"/>
      <c r="BF987" s="82"/>
      <c r="BG987" s="82"/>
      <c r="BH987" s="82"/>
      <c r="BI987" s="82"/>
      <c r="BJ987" s="82"/>
      <c r="BK987" s="82"/>
      <c r="BL987" s="82"/>
      <c r="BM987" s="82"/>
      <c r="BN987" s="82"/>
      <c r="BO987" s="82"/>
      <c r="BP987" s="82"/>
      <c r="BQ987" s="82"/>
      <c r="BR987" s="82"/>
      <c r="BS987" s="82"/>
      <c r="BT987" s="82"/>
      <c r="BU987" s="82"/>
      <c r="BV987" s="82"/>
      <c r="BW987" s="82"/>
      <c r="BX987" s="82"/>
      <c r="BY987" s="82"/>
      <c r="CA987" s="82"/>
      <c r="CB987" s="82"/>
      <c r="CC987" s="82"/>
    </row>
    <row r="988" spans="1:81" ht="15" customHeight="1" x14ac:dyDescent="0.2">
      <c r="A988" s="82"/>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c r="AA988" s="82"/>
      <c r="AB988" s="82"/>
      <c r="AC988" s="82"/>
      <c r="AD988" s="82"/>
      <c r="AE988" s="82"/>
      <c r="AF988" s="82"/>
      <c r="AG988" s="82"/>
      <c r="AH988" s="82"/>
      <c r="AI988" s="82"/>
      <c r="AJ988" s="82"/>
      <c r="AK988" s="82"/>
      <c r="AL988" s="82"/>
      <c r="AM988" s="82"/>
      <c r="AN988" s="82"/>
      <c r="AO988" s="82"/>
      <c r="AP988" s="82"/>
      <c r="AQ988" s="82"/>
      <c r="AR988" s="82"/>
      <c r="AS988" s="82"/>
      <c r="AT988" s="82"/>
      <c r="AU988" s="82"/>
      <c r="AV988" s="82"/>
      <c r="AW988" s="82"/>
      <c r="AX988" s="82"/>
      <c r="AY988" s="82"/>
      <c r="AZ988" s="82"/>
      <c r="BA988" s="82"/>
      <c r="BB988" s="82"/>
      <c r="BC988" s="82"/>
      <c r="BD988" s="82"/>
      <c r="BE988" s="82"/>
      <c r="BF988" s="82"/>
      <c r="BG988" s="82"/>
      <c r="BH988" s="82"/>
      <c r="BI988" s="82"/>
      <c r="BJ988" s="82"/>
      <c r="BK988" s="82"/>
      <c r="BL988" s="82"/>
      <c r="BM988" s="82"/>
      <c r="BN988" s="82"/>
      <c r="BO988" s="82"/>
      <c r="BP988" s="82"/>
      <c r="BQ988" s="82"/>
      <c r="BR988" s="82"/>
      <c r="BS988" s="82"/>
      <c r="BT988" s="82"/>
      <c r="BU988" s="82"/>
      <c r="BV988" s="82"/>
      <c r="BW988" s="82"/>
      <c r="BX988" s="82"/>
      <c r="BY988" s="82"/>
      <c r="CA988" s="82"/>
      <c r="CB988" s="82"/>
      <c r="CC988" s="82"/>
    </row>
    <row r="989" spans="1:81" ht="15" customHeight="1" x14ac:dyDescent="0.2">
      <c r="A989" s="82"/>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c r="AA989" s="82"/>
      <c r="AB989" s="82"/>
      <c r="AC989" s="82"/>
      <c r="AD989" s="82"/>
      <c r="AE989" s="82"/>
      <c r="AF989" s="82"/>
      <c r="AG989" s="82"/>
      <c r="AH989" s="82"/>
      <c r="AI989" s="82"/>
      <c r="AJ989" s="82"/>
      <c r="AK989" s="82"/>
      <c r="AL989" s="82"/>
      <c r="AM989" s="82"/>
      <c r="AN989" s="82"/>
      <c r="AO989" s="82"/>
      <c r="AP989" s="82"/>
      <c r="AQ989" s="82"/>
      <c r="AR989" s="82"/>
      <c r="AS989" s="82"/>
      <c r="AT989" s="82"/>
      <c r="AU989" s="82"/>
      <c r="AV989" s="82"/>
      <c r="AW989" s="82"/>
      <c r="AX989" s="82"/>
      <c r="AY989" s="82"/>
      <c r="AZ989" s="82"/>
      <c r="BA989" s="82"/>
      <c r="BB989" s="82"/>
      <c r="BC989" s="82"/>
      <c r="BD989" s="82"/>
      <c r="BE989" s="82"/>
      <c r="BF989" s="82"/>
      <c r="BG989" s="82"/>
      <c r="BH989" s="82"/>
      <c r="BI989" s="82"/>
      <c r="BJ989" s="82"/>
      <c r="BK989" s="82"/>
      <c r="BL989" s="82"/>
      <c r="BM989" s="82"/>
      <c r="BN989" s="82"/>
      <c r="BO989" s="82"/>
      <c r="BP989" s="82"/>
      <c r="BQ989" s="82"/>
      <c r="BR989" s="82"/>
      <c r="BS989" s="82"/>
      <c r="BT989" s="82"/>
      <c r="BU989" s="82"/>
      <c r="BV989" s="82"/>
      <c r="BW989" s="82"/>
      <c r="BX989" s="82"/>
      <c r="BY989" s="82"/>
      <c r="CA989" s="82"/>
      <c r="CB989" s="82"/>
      <c r="CC989" s="82"/>
    </row>
    <row r="990" spans="1:81" ht="15" customHeight="1" x14ac:dyDescent="0.2">
      <c r="A990" s="82"/>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c r="AA990" s="82"/>
      <c r="AB990" s="82"/>
      <c r="AC990" s="82"/>
      <c r="AD990" s="82"/>
      <c r="AE990" s="82"/>
      <c r="AF990" s="82"/>
      <c r="AG990" s="82"/>
      <c r="AH990" s="82"/>
      <c r="AI990" s="82"/>
      <c r="AJ990" s="82"/>
      <c r="AK990" s="82"/>
      <c r="AL990" s="82"/>
      <c r="AM990" s="82"/>
      <c r="AN990" s="82"/>
      <c r="AO990" s="82"/>
      <c r="AP990" s="82"/>
      <c r="AQ990" s="82"/>
      <c r="AR990" s="82"/>
      <c r="AS990" s="82"/>
      <c r="AT990" s="82"/>
      <c r="AU990" s="82"/>
      <c r="AV990" s="82"/>
      <c r="AW990" s="82"/>
      <c r="AX990" s="82"/>
      <c r="AY990" s="82"/>
      <c r="AZ990" s="82"/>
      <c r="BA990" s="82"/>
      <c r="BB990" s="82"/>
      <c r="BC990" s="82"/>
      <c r="BD990" s="82"/>
      <c r="BE990" s="82"/>
      <c r="BF990" s="82"/>
      <c r="BG990" s="82"/>
      <c r="BH990" s="82"/>
      <c r="BI990" s="82"/>
      <c r="BJ990" s="82"/>
      <c r="BK990" s="82"/>
      <c r="BL990" s="82"/>
      <c r="BM990" s="82"/>
      <c r="BN990" s="82"/>
      <c r="BO990" s="82"/>
      <c r="BP990" s="82"/>
      <c r="BQ990" s="82"/>
      <c r="BR990" s="82"/>
      <c r="BS990" s="82"/>
      <c r="BT990" s="82"/>
      <c r="BU990" s="82"/>
      <c r="BV990" s="82"/>
      <c r="BW990" s="82"/>
      <c r="BX990" s="82"/>
      <c r="BY990" s="82"/>
      <c r="CA990" s="82"/>
      <c r="CB990" s="82"/>
      <c r="CC990" s="82"/>
    </row>
    <row r="991" spans="1:81" ht="15" customHeight="1" x14ac:dyDescent="0.2">
      <c r="A991" s="82"/>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c r="AA991" s="82"/>
      <c r="AB991" s="82"/>
      <c r="AC991" s="82"/>
      <c r="AD991" s="82"/>
      <c r="AE991" s="82"/>
      <c r="AF991" s="82"/>
      <c r="AG991" s="82"/>
      <c r="AH991" s="82"/>
      <c r="AI991" s="82"/>
      <c r="AJ991" s="82"/>
      <c r="AK991" s="82"/>
      <c r="AL991" s="82"/>
      <c r="AM991" s="82"/>
      <c r="AN991" s="82"/>
      <c r="AO991" s="82"/>
      <c r="AP991" s="82"/>
      <c r="AQ991" s="82"/>
      <c r="AR991" s="82"/>
      <c r="AS991" s="82"/>
      <c r="AT991" s="82"/>
      <c r="AU991" s="82"/>
      <c r="AV991" s="82"/>
      <c r="AW991" s="82"/>
      <c r="AX991" s="82"/>
      <c r="AY991" s="82"/>
      <c r="AZ991" s="82"/>
      <c r="BA991" s="82"/>
      <c r="BB991" s="82"/>
      <c r="BC991" s="82"/>
      <c r="BD991" s="82"/>
      <c r="BE991" s="82"/>
      <c r="BF991" s="82"/>
      <c r="BG991" s="82"/>
      <c r="BH991" s="82"/>
      <c r="BI991" s="82"/>
      <c r="BJ991" s="82"/>
      <c r="BK991" s="82"/>
      <c r="BL991" s="82"/>
      <c r="BM991" s="82"/>
      <c r="BN991" s="82"/>
      <c r="BO991" s="82"/>
      <c r="BP991" s="82"/>
      <c r="BQ991" s="82"/>
      <c r="BR991" s="82"/>
      <c r="BS991" s="82"/>
      <c r="BT991" s="82"/>
      <c r="BU991" s="82"/>
      <c r="BV991" s="82"/>
      <c r="BW991" s="82"/>
      <c r="BX991" s="82"/>
      <c r="BY991" s="82"/>
      <c r="CA991" s="82"/>
      <c r="CB991" s="82"/>
      <c r="CC991" s="82"/>
    </row>
    <row r="992" spans="1:81" ht="15" customHeight="1" x14ac:dyDescent="0.2">
      <c r="A992" s="82"/>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c r="AA992" s="82"/>
      <c r="AB992" s="82"/>
      <c r="AC992" s="82"/>
      <c r="AD992" s="82"/>
      <c r="AE992" s="82"/>
      <c r="AF992" s="82"/>
      <c r="AG992" s="82"/>
      <c r="AH992" s="82"/>
      <c r="AI992" s="82"/>
      <c r="AJ992" s="82"/>
      <c r="AK992" s="82"/>
      <c r="AL992" s="82"/>
      <c r="AM992" s="82"/>
      <c r="AN992" s="82"/>
      <c r="AO992" s="82"/>
      <c r="AP992" s="82"/>
      <c r="AQ992" s="82"/>
      <c r="AR992" s="82"/>
      <c r="AS992" s="82"/>
      <c r="AT992" s="82"/>
      <c r="AU992" s="82"/>
      <c r="AV992" s="82"/>
      <c r="AW992" s="82"/>
      <c r="AX992" s="82"/>
      <c r="AY992" s="82"/>
      <c r="AZ992" s="82"/>
      <c r="BA992" s="82"/>
      <c r="BB992" s="82"/>
      <c r="BC992" s="82"/>
      <c r="BD992" s="82"/>
      <c r="BE992" s="82"/>
      <c r="BF992" s="82"/>
      <c r="BG992" s="82"/>
      <c r="BH992" s="82"/>
      <c r="BI992" s="82"/>
      <c r="BJ992" s="82"/>
      <c r="BK992" s="82"/>
      <c r="BL992" s="82"/>
      <c r="BM992" s="82"/>
      <c r="BN992" s="82"/>
      <c r="BO992" s="82"/>
      <c r="BP992" s="82"/>
      <c r="BQ992" s="82"/>
      <c r="BR992" s="82"/>
      <c r="BS992" s="82"/>
      <c r="BT992" s="82"/>
      <c r="BU992" s="82"/>
      <c r="BV992" s="82"/>
      <c r="BW992" s="82"/>
      <c r="BX992" s="82"/>
      <c r="BY992" s="82"/>
      <c r="CA992" s="82"/>
      <c r="CB992" s="82"/>
      <c r="CC992" s="82"/>
    </row>
    <row r="993" spans="1:81" ht="15" customHeight="1" x14ac:dyDescent="0.2">
      <c r="A993" s="82"/>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c r="AA993" s="82"/>
      <c r="AB993" s="82"/>
      <c r="AC993" s="82"/>
      <c r="AD993" s="82"/>
      <c r="AE993" s="82"/>
      <c r="AF993" s="82"/>
      <c r="AG993" s="82"/>
      <c r="AH993" s="82"/>
      <c r="AI993" s="82"/>
      <c r="AJ993" s="82"/>
      <c r="AK993" s="82"/>
      <c r="AL993" s="82"/>
      <c r="AM993" s="82"/>
      <c r="AN993" s="82"/>
      <c r="AO993" s="82"/>
      <c r="AP993" s="82"/>
      <c r="AQ993" s="82"/>
      <c r="AR993" s="82"/>
      <c r="AS993" s="82"/>
      <c r="AT993" s="82"/>
      <c r="AU993" s="82"/>
      <c r="AV993" s="82"/>
      <c r="AW993" s="82"/>
      <c r="AX993" s="82"/>
      <c r="AY993" s="82"/>
      <c r="AZ993" s="82"/>
      <c r="BA993" s="82"/>
      <c r="BB993" s="82"/>
      <c r="BC993" s="82"/>
      <c r="BD993" s="82"/>
      <c r="BE993" s="82"/>
      <c r="BF993" s="82"/>
      <c r="BG993" s="82"/>
      <c r="BH993" s="82"/>
      <c r="BI993" s="82"/>
      <c r="BJ993" s="82"/>
      <c r="BK993" s="82"/>
      <c r="BL993" s="82"/>
      <c r="BM993" s="82"/>
      <c r="BN993" s="82"/>
      <c r="BO993" s="82"/>
      <c r="BP993" s="82"/>
      <c r="BQ993" s="82"/>
      <c r="BR993" s="82"/>
      <c r="BS993" s="82"/>
      <c r="BT993" s="82"/>
      <c r="BU993" s="82"/>
      <c r="BV993" s="82"/>
      <c r="BW993" s="82"/>
      <c r="BX993" s="82"/>
      <c r="BY993" s="82"/>
      <c r="CA993" s="82"/>
      <c r="CB993" s="82"/>
      <c r="CC993" s="82"/>
    </row>
    <row r="994" spans="1:81" ht="15" customHeight="1" x14ac:dyDescent="0.2">
      <c r="A994" s="82"/>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c r="AA994" s="82"/>
      <c r="AB994" s="82"/>
      <c r="AC994" s="82"/>
      <c r="AD994" s="82"/>
      <c r="AE994" s="82"/>
      <c r="AF994" s="82"/>
      <c r="AG994" s="82"/>
      <c r="AH994" s="82"/>
      <c r="AI994" s="82"/>
      <c r="AJ994" s="82"/>
      <c r="AK994" s="82"/>
      <c r="AL994" s="82"/>
      <c r="AM994" s="82"/>
      <c r="AN994" s="82"/>
      <c r="AO994" s="82"/>
      <c r="AP994" s="82"/>
      <c r="AQ994" s="82"/>
      <c r="AR994" s="82"/>
      <c r="AS994" s="82"/>
      <c r="AT994" s="82"/>
      <c r="AU994" s="82"/>
      <c r="AV994" s="82"/>
      <c r="AW994" s="82"/>
      <c r="AX994" s="82"/>
      <c r="AY994" s="82"/>
      <c r="AZ994" s="82"/>
      <c r="BA994" s="82"/>
      <c r="BB994" s="82"/>
      <c r="BC994" s="82"/>
      <c r="BD994" s="82"/>
      <c r="BE994" s="82"/>
      <c r="BF994" s="82"/>
      <c r="BG994" s="82"/>
      <c r="BH994" s="82"/>
      <c r="BI994" s="82"/>
      <c r="BJ994" s="82"/>
      <c r="BK994" s="82"/>
      <c r="BL994" s="82"/>
      <c r="BM994" s="82"/>
      <c r="BN994" s="82"/>
      <c r="BO994" s="82"/>
      <c r="BP994" s="82"/>
      <c r="BQ994" s="82"/>
      <c r="BR994" s="82"/>
      <c r="BS994" s="82"/>
      <c r="BT994" s="82"/>
      <c r="BU994" s="82"/>
      <c r="BV994" s="82"/>
      <c r="BW994" s="82"/>
      <c r="BX994" s="82"/>
      <c r="BY994" s="82"/>
      <c r="CA994" s="82"/>
      <c r="CB994" s="82"/>
      <c r="CC994" s="82"/>
    </row>
    <row r="995" spans="1:81" ht="15" customHeight="1" x14ac:dyDescent="0.2">
      <c r="A995" s="82"/>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c r="AA995" s="82"/>
      <c r="AB995" s="82"/>
      <c r="AC995" s="82"/>
      <c r="AD995" s="82"/>
      <c r="AE995" s="82"/>
      <c r="AF995" s="82"/>
      <c r="AG995" s="82"/>
      <c r="AH995" s="82"/>
      <c r="AI995" s="82"/>
      <c r="AJ995" s="82"/>
      <c r="AK995" s="82"/>
      <c r="AL995" s="82"/>
      <c r="AM995" s="82"/>
      <c r="AN995" s="82"/>
      <c r="AO995" s="82"/>
      <c r="AP995" s="82"/>
      <c r="AQ995" s="82"/>
      <c r="AR995" s="82"/>
      <c r="AS995" s="82"/>
      <c r="AT995" s="82"/>
      <c r="AU995" s="82"/>
      <c r="AV995" s="82"/>
      <c r="AW995" s="82"/>
      <c r="AX995" s="82"/>
      <c r="AY995" s="82"/>
      <c r="AZ995" s="82"/>
      <c r="BA995" s="82"/>
      <c r="BB995" s="82"/>
      <c r="BC995" s="82"/>
      <c r="BD995" s="82"/>
      <c r="BE995" s="82"/>
      <c r="BF995" s="82"/>
      <c r="BG995" s="82"/>
      <c r="BH995" s="82"/>
      <c r="BI995" s="82"/>
      <c r="BJ995" s="82"/>
      <c r="BK995" s="82"/>
      <c r="BL995" s="82"/>
      <c r="BM995" s="82"/>
      <c r="BN995" s="82"/>
      <c r="BO995" s="82"/>
      <c r="BP995" s="82"/>
      <c r="BQ995" s="82"/>
      <c r="BR995" s="82"/>
      <c r="BS995" s="82"/>
      <c r="BT995" s="82"/>
      <c r="BU995" s="82"/>
      <c r="BV995" s="82"/>
      <c r="BW995" s="82"/>
      <c r="BX995" s="82"/>
      <c r="BY995" s="82"/>
      <c r="CA995" s="82"/>
      <c r="CB995" s="82"/>
      <c r="CC995" s="82"/>
    </row>
    <row r="996" spans="1:81" ht="15" customHeight="1" x14ac:dyDescent="0.2">
      <c r="A996" s="82"/>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c r="AA996" s="82"/>
      <c r="AB996" s="82"/>
      <c r="AC996" s="82"/>
      <c r="AD996" s="82"/>
      <c r="AE996" s="82"/>
      <c r="AF996" s="82"/>
      <c r="AG996" s="82"/>
      <c r="AH996" s="82"/>
      <c r="AI996" s="82"/>
      <c r="AJ996" s="82"/>
      <c r="AK996" s="82"/>
      <c r="AL996" s="82"/>
      <c r="AM996" s="82"/>
      <c r="AN996" s="82"/>
      <c r="AO996" s="82"/>
      <c r="AP996" s="82"/>
      <c r="AQ996" s="82"/>
      <c r="AR996" s="82"/>
      <c r="AS996" s="82"/>
      <c r="AT996" s="82"/>
      <c r="AU996" s="82"/>
      <c r="AV996" s="82"/>
      <c r="AW996" s="82"/>
      <c r="AX996" s="82"/>
      <c r="AY996" s="82"/>
      <c r="AZ996" s="82"/>
      <c r="BA996" s="82"/>
      <c r="BB996" s="82"/>
      <c r="BC996" s="82"/>
      <c r="BD996" s="82"/>
      <c r="BE996" s="82"/>
      <c r="BF996" s="82"/>
      <c r="BG996" s="82"/>
      <c r="BH996" s="82"/>
      <c r="BI996" s="82"/>
      <c r="BJ996" s="82"/>
      <c r="BK996" s="82"/>
      <c r="BL996" s="82"/>
      <c r="BM996" s="82"/>
      <c r="BN996" s="82"/>
      <c r="BO996" s="82"/>
      <c r="BP996" s="82"/>
      <c r="BQ996" s="82"/>
      <c r="BR996" s="82"/>
      <c r="BS996" s="82"/>
      <c r="BT996" s="82"/>
      <c r="BU996" s="82"/>
      <c r="BV996" s="82"/>
      <c r="BW996" s="82"/>
      <c r="BX996" s="82"/>
      <c r="BY996" s="82"/>
      <c r="CA996" s="82"/>
      <c r="CB996" s="82"/>
      <c r="CC996" s="82"/>
    </row>
    <row r="997" spans="1:81" ht="15" customHeight="1" x14ac:dyDescent="0.2">
      <c r="A997" s="82"/>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c r="AA997" s="82"/>
      <c r="AB997" s="82"/>
      <c r="AC997" s="82"/>
      <c r="AD997" s="82"/>
      <c r="AE997" s="82"/>
      <c r="AF997" s="82"/>
      <c r="AG997" s="82"/>
      <c r="AH997" s="82"/>
      <c r="AI997" s="82"/>
      <c r="AJ997" s="82"/>
      <c r="AK997" s="82"/>
      <c r="AL997" s="82"/>
      <c r="AM997" s="82"/>
      <c r="AN997" s="82"/>
      <c r="AO997" s="82"/>
      <c r="AP997" s="82"/>
      <c r="AQ997" s="82"/>
      <c r="AR997" s="82"/>
      <c r="AS997" s="82"/>
      <c r="AT997" s="82"/>
      <c r="AU997" s="82"/>
      <c r="AV997" s="82"/>
      <c r="AW997" s="82"/>
      <c r="AX997" s="82"/>
      <c r="AY997" s="82"/>
      <c r="AZ997" s="82"/>
      <c r="BA997" s="82"/>
      <c r="BB997" s="82"/>
      <c r="BC997" s="82"/>
      <c r="BD997" s="82"/>
      <c r="BE997" s="82"/>
      <c r="BF997" s="82"/>
      <c r="BG997" s="82"/>
      <c r="BH997" s="82"/>
      <c r="BI997" s="82"/>
      <c r="BJ997" s="82"/>
      <c r="BK997" s="82"/>
      <c r="BL997" s="82"/>
      <c r="BM997" s="82"/>
      <c r="BN997" s="82"/>
      <c r="BO997" s="82"/>
      <c r="BP997" s="82"/>
      <c r="BQ997" s="82"/>
      <c r="BR997" s="82"/>
      <c r="BS997" s="82"/>
      <c r="BT997" s="82"/>
      <c r="BU997" s="82"/>
      <c r="BV997" s="82"/>
      <c r="BW997" s="82"/>
      <c r="BX997" s="82"/>
      <c r="BY997" s="82"/>
      <c r="CA997" s="82"/>
      <c r="CB997" s="82"/>
      <c r="CC997" s="82"/>
    </row>
    <row r="998" spans="1:81" ht="15" customHeight="1" x14ac:dyDescent="0.2">
      <c r="A998" s="82"/>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c r="AA998" s="82"/>
      <c r="AB998" s="82"/>
      <c r="AC998" s="82"/>
      <c r="AD998" s="82"/>
      <c r="AE998" s="82"/>
      <c r="AF998" s="82"/>
      <c r="AG998" s="82"/>
      <c r="AH998" s="82"/>
      <c r="AI998" s="82"/>
      <c r="AJ998" s="82"/>
      <c r="AK998" s="82"/>
      <c r="AL998" s="82"/>
      <c r="AM998" s="82"/>
      <c r="AN998" s="82"/>
      <c r="AO998" s="82"/>
      <c r="AP998" s="82"/>
      <c r="AQ998" s="82"/>
      <c r="AR998" s="82"/>
      <c r="AS998" s="82"/>
      <c r="AT998" s="82"/>
      <c r="AU998" s="82"/>
      <c r="AV998" s="82"/>
      <c r="AW998" s="82"/>
      <c r="AX998" s="82"/>
      <c r="AY998" s="82"/>
      <c r="AZ998" s="82"/>
      <c r="BA998" s="82"/>
      <c r="BB998" s="82"/>
      <c r="BC998" s="82"/>
      <c r="BD998" s="82"/>
      <c r="BE998" s="82"/>
      <c r="BF998" s="82"/>
      <c r="BG998" s="82"/>
      <c r="BH998" s="82"/>
      <c r="BI998" s="82"/>
      <c r="BJ998" s="82"/>
      <c r="BK998" s="82"/>
      <c r="BL998" s="82"/>
      <c r="BM998" s="82"/>
      <c r="BN998" s="82"/>
      <c r="BO998" s="82"/>
      <c r="BP998" s="82"/>
      <c r="BQ998" s="82"/>
      <c r="BR998" s="82"/>
      <c r="BS998" s="82"/>
      <c r="BT998" s="82"/>
      <c r="BU998" s="82"/>
      <c r="BV998" s="82"/>
      <c r="BW998" s="82"/>
      <c r="BX998" s="82"/>
      <c r="BY998" s="82"/>
      <c r="CA998" s="82"/>
      <c r="CB998" s="82"/>
      <c r="CC998" s="82"/>
    </row>
    <row r="999" spans="1:81" ht="15" customHeight="1" x14ac:dyDescent="0.2">
      <c r="A999" s="82"/>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c r="AG999" s="82"/>
      <c r="AH999" s="82"/>
      <c r="AI999" s="82"/>
      <c r="AJ999" s="82"/>
      <c r="AK999" s="82"/>
      <c r="AL999" s="82"/>
      <c r="AM999" s="82"/>
      <c r="AN999" s="82"/>
      <c r="AO999" s="82"/>
      <c r="AP999" s="82"/>
      <c r="AQ999" s="82"/>
      <c r="AR999" s="82"/>
      <c r="AS999" s="82"/>
      <c r="AT999" s="82"/>
      <c r="AU999" s="82"/>
      <c r="AV999" s="82"/>
      <c r="AW999" s="82"/>
      <c r="AX999" s="82"/>
      <c r="AY999" s="82"/>
      <c r="AZ999" s="82"/>
      <c r="BA999" s="82"/>
      <c r="BB999" s="82"/>
      <c r="BC999" s="82"/>
      <c r="BD999" s="82"/>
      <c r="BE999" s="82"/>
      <c r="BF999" s="82"/>
      <c r="BG999" s="82"/>
      <c r="BH999" s="82"/>
      <c r="BI999" s="82"/>
      <c r="BJ999" s="82"/>
      <c r="BK999" s="82"/>
      <c r="BL999" s="82"/>
      <c r="BM999" s="82"/>
      <c r="BN999" s="82"/>
      <c r="BO999" s="82"/>
      <c r="BP999" s="82"/>
      <c r="BQ999" s="82"/>
      <c r="BR999" s="82"/>
      <c r="BS999" s="82"/>
      <c r="BT999" s="82"/>
      <c r="BU999" s="82"/>
      <c r="BV999" s="82"/>
      <c r="BW999" s="82"/>
      <c r="BX999" s="82"/>
      <c r="BY999" s="82"/>
      <c r="CA999" s="82"/>
      <c r="CB999" s="82"/>
      <c r="CC999" s="82"/>
    </row>
    <row r="1000" spans="1:81" ht="15" customHeight="1" x14ac:dyDescent="0.2">
      <c r="A1000" s="82"/>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c r="AA1000" s="82"/>
      <c r="AB1000" s="82"/>
      <c r="AC1000" s="82"/>
      <c r="AD1000" s="82"/>
      <c r="AE1000" s="82"/>
      <c r="AF1000" s="82"/>
      <c r="AG1000" s="82"/>
      <c r="AH1000" s="82"/>
      <c r="AI1000" s="82"/>
      <c r="AJ1000" s="82"/>
      <c r="AK1000" s="82"/>
      <c r="AL1000" s="82"/>
      <c r="AM1000" s="82"/>
      <c r="AN1000" s="82"/>
      <c r="AO1000" s="82"/>
      <c r="AP1000" s="82"/>
      <c r="AQ1000" s="82"/>
      <c r="AR1000" s="82"/>
      <c r="AS1000" s="82"/>
      <c r="AT1000" s="82"/>
      <c r="AU1000" s="82"/>
      <c r="AV1000" s="82"/>
      <c r="AW1000" s="82"/>
      <c r="AX1000" s="82"/>
      <c r="AY1000" s="82"/>
      <c r="AZ1000" s="82"/>
      <c r="BA1000" s="82"/>
      <c r="BB1000" s="82"/>
      <c r="BC1000" s="82"/>
      <c r="BD1000" s="82"/>
      <c r="BE1000" s="82"/>
      <c r="BF1000" s="82"/>
      <c r="BG1000" s="82"/>
      <c r="BH1000" s="82"/>
      <c r="BI1000" s="82"/>
      <c r="BJ1000" s="82"/>
      <c r="BK1000" s="82"/>
      <c r="BL1000" s="82"/>
      <c r="BM1000" s="82"/>
      <c r="BN1000" s="82"/>
      <c r="BO1000" s="82"/>
      <c r="BP1000" s="82"/>
      <c r="BQ1000" s="82"/>
      <c r="BR1000" s="82"/>
      <c r="BS1000" s="82"/>
      <c r="BT1000" s="82"/>
      <c r="BU1000" s="82"/>
      <c r="BV1000" s="82"/>
      <c r="BW1000" s="82"/>
      <c r="BX1000" s="82"/>
      <c r="BY1000" s="82"/>
      <c r="CA1000" s="82"/>
      <c r="CB1000" s="82"/>
      <c r="CC1000" s="82"/>
    </row>
  </sheetData>
  <mergeCells count="142">
    <mergeCell ref="A19:A21"/>
    <mergeCell ref="B19:B21"/>
    <mergeCell ref="C19:C21"/>
    <mergeCell ref="D19:D21"/>
    <mergeCell ref="E19:E21"/>
    <mergeCell ref="F19:F21"/>
    <mergeCell ref="AA19:AA21"/>
    <mergeCell ref="AB19:AB21"/>
    <mergeCell ref="AC19:AC21"/>
    <mergeCell ref="U19:U21"/>
    <mergeCell ref="V19:V21"/>
    <mergeCell ref="W19:W21"/>
    <mergeCell ref="X19:X21"/>
    <mergeCell ref="Y19:Y21"/>
    <mergeCell ref="Z19:Z21"/>
    <mergeCell ref="M19:M21"/>
    <mergeCell ref="N19:N21"/>
    <mergeCell ref="O19:O21"/>
    <mergeCell ref="P19:P21"/>
    <mergeCell ref="Q19:Q21"/>
    <mergeCell ref="R19:R21"/>
    <mergeCell ref="G19:G21"/>
    <mergeCell ref="H19:H21"/>
    <mergeCell ref="I19:I21"/>
    <mergeCell ref="J19:J21"/>
    <mergeCell ref="K19:K21"/>
    <mergeCell ref="L19:L21"/>
    <mergeCell ref="CA23:CC23"/>
    <mergeCell ref="BI19:BI21"/>
    <mergeCell ref="BJ19:BJ21"/>
    <mergeCell ref="BK19:BK21"/>
    <mergeCell ref="BL19:BL21"/>
    <mergeCell ref="BT19:BT21"/>
    <mergeCell ref="BX19:BX21"/>
    <mergeCell ref="BZ19:BZ21"/>
    <mergeCell ref="S19:S21"/>
    <mergeCell ref="T19:T21"/>
    <mergeCell ref="CA19:CC19"/>
    <mergeCell ref="CA20:CC20"/>
    <mergeCell ref="CA21:CC21"/>
    <mergeCell ref="CA22:CC22"/>
    <mergeCell ref="AO19:AO21"/>
    <mergeCell ref="AP19:AP21"/>
    <mergeCell ref="AQ19:AQ21"/>
    <mergeCell ref="AR19:AR21"/>
    <mergeCell ref="AD19:AD21"/>
    <mergeCell ref="AE19:AE21"/>
    <mergeCell ref="AF19:AF21"/>
    <mergeCell ref="AG19:AG21"/>
    <mergeCell ref="AH19:AH21"/>
    <mergeCell ref="AI19:AI21"/>
    <mergeCell ref="AS19:AS21"/>
    <mergeCell ref="AT19:AT21"/>
    <mergeCell ref="BF19:BF21"/>
    <mergeCell ref="BG19:BG21"/>
    <mergeCell ref="BH19:BH21"/>
    <mergeCell ref="AC16:AC17"/>
    <mergeCell ref="AD16:AD17"/>
    <mergeCell ref="AN16:AN17"/>
    <mergeCell ref="AO16:AO17"/>
    <mergeCell ref="AP16:AP17"/>
    <mergeCell ref="AJ19:AJ21"/>
    <mergeCell ref="AK19:AK21"/>
    <mergeCell ref="AL19:AL21"/>
    <mergeCell ref="AM19:AM21"/>
    <mergeCell ref="AN19:AN21"/>
    <mergeCell ref="H16:H17"/>
    <mergeCell ref="V16:V17"/>
    <mergeCell ref="W16:W17"/>
    <mergeCell ref="X16:X17"/>
    <mergeCell ref="J16:J17"/>
    <mergeCell ref="K16:K17"/>
    <mergeCell ref="L16:L17"/>
    <mergeCell ref="M16:M17"/>
    <mergeCell ref="N16:N17"/>
    <mergeCell ref="O16:O17"/>
    <mergeCell ref="P16:P17"/>
    <mergeCell ref="S16:S17"/>
    <mergeCell ref="T16:T17"/>
    <mergeCell ref="U16:U17"/>
    <mergeCell ref="E8:F8"/>
    <mergeCell ref="G8:H8"/>
    <mergeCell ref="B10:L10"/>
    <mergeCell ref="A12:AH12"/>
    <mergeCell ref="AL12:AT12"/>
    <mergeCell ref="I16:I17"/>
    <mergeCell ref="AU12:BB13"/>
    <mergeCell ref="BF12:BL13"/>
    <mergeCell ref="B4:H4"/>
    <mergeCell ref="C5:H5"/>
    <mergeCell ref="C6:H6"/>
    <mergeCell ref="C7:D7"/>
    <mergeCell ref="E7:F7"/>
    <mergeCell ref="G7:H7"/>
    <mergeCell ref="C8:D8"/>
    <mergeCell ref="Q16:Q17"/>
    <mergeCell ref="R16:R17"/>
    <mergeCell ref="A16:A17"/>
    <mergeCell ref="B16:B17"/>
    <mergeCell ref="C16:C17"/>
    <mergeCell ref="D16:D17"/>
    <mergeCell ref="E16:E17"/>
    <mergeCell ref="F16:F17"/>
    <mergeCell ref="G16:G17"/>
    <mergeCell ref="CA16:CC16"/>
    <mergeCell ref="CA17:CC17"/>
    <mergeCell ref="CA18:CC18"/>
    <mergeCell ref="BM12:BQ13"/>
    <mergeCell ref="BS12:BZ13"/>
    <mergeCell ref="CA12:CC15"/>
    <mergeCell ref="M13:O13"/>
    <mergeCell ref="P13:AK13"/>
    <mergeCell ref="AI14:AK14"/>
    <mergeCell ref="AO14:AP14"/>
    <mergeCell ref="AQ14:AR14"/>
    <mergeCell ref="BI16:BI17"/>
    <mergeCell ref="BJ16:BJ17"/>
    <mergeCell ref="Y16:Y17"/>
    <mergeCell ref="Z16:Z17"/>
    <mergeCell ref="AA16:AA17"/>
    <mergeCell ref="AB16:AB17"/>
    <mergeCell ref="AS16:AS17"/>
    <mergeCell ref="AT16:AT17"/>
    <mergeCell ref="AL16:AL17"/>
    <mergeCell ref="AM16:AM17"/>
    <mergeCell ref="BF14:BG14"/>
    <mergeCell ref="BH14:BI14"/>
    <mergeCell ref="BZ14:BZ15"/>
    <mergeCell ref="BH16:BH17"/>
    <mergeCell ref="BF16:BF17"/>
    <mergeCell ref="BG16:BG17"/>
    <mergeCell ref="BK16:BK17"/>
    <mergeCell ref="BL16:BL17"/>
    <mergeCell ref="AK16:AK17"/>
    <mergeCell ref="AE16:AE17"/>
    <mergeCell ref="AF16:AF17"/>
    <mergeCell ref="AG16:AG17"/>
    <mergeCell ref="AH16:AH17"/>
    <mergeCell ref="AI16:AI17"/>
    <mergeCell ref="AJ16:AJ17"/>
    <mergeCell ref="AQ16:AQ17"/>
    <mergeCell ref="AR16:AR17"/>
  </mergeCells>
  <conditionalFormatting sqref="AP16:AP23 BG16:BG23">
    <cfRule type="cellIs" dxfId="73" priority="1" operator="equal">
      <formula>"Seguro"</formula>
    </cfRule>
    <cfRule type="cellIs" dxfId="72" priority="2" operator="equal">
      <formula>"Probable"</formula>
    </cfRule>
    <cfRule type="cellIs" dxfId="71" priority="3" operator="equal">
      <formula>"Posible"</formula>
    </cfRule>
    <cfRule type="cellIs" dxfId="70" priority="4" operator="equal">
      <formula>"Improbable"</formula>
    </cfRule>
    <cfRule type="cellIs" dxfId="69" priority="5" operator="equal">
      <formula>"Rara Vez"</formula>
    </cfRule>
    <cfRule type="cellIs" dxfId="68" priority="6" operator="equal">
      <formula>"Muy Alta"</formula>
    </cfRule>
    <cfRule type="cellIs" dxfId="67" priority="7" operator="equal">
      <formula>"Alta"</formula>
    </cfRule>
    <cfRule type="cellIs" dxfId="66" priority="8" operator="equal">
      <formula>"Media"</formula>
    </cfRule>
    <cfRule type="cellIs" dxfId="65" priority="9" operator="equal">
      <formula>"Baja"</formula>
    </cfRule>
    <cfRule type="cellIs" dxfId="64" priority="10" operator="equal">
      <formula>"Muy Baja"</formula>
    </cfRule>
  </conditionalFormatting>
  <conditionalFormatting sqref="AR16:AR23 BI16:BI23">
    <cfRule type="cellIs" dxfId="63" priority="11" operator="equal">
      <formula>"Catastrófico"</formula>
    </cfRule>
    <cfRule type="cellIs" dxfId="62" priority="12" operator="equal">
      <formula>"Mayor"</formula>
    </cfRule>
    <cfRule type="cellIs" dxfId="61" priority="13" operator="equal">
      <formula>"Moderado"</formula>
    </cfRule>
    <cfRule type="cellIs" dxfId="60" priority="14" operator="equal">
      <formula>"Menor"</formula>
    </cfRule>
    <cfRule type="cellIs" dxfId="59" priority="15" operator="equal">
      <formula>"Insignificante"</formula>
    </cfRule>
  </conditionalFormatting>
  <conditionalFormatting sqref="AT16">
    <cfRule type="containsText" dxfId="58" priority="16" operator="containsText" text="BAJO">
      <formula>NOT(ISERROR(SEARCH(("BAJO"),(AT16))))</formula>
    </cfRule>
    <cfRule type="containsText" dxfId="57" priority="17" operator="containsText" text="MODERADO">
      <formula>NOT(ISERROR(SEARCH(("MODERADO"),(AT16))))</formula>
    </cfRule>
    <cfRule type="containsText" dxfId="56" priority="18" operator="containsText" text="ALTO">
      <formula>NOT(ISERROR(SEARCH(("ALTO"),(AT16))))</formula>
    </cfRule>
    <cfRule type="containsText" dxfId="55" priority="19" operator="containsText" text="EXTREMO">
      <formula>NOT(ISERROR(SEARCH(("EXTREMO"),(AT16))))</formula>
    </cfRule>
  </conditionalFormatting>
  <conditionalFormatting sqref="AT18:AT19">
    <cfRule type="containsText" dxfId="54" priority="20" operator="containsText" text="BAJO">
      <formula>NOT(ISERROR(SEARCH(("BAJO"),(AT18))))</formula>
    </cfRule>
    <cfRule type="containsText" dxfId="53" priority="21" operator="containsText" text="MODERADO">
      <formula>NOT(ISERROR(SEARCH(("MODERADO"),(AT18))))</formula>
    </cfRule>
    <cfRule type="containsText" dxfId="52" priority="22" operator="containsText" text="ALTO">
      <formula>NOT(ISERROR(SEARCH(("ALTO"),(AT18))))</formula>
    </cfRule>
    <cfRule type="containsText" dxfId="51" priority="23" operator="containsText" text="EXTREMO">
      <formula>NOT(ISERROR(SEARCH(("EXTREMO"),(AT18))))</formula>
    </cfRule>
  </conditionalFormatting>
  <conditionalFormatting sqref="AT22:AT23">
    <cfRule type="containsText" dxfId="50" priority="24" operator="containsText" text="BAJO">
      <formula>NOT(ISERROR(SEARCH(("BAJO"),(AT22))))</formula>
    </cfRule>
    <cfRule type="containsText" dxfId="49" priority="25" operator="containsText" text="MODERADO">
      <formula>NOT(ISERROR(SEARCH(("MODERADO"),(AT22))))</formula>
    </cfRule>
    <cfRule type="containsText" dxfId="48" priority="26" operator="containsText" text="ALTO">
      <formula>NOT(ISERROR(SEARCH(("ALTO"),(AT22))))</formula>
    </cfRule>
    <cfRule type="containsText" dxfId="47" priority="27" operator="containsText" text="EXTREMO">
      <formula>NOT(ISERROR(SEARCH(("EXTREMO"),(AT22))))</formula>
    </cfRule>
  </conditionalFormatting>
  <conditionalFormatting sqref="BK16">
    <cfRule type="containsText" dxfId="46" priority="28" operator="containsText" text="BAJO">
      <formula>NOT(ISERROR(SEARCH(("BAJO"),(BK16))))</formula>
    </cfRule>
    <cfRule type="containsText" dxfId="45" priority="29" operator="containsText" text="MODERADO">
      <formula>NOT(ISERROR(SEARCH(("MODERADO"),(BK16))))</formula>
    </cfRule>
    <cfRule type="containsText" dxfId="44" priority="30" operator="containsText" text="ALTO">
      <formula>NOT(ISERROR(SEARCH(("ALTO"),(BK16))))</formula>
    </cfRule>
    <cfRule type="containsText" dxfId="43" priority="31" operator="containsText" text="EXTREMO">
      <formula>NOT(ISERROR(SEARCH(("EXTREMO"),(BK16))))</formula>
    </cfRule>
  </conditionalFormatting>
  <conditionalFormatting sqref="BK18:BK19 BK22:BK23">
    <cfRule type="containsText" dxfId="42" priority="32" operator="containsText" text="BAJO">
      <formula>NOT(ISERROR(SEARCH(("BAJO"),(BK18))))</formula>
    </cfRule>
    <cfRule type="containsText" dxfId="41" priority="33" operator="containsText" text="MODERADO">
      <formula>NOT(ISERROR(SEARCH(("MODERADO"),(BK18))))</formula>
    </cfRule>
    <cfRule type="containsText" dxfId="40" priority="34" operator="containsText" text="ALTO">
      <formula>NOT(ISERROR(SEARCH(("ALTO"),(BK18))))</formula>
    </cfRule>
    <cfRule type="containsText" dxfId="39" priority="35" operator="containsText" text="EXTREMO">
      <formula>NOT(ISERROR(SEARCH(("EXTREMO"),(BK18))))</formula>
    </cfRule>
  </conditionalFormatting>
  <conditionalFormatting sqref="BL16">
    <cfRule type="containsText" dxfId="38" priority="36" operator="containsText" text="RIESGO BAJO">
      <formula>NOT(ISERROR(SEARCH(("RIESGO BAJO"),(BL16))))</formula>
    </cfRule>
    <cfRule type="containsText" dxfId="37" priority="37" operator="containsText" text="RIESGO MODERADO">
      <formula>NOT(ISERROR(SEARCH(("RIESGO MODERADO"),(BL16))))</formula>
    </cfRule>
    <cfRule type="containsText" dxfId="36" priority="38" operator="containsText" text="RIESGO ALTO">
      <formula>NOT(ISERROR(SEARCH(("RIESGO ALTO"),(BL16))))</formula>
    </cfRule>
    <cfRule type="containsText" dxfId="35" priority="39" operator="containsText" text="RIESGO EXTREMO">
      <formula>NOT(ISERROR(SEARCH(("RIESGO EXTREMO"),(BL16))))</formula>
    </cfRule>
  </conditionalFormatting>
  <conditionalFormatting sqref="BL18:BL19">
    <cfRule type="containsText" dxfId="34" priority="40" operator="containsText" text="RIESGO BAJO">
      <formula>NOT(ISERROR(SEARCH(("RIESGO BAJO"),(BL18))))</formula>
    </cfRule>
    <cfRule type="containsText" dxfId="33" priority="41" operator="containsText" text="RIESGO MODERADO">
      <formula>NOT(ISERROR(SEARCH(("RIESGO MODERADO"),(BL18))))</formula>
    </cfRule>
    <cfRule type="containsText" dxfId="32" priority="42" operator="containsText" text="RIESGO ALTO">
      <formula>NOT(ISERROR(SEARCH(("RIESGO ALTO"),(BL18))))</formula>
    </cfRule>
    <cfRule type="containsText" dxfId="31" priority="43" operator="containsText" text="RIESGO EXTREMO">
      <formula>NOT(ISERROR(SEARCH(("RIESGO EXTREMO"),(BL18))))</formula>
    </cfRule>
  </conditionalFormatting>
  <conditionalFormatting sqref="BL22:BL23">
    <cfRule type="containsText" dxfId="30" priority="44" operator="containsText" text="RIESGO BAJO">
      <formula>NOT(ISERROR(SEARCH(("RIESGO BAJO"),(BL22))))</formula>
    </cfRule>
    <cfRule type="containsText" dxfId="29" priority="45" operator="containsText" text="RIESGO MODERADO">
      <formula>NOT(ISERROR(SEARCH(("RIESGO MODERADO"),(BL22))))</formula>
    </cfRule>
    <cfRule type="containsText" dxfId="28" priority="46" operator="containsText" text="RIESGO ALTO">
      <formula>NOT(ISERROR(SEARCH(("RIESGO ALTO"),(BL22))))</formula>
    </cfRule>
    <cfRule type="containsText" dxfId="27" priority="47" operator="containsText" text="RIESGO EXTREMO">
      <formula>NOT(ISERROR(SEARCH(("RIESGO EXTREMO"),(BL22))))</formula>
    </cfRule>
  </conditionalFormatting>
  <dataValidations count="1">
    <dataValidation type="list" allowBlank="1" showErrorMessage="1" sqref="G16 G18:G19 G22:G23" xr:uid="{00000000-0002-0000-0400-000000000000}">
      <formula1>INDIRECT(F16)</formula1>
    </dataValidation>
  </dataValidations>
  <hyperlinks>
    <hyperlink ref="BV16" r:id="rId1" xr:uid="{7075540A-877D-4312-97F1-66F63EDE2DA3}"/>
    <hyperlink ref="BV17" r:id="rId2" xr:uid="{4A6C4DDB-7EF0-4C16-A8A2-ED377CE32B35}"/>
    <hyperlink ref="BV18" r:id="rId3" xr:uid="{F703E858-BD79-45FB-9603-BB8807273CAA}"/>
    <hyperlink ref="BV19" r:id="rId4" xr:uid="{5FE329B3-6B99-44D0-8350-A54490C55114}"/>
    <hyperlink ref="BV20" r:id="rId5" xr:uid="{5587CDAD-F1CC-4D96-AFD1-C0DEB34036AE}"/>
    <hyperlink ref="BV21" r:id="rId6" xr:uid="{74DA2497-D6E0-4F54-9073-65F28286A6F3}"/>
    <hyperlink ref="BV22" r:id="rId7" xr:uid="{1FF999D6-CA63-4F53-BC96-7AC1DBD260CF}"/>
    <hyperlink ref="BV23" r:id="rId8" xr:uid="{C7969B66-5854-444D-8558-813DA576B3B5}"/>
  </hyperlinks>
  <pageMargins left="0.7" right="0.7" top="0.75" bottom="0.75" header="0" footer="0"/>
  <pageSetup paperSize="9" orientation="portrait"/>
  <drawing r:id="rId9"/>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CEN</vt:lpstr>
      <vt:lpstr>GTH</vt:lpstr>
      <vt:lpstr>GFI</vt:lpstr>
      <vt:lpstr>GTI</vt:lpstr>
      <vt:lpstr>CYE</vt:lpstr>
      <vt:lpstr>GAD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Deisy Hernandez Sotto - GIT de Control Interno</dc:creator>
  <cp:lastModifiedBy>Julieth Paola Pulido Parra</cp:lastModifiedBy>
  <dcterms:created xsi:type="dcterms:W3CDTF">2026-01-02T19:32:03Z</dcterms:created>
  <dcterms:modified xsi:type="dcterms:W3CDTF">2026-05-07T22:30:17Z</dcterms:modified>
</cp:coreProperties>
</file>