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defaultThemeVersion="166925"/>
  <mc:AlternateContent xmlns:mc="http://schemas.openxmlformats.org/markup-compatibility/2006">
    <mc:Choice Requires="x15">
      <x15ac:absPath xmlns:x15ac="http://schemas.microsoft.com/office/spreadsheetml/2010/11/ac" url="C:\Users\dsant\Downloads\"/>
    </mc:Choice>
  </mc:AlternateContent>
  <xr:revisionPtr revIDLastSave="0" documentId="13_ncr:1_{A1D35D61-E4A2-4430-99B0-7F69E3C06400}" xr6:coauthVersionLast="47" xr6:coauthVersionMax="47" xr10:uidLastSave="{00000000-0000-0000-0000-000000000000}"/>
  <bookViews>
    <workbookView xWindow="-120" yWindow="-120" windowWidth="20730" windowHeight="11040" tabRatio="871" xr2:uid="{5314024A-3F7F-47F7-9231-1268ABB91780}"/>
  </bookViews>
  <sheets>
    <sheet name="Presentación" sheetId="31" r:id="rId1"/>
    <sheet name="Metodología" sheetId="7" r:id="rId2"/>
    <sheet name="Matriz explicativa" sheetId="27" r:id="rId3"/>
    <sheet name="Formato Matriz" sheetId="28" r:id="rId4"/>
    <sheet name="Probabilidad-Impacto" sheetId="10" state="hidden" r:id="rId5"/>
    <sheet name="Datos" sheetId="24" state="hidden" r:id="rId6"/>
  </sheets>
  <definedNames>
    <definedName name="_xlnm.Print_Area" localSheetId="0">Presentación!$A$1:$I$30</definedName>
    <definedName name="Evento_Externo">Datos!$L$10:$L$13</definedName>
    <definedName name="Infraestructura">Datos!$K$10:$K$12</definedName>
    <definedName name="Procesos">Datos!$H$10:$H$13</definedName>
    <definedName name="Talento_Humano">Datos!$I$10:$I$12</definedName>
    <definedName name="Tecnología">Datos!$J$10:$J$12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27" l="1"/>
  <c r="K21" i="27"/>
  <c r="AI21" i="27"/>
  <c r="AJ21" i="27"/>
  <c r="AK21" i="27"/>
  <c r="AN21" i="27"/>
  <c r="AO21" i="27"/>
  <c r="AP21" i="27"/>
  <c r="AQ21" i="27"/>
  <c r="AR21" i="27" s="1"/>
  <c r="BC21" i="27"/>
  <c r="BD21" i="27"/>
  <c r="BE21" i="27"/>
  <c r="BF21" i="27"/>
  <c r="G9" i="28"/>
  <c r="E9" i="28"/>
  <c r="C9" i="28"/>
  <c r="B9" i="28"/>
  <c r="G9" i="27"/>
  <c r="F11" i="7"/>
  <c r="E9" i="27"/>
  <c r="B9" i="27"/>
  <c r="D11" i="7"/>
  <c r="C11" i="7"/>
  <c r="AN17" i="27"/>
  <c r="AO17" i="28"/>
  <c r="AO53" i="28"/>
  <c r="AP53" i="28" s="1"/>
  <c r="AN53" i="28"/>
  <c r="AO49" i="28"/>
  <c r="AP49" i="28" s="1"/>
  <c r="AN49" i="28"/>
  <c r="AO45" i="28"/>
  <c r="AP45" i="28" s="1"/>
  <c r="AN45" i="28"/>
  <c r="AO41" i="28"/>
  <c r="AP41" i="28" s="1"/>
  <c r="AN41" i="28"/>
  <c r="AO37" i="28"/>
  <c r="AP37" i="28" s="1"/>
  <c r="AN37" i="28"/>
  <c r="AO33" i="28"/>
  <c r="AP33" i="28" s="1"/>
  <c r="AN33" i="28"/>
  <c r="AO29" i="28"/>
  <c r="AP29" i="28" s="1"/>
  <c r="AN29" i="28"/>
  <c r="AO25" i="28"/>
  <c r="AP25" i="28" s="1"/>
  <c r="AN25" i="28"/>
  <c r="AO21" i="28"/>
  <c r="AP21" i="28" s="1"/>
  <c r="AN21" i="28"/>
  <c r="AN17" i="28"/>
  <c r="AS21" i="27" l="1"/>
  <c r="AT21" i="27" s="1"/>
  <c r="BG21" i="27"/>
  <c r="BH21" i="27"/>
  <c r="BI21" i="27" s="1"/>
  <c r="BE56" i="28"/>
  <c r="BD56" i="28"/>
  <c r="BC56" i="28"/>
  <c r="BE55" i="28"/>
  <c r="BD55" i="28"/>
  <c r="BC55" i="28"/>
  <c r="BE54" i="28"/>
  <c r="BD54" i="28"/>
  <c r="BC54" i="28"/>
  <c r="BE53" i="28"/>
  <c r="BD53" i="28"/>
  <c r="BC53" i="28"/>
  <c r="AQ53" i="28"/>
  <c r="AS53" i="28" s="1"/>
  <c r="AT53" i="28" s="1"/>
  <c r="AK53" i="28"/>
  <c r="AJ53" i="28"/>
  <c r="AI53" i="28"/>
  <c r="K53" i="28"/>
  <c r="BE52" i="28"/>
  <c r="BD52" i="28"/>
  <c r="BC52" i="28"/>
  <c r="BE51" i="28"/>
  <c r="BD51" i="28"/>
  <c r="BC51" i="28"/>
  <c r="BE50" i="28"/>
  <c r="BD50" i="28"/>
  <c r="BC50" i="28"/>
  <c r="BE49" i="28"/>
  <c r="BD49" i="28"/>
  <c r="BC49" i="28"/>
  <c r="AQ49" i="28"/>
  <c r="AK49" i="28"/>
  <c r="AJ49" i="28"/>
  <c r="AI49" i="28"/>
  <c r="K49" i="28"/>
  <c r="BE48" i="28"/>
  <c r="BD48" i="28"/>
  <c r="BC48" i="28"/>
  <c r="BE47" i="28"/>
  <c r="BD47" i="28"/>
  <c r="BC47" i="28"/>
  <c r="BE46" i="28"/>
  <c r="BD46" i="28"/>
  <c r="BC46" i="28"/>
  <c r="BE45" i="28"/>
  <c r="BD45" i="28"/>
  <c r="BC45" i="28"/>
  <c r="AQ45" i="28"/>
  <c r="AK45" i="28"/>
  <c r="AJ45" i="28"/>
  <c r="AI45" i="28"/>
  <c r="K45" i="28"/>
  <c r="BE44" i="28"/>
  <c r="BD44" i="28"/>
  <c r="BC44" i="28"/>
  <c r="BE43" i="28"/>
  <c r="BD43" i="28"/>
  <c r="BC43" i="28"/>
  <c r="BE42" i="28"/>
  <c r="BD42" i="28"/>
  <c r="BC42" i="28"/>
  <c r="BE41" i="28"/>
  <c r="BD41" i="28"/>
  <c r="BC41" i="28"/>
  <c r="AQ41" i="28"/>
  <c r="AS41" i="28" s="1"/>
  <c r="AT41" i="28" s="1"/>
  <c r="AK41" i="28"/>
  <c r="AJ41" i="28"/>
  <c r="AI41" i="28"/>
  <c r="K41" i="28"/>
  <c r="BE40" i="28"/>
  <c r="BD40" i="28"/>
  <c r="BC40" i="28"/>
  <c r="BE39" i="28"/>
  <c r="BD39" i="28"/>
  <c r="BC39" i="28"/>
  <c r="BE38" i="28"/>
  <c r="BD38" i="28"/>
  <c r="BC38" i="28"/>
  <c r="BE37" i="28"/>
  <c r="BD37" i="28"/>
  <c r="BC37" i="28"/>
  <c r="AQ37" i="28"/>
  <c r="AK37" i="28"/>
  <c r="AJ37" i="28"/>
  <c r="AI37" i="28"/>
  <c r="K37" i="28"/>
  <c r="BE36" i="28"/>
  <c r="BD36" i="28"/>
  <c r="BC36" i="28"/>
  <c r="BE35" i="28"/>
  <c r="BD35" i="28"/>
  <c r="BC35" i="28"/>
  <c r="BE34" i="28"/>
  <c r="BD34" i="28"/>
  <c r="BC34" i="28"/>
  <c r="BE33" i="28"/>
  <c r="BD33" i="28"/>
  <c r="BC33" i="28"/>
  <c r="AQ33" i="28"/>
  <c r="AR33" i="28" s="1"/>
  <c r="AK33" i="28"/>
  <c r="AJ33" i="28"/>
  <c r="AI33" i="28"/>
  <c r="K33" i="28"/>
  <c r="BE32" i="28"/>
  <c r="BD32" i="28"/>
  <c r="BC32" i="28"/>
  <c r="BE31" i="28"/>
  <c r="BD31" i="28"/>
  <c r="BC31" i="28"/>
  <c r="BE30" i="28"/>
  <c r="BD30" i="28"/>
  <c r="BC30" i="28"/>
  <c r="BE29" i="28"/>
  <c r="BD29" i="28"/>
  <c r="BC29" i="28"/>
  <c r="AQ29" i="28"/>
  <c r="AK29" i="28"/>
  <c r="AJ29" i="28"/>
  <c r="AI29" i="28"/>
  <c r="K29" i="28"/>
  <c r="BE28" i="28"/>
  <c r="BD28" i="28"/>
  <c r="BC28" i="28"/>
  <c r="BE27" i="28"/>
  <c r="BD27" i="28"/>
  <c r="BC27" i="28"/>
  <c r="BE26" i="28"/>
  <c r="BD26" i="28"/>
  <c r="BC26" i="28"/>
  <c r="BE25" i="28"/>
  <c r="BD25" i="28"/>
  <c r="BC25" i="28"/>
  <c r="AQ25" i="28"/>
  <c r="AR25" i="28" s="1"/>
  <c r="AK25" i="28"/>
  <c r="AJ25" i="28"/>
  <c r="AI25" i="28"/>
  <c r="K25" i="28"/>
  <c r="BE24" i="28"/>
  <c r="BD24" i="28"/>
  <c r="BC24" i="28"/>
  <c r="BE23" i="28"/>
  <c r="BD23" i="28"/>
  <c r="BC23" i="28"/>
  <c r="BE22" i="28"/>
  <c r="BD22" i="28"/>
  <c r="BC22" i="28"/>
  <c r="BE21" i="28"/>
  <c r="BD21" i="28"/>
  <c r="BC21" i="28"/>
  <c r="AQ21" i="28"/>
  <c r="AK21" i="28"/>
  <c r="AJ21" i="28"/>
  <c r="AI21" i="28"/>
  <c r="K21" i="28"/>
  <c r="BE20" i="28"/>
  <c r="BD20" i="28"/>
  <c r="BC20" i="28"/>
  <c r="BE19" i="28"/>
  <c r="BD19" i="28"/>
  <c r="BC19" i="28"/>
  <c r="BE18" i="28"/>
  <c r="BD18" i="28"/>
  <c r="BC18" i="28"/>
  <c r="BE17" i="28"/>
  <c r="BD17" i="28"/>
  <c r="BC17" i="28"/>
  <c r="AP17" i="28"/>
  <c r="AK17" i="28"/>
  <c r="AJ17" i="28"/>
  <c r="AQ17" i="28" s="1"/>
  <c r="AI17" i="28"/>
  <c r="K17" i="28"/>
  <c r="BJ21" i="27" l="1"/>
  <c r="BK21" i="27" s="1"/>
  <c r="AS33" i="28"/>
  <c r="AT33" i="28" s="1"/>
  <c r="AS21" i="28"/>
  <c r="AT21" i="28" s="1"/>
  <c r="AS17" i="28"/>
  <c r="AT17" i="28" s="1"/>
  <c r="BH37" i="28"/>
  <c r="BI37" i="28" s="1"/>
  <c r="BF17" i="28"/>
  <c r="BG17" i="28" s="1"/>
  <c r="BF29" i="28"/>
  <c r="BG29" i="28" s="1"/>
  <c r="BF45" i="28"/>
  <c r="BG45" i="28" s="1"/>
  <c r="BF25" i="28"/>
  <c r="BH25" i="28"/>
  <c r="BI25" i="28" s="1"/>
  <c r="BH29" i="28"/>
  <c r="BI29" i="28" s="1"/>
  <c r="AS49" i="28"/>
  <c r="AT49" i="28" s="1"/>
  <c r="AR41" i="28"/>
  <c r="BH49" i="28"/>
  <c r="BI49" i="28" s="1"/>
  <c r="BH17" i="28"/>
  <c r="BI17" i="28" s="1"/>
  <c r="AS25" i="28"/>
  <c r="AT25" i="28" s="1"/>
  <c r="BF33" i="28"/>
  <c r="BG33" i="28" s="1"/>
  <c r="BF37" i="28"/>
  <c r="BG37" i="28" s="1"/>
  <c r="BH41" i="28"/>
  <c r="BI41" i="28" s="1"/>
  <c r="BH33" i="28"/>
  <c r="BI33" i="28" s="1"/>
  <c r="AS37" i="28"/>
  <c r="AT37" i="28" s="1"/>
  <c r="BH53" i="28"/>
  <c r="BI53" i="28" s="1"/>
  <c r="BH21" i="28"/>
  <c r="BI21" i="28" s="1"/>
  <c r="BF41" i="28"/>
  <c r="BG41" i="28" s="1"/>
  <c r="AS45" i="28"/>
  <c r="AT45" i="28" s="1"/>
  <c r="BF49" i="28"/>
  <c r="BG49" i="28" s="1"/>
  <c r="AR17" i="28"/>
  <c r="AS29" i="28"/>
  <c r="AT29" i="28" s="1"/>
  <c r="AR49" i="28"/>
  <c r="AR37" i="28"/>
  <c r="BF21" i="28"/>
  <c r="AR45" i="28"/>
  <c r="BH45" i="28"/>
  <c r="BI45" i="28" s="1"/>
  <c r="BF53" i="28"/>
  <c r="AR21" i="28"/>
  <c r="AR53" i="28"/>
  <c r="AR29" i="28"/>
  <c r="BE20" i="27"/>
  <c r="BD20" i="27"/>
  <c r="BC20" i="27"/>
  <c r="BE19" i="27"/>
  <c r="BD19" i="27"/>
  <c r="BC19" i="27"/>
  <c r="BE18" i="27"/>
  <c r="BD18" i="27"/>
  <c r="BC18" i="27"/>
  <c r="BE17" i="27"/>
  <c r="BD17" i="27"/>
  <c r="BC17" i="27"/>
  <c r="AK17" i="27"/>
  <c r="AJ17" i="27"/>
  <c r="AI17" i="27"/>
  <c r="BJ25" i="28" l="1"/>
  <c r="BK25" i="28" s="1"/>
  <c r="BJ49" i="28"/>
  <c r="BK49" i="28" s="1"/>
  <c r="BG25" i="28"/>
  <c r="BJ33" i="28"/>
  <c r="BK33" i="28" s="1"/>
  <c r="BJ37" i="28"/>
  <c r="BK37" i="28" s="1"/>
  <c r="BJ41" i="28"/>
  <c r="BK41" i="28" s="1"/>
  <c r="BJ17" i="28"/>
  <c r="BK17" i="28" s="1"/>
  <c r="BJ29" i="28"/>
  <c r="BK29" i="28" s="1"/>
  <c r="BJ21" i="28"/>
  <c r="BK21" i="28" s="1"/>
  <c r="BG21" i="28"/>
  <c r="BJ45" i="28"/>
  <c r="BK45" i="28" s="1"/>
  <c r="BJ53" i="28"/>
  <c r="BK53" i="28" s="1"/>
  <c r="BG53" i="28"/>
  <c r="AS17" i="27"/>
  <c r="G41" i="24" l="1"/>
  <c r="F41" i="24"/>
  <c r="E41" i="24"/>
  <c r="D41" i="24"/>
  <c r="C41" i="24"/>
  <c r="C40" i="24"/>
  <c r="D40" i="24"/>
  <c r="E40" i="24"/>
  <c r="F40" i="24"/>
  <c r="G40" i="24"/>
  <c r="G39" i="24"/>
  <c r="F39" i="24"/>
  <c r="E39" i="24"/>
  <c r="D39" i="24"/>
  <c r="C39" i="24"/>
  <c r="G38" i="24"/>
  <c r="F38" i="24"/>
  <c r="E38" i="24"/>
  <c r="D38" i="24"/>
  <c r="C38" i="24"/>
  <c r="D37" i="24"/>
  <c r="G37" i="24"/>
  <c r="F37" i="24"/>
  <c r="E37" i="24"/>
  <c r="C37" i="24"/>
  <c r="B120" i="24"/>
  <c r="C120" i="24"/>
  <c r="D120" i="24"/>
  <c r="A120" i="24" l="1"/>
  <c r="A121" i="24" s="1"/>
  <c r="D122" i="24" s="1"/>
  <c r="D121" i="24"/>
  <c r="C121" i="24"/>
  <c r="B121" i="24"/>
  <c r="M19" i="24"/>
</calcChain>
</file>

<file path=xl/sharedStrings.xml><?xml version="1.0" encoding="utf-8"?>
<sst xmlns="http://schemas.openxmlformats.org/spreadsheetml/2006/main" count="657" uniqueCount="406">
  <si>
    <t>Ejecución y administración de procesos</t>
  </si>
  <si>
    <t>Procesos</t>
  </si>
  <si>
    <t>RIESGO EXTREMO</t>
  </si>
  <si>
    <t>SI</t>
  </si>
  <si>
    <t>Preventivo</t>
  </si>
  <si>
    <t>Manual</t>
  </si>
  <si>
    <t>Diariamente</t>
  </si>
  <si>
    <t>Completa</t>
  </si>
  <si>
    <t>Número</t>
  </si>
  <si>
    <t>Fraude Externo</t>
  </si>
  <si>
    <t>RIESGO ALTO</t>
  </si>
  <si>
    <t>NO</t>
  </si>
  <si>
    <t>Detectivo</t>
  </si>
  <si>
    <t>Automático</t>
  </si>
  <si>
    <t>Semanalmente</t>
  </si>
  <si>
    <t>Incompleta</t>
  </si>
  <si>
    <t>Porcentaje</t>
  </si>
  <si>
    <t>Fraude Interno</t>
  </si>
  <si>
    <t>Tecnología</t>
  </si>
  <si>
    <t>RIESGO MODERADO</t>
  </si>
  <si>
    <t>Correctivo</t>
  </si>
  <si>
    <t>Quincenalmente</t>
  </si>
  <si>
    <t>No existe</t>
  </si>
  <si>
    <t>Fallas Tecnológicas</t>
  </si>
  <si>
    <t>Infraestructura</t>
  </si>
  <si>
    <t>RIESGO BAJO</t>
  </si>
  <si>
    <t>Mensualmente</t>
  </si>
  <si>
    <t>Relaciones Laborales</t>
  </si>
  <si>
    <t>Trimestralmente</t>
  </si>
  <si>
    <t>Semestralmente</t>
  </si>
  <si>
    <t>Daños a activos fijos / Eventos Externos</t>
  </si>
  <si>
    <t>Anualmente</t>
  </si>
  <si>
    <t>Continuo</t>
  </si>
  <si>
    <t>A solicitud</t>
  </si>
  <si>
    <t>FILTRADO</t>
  </si>
  <si>
    <t>IDENTIFICACIÓN DEL RIESGO</t>
  </si>
  <si>
    <t>EVALUACIÓN DEL CONTROL</t>
  </si>
  <si>
    <t>N°</t>
  </si>
  <si>
    <t>PROCESO</t>
  </si>
  <si>
    <t>CLASIFICACIÓN DEL RIESGO</t>
  </si>
  <si>
    <t>FACTOR DE RIESGO</t>
  </si>
  <si>
    <t>IMPACTO</t>
  </si>
  <si>
    <t>DESCRIPCIÓN DEL RIESGO</t>
  </si>
  <si>
    <t>CAL 1</t>
  </si>
  <si>
    <t>CAL 2</t>
  </si>
  <si>
    <t>CONTROLES</t>
  </si>
  <si>
    <t xml:space="preserve">RESPONSABLE DE EJECUTAR EL CONTROL </t>
  </si>
  <si>
    <t>Tipo de control</t>
  </si>
  <si>
    <t>Funcionamiento del control</t>
  </si>
  <si>
    <t>Evidencia</t>
  </si>
  <si>
    <t xml:space="preserve"> </t>
  </si>
  <si>
    <t>EXTREMO</t>
  </si>
  <si>
    <t>ALTO</t>
  </si>
  <si>
    <t>MODERADO</t>
  </si>
  <si>
    <t>Catastrófico</t>
  </si>
  <si>
    <t>Mayor</t>
  </si>
  <si>
    <t>Moderado</t>
  </si>
  <si>
    <t>Menor</t>
  </si>
  <si>
    <t>Leve</t>
  </si>
  <si>
    <t>Muy Baja</t>
  </si>
  <si>
    <t>Baja</t>
  </si>
  <si>
    <t>BAJO</t>
  </si>
  <si>
    <t>Media</t>
  </si>
  <si>
    <t>Alta</t>
  </si>
  <si>
    <t>Muy Alta</t>
  </si>
  <si>
    <t>PROBABILIDAD</t>
  </si>
  <si>
    <t xml:space="preserve">Gestión Administrativa </t>
  </si>
  <si>
    <t>SUBSISTEMA DE GESTIÓN DEL RIESGO VINCULADO</t>
  </si>
  <si>
    <t>DESCRIPCIÓN DEL FACTOR DE RIESGO</t>
  </si>
  <si>
    <t xml:space="preserve">Ausencia de procedimientos o documentos </t>
  </si>
  <si>
    <t>Errores en la ejecución de protocolos, manuales o procedimientos</t>
  </si>
  <si>
    <t>Errores en la grabación de información o autorizaciones</t>
  </si>
  <si>
    <t>Fraude interno (corrupción, soborno)</t>
  </si>
  <si>
    <t>Caída de aplicaciones o redes</t>
  </si>
  <si>
    <t>Suplantación de identidad</t>
  </si>
  <si>
    <t>Talento_Humano</t>
  </si>
  <si>
    <t>Evento_Externo</t>
  </si>
  <si>
    <t>Leve - 20%</t>
  </si>
  <si>
    <t>Menor - 40%</t>
  </si>
  <si>
    <t>Moderado - 60%</t>
  </si>
  <si>
    <t>Mayor - 80%</t>
  </si>
  <si>
    <t>Catastrófico - 100%</t>
  </si>
  <si>
    <t>LÍDER DEL PROCESO</t>
  </si>
  <si>
    <t>ENTREGABLE / EVIDENCIA</t>
  </si>
  <si>
    <t>¿El control está documentado?</t>
  </si>
  <si>
    <t>OPCIÓN DE TRATAMIENTO</t>
  </si>
  <si>
    <t>Se debe realizar seguimiento a los riesgos con el fin de verificar su impacto, probabilidad y la valoración de los controles.</t>
  </si>
  <si>
    <t>¿Cómo se realiza el diligencimiento de esta matriz?</t>
  </si>
  <si>
    <t>Análisis de objetivos estratégicos y de los procesos</t>
  </si>
  <si>
    <t>Puntos de riesgo</t>
  </si>
  <si>
    <t>Áreas de impacto</t>
  </si>
  <si>
    <t>Áreas de factores de riesgo</t>
  </si>
  <si>
    <t>Seleccionar la principal fuente generado de riesgo. Se cuentan con estas categorías</t>
  </si>
  <si>
    <t>Descripción del riesgo</t>
  </si>
  <si>
    <t>Clasificación de riesgo</t>
  </si>
  <si>
    <t>¿Cómo se determina la zona de riesgo?</t>
  </si>
  <si>
    <t>Teniendo en cuenta el nivel de exposición del riesgo se debe determinar la medida que se va a adoptar:</t>
  </si>
  <si>
    <t>¿Cómo se determina el tratamiento del riesgo adecuado?</t>
  </si>
  <si>
    <t>NIVEL DE EXPOSICIÓN DEL RIESGO</t>
  </si>
  <si>
    <t>DETALLE DEL TRATAMIENTO</t>
  </si>
  <si>
    <t>ZONA DE RIESGO EXTREMO</t>
  </si>
  <si>
    <t>ZONA DE RIESGO 
ALTO</t>
  </si>
  <si>
    <t>Reducir: Mitigar</t>
  </si>
  <si>
    <t>Reducir: Mitigar o Transferir</t>
  </si>
  <si>
    <t>Se deberán implementar inmediatamente las acciones que conlleven a reducir el riesgo. Las acciones preventivas tomadas deberán llevar a la implementación de nuevos controles que prevengan la materialización del riesgo y a mitigar el impacto.</t>
  </si>
  <si>
    <t xml:space="preserve">Se deberán implementar acciones que conlleven a mitigar o transferir el riesgo. Se deberán implementar acciones preventivas que conlleven a mejorar o documentar los controles existentes. </t>
  </si>
  <si>
    <t>ZONA DE RIESGO 
MODERADO</t>
  </si>
  <si>
    <t>Se deberán implementar acciones que conlleven a reducir el riesgo. Se deberán implementar acciones preventivas que conlleven a fortalecer los controles existentes.</t>
  </si>
  <si>
    <t>ZONA DE RIESGO 
BAJO</t>
  </si>
  <si>
    <t>Aceptar</t>
  </si>
  <si>
    <t>¿Cómo se califica el diseño del control?</t>
  </si>
  <si>
    <t>Atributos del diseño de control</t>
  </si>
  <si>
    <t>Se deben identificar estas características del control, dado que serán parte de la valoración que permitirá saber su efectividad.</t>
  </si>
  <si>
    <t>2. Detectivo:</t>
  </si>
  <si>
    <t>3. Correctivo:</t>
  </si>
  <si>
    <t>1. Manual:</t>
  </si>
  <si>
    <t>2. Automático:</t>
  </si>
  <si>
    <t>1. Preventivo:</t>
  </si>
  <si>
    <t>Accionado en la entrada del proceso y antes de que se realice la actividad.</t>
  </si>
  <si>
    <t>Accionado durante la ejecución del proceso. Detectan el riesgo, pero generan reprocesos.</t>
  </si>
  <si>
    <t>Accionado en la salida del proceso y después de que se materializa el riesgo.</t>
  </si>
  <si>
    <t>Ejecutados con las personas a través de cualquier mecanismo físico.</t>
  </si>
  <si>
    <t>Ejecutados por un sistema o dispositivo.</t>
  </si>
  <si>
    <t>Forma de ejecución</t>
  </si>
  <si>
    <t>Atributos informativos</t>
  </si>
  <si>
    <t>1. Documentado:</t>
  </si>
  <si>
    <t>2. Frecuencia:</t>
  </si>
  <si>
    <t>3. Evidencia:</t>
  </si>
  <si>
    <t>Determina la cantidad de veces que se realiza en un año.</t>
  </si>
  <si>
    <t>Teniendo en cuenta los atributos seleccionados para el control, se calcula automáticamente una puntuación del porcentaje de aplicación del control. La calificación se establece de esta manera:</t>
  </si>
  <si>
    <t>Riesgos RESIDUAL de nivel Moderado o Bajo</t>
  </si>
  <si>
    <t>Riesgos RESIDUAL de nivel Extremo o Alto</t>
  </si>
  <si>
    <t>Las acciones se pueden establecer en un periodo de 3 a 12 meses.</t>
  </si>
  <si>
    <t>Las acciones no deben superar los 2 meses de implementación.</t>
  </si>
  <si>
    <t>Responsable</t>
  </si>
  <si>
    <t>Fecha inicio</t>
  </si>
  <si>
    <t>Entregable / Evidencia</t>
  </si>
  <si>
    <t>CAL 3</t>
  </si>
  <si>
    <t>CAL 4_IMP</t>
  </si>
  <si>
    <t>CAL 5_PRO</t>
  </si>
  <si>
    <t xml:space="preserve">NIVEL </t>
  </si>
  <si>
    <t>AFECTACIÓN ECONÓMICA</t>
  </si>
  <si>
    <t>AFECTACIÓN OPERACIONAL</t>
  </si>
  <si>
    <t>AFECTACIÓN REPUTACIONAL</t>
  </si>
  <si>
    <t>Pérdida de recursos económicos por un valor menor a 10 SMMLV al año.</t>
  </si>
  <si>
    <t>Impacta la ejecución o continuidad de una tarea</t>
  </si>
  <si>
    <t>El riesgo afecta la imagen de algún área de la organización.</t>
  </si>
  <si>
    <t>Pérdida de recursos económicos por un valor entre 10 y 50 SMMLV al año.</t>
  </si>
  <si>
    <t>Impacta la ejecución o continuidad de una actividad</t>
  </si>
  <si>
    <t>El riesgo afecta la imagen de la entidad internamente, de conocimiento general nivel interno, de junta directiva y accionistas y/o proveedores.</t>
  </si>
  <si>
    <t>Pérdida de recursos económicos por un valor entre 50 y 100 SMMLV al año.</t>
  </si>
  <si>
    <t>Impacta la ejecución o continuidad de un procedimiento, manual o protocolo.</t>
  </si>
  <si>
    <t>El riesgo afecta la imagen de la entidad con algunos usuarios de relevancia frente al logro de objetivos.</t>
  </si>
  <si>
    <t>Pérdida de recursos económicos por un valor entre 100 y 500 SMMLV al año.</t>
  </si>
  <si>
    <t xml:space="preserve">El riesgo afecta la imagen de la entidad con efecto publicitario sostenido a nivel de sector administrativo, nivel departamental o municipal. </t>
  </si>
  <si>
    <t>Pérdida de recursos económicos por un valor mayor a 500 SMMLV al año.</t>
  </si>
  <si>
    <t xml:space="preserve">El riesgo afecta la imagen de la entidad a nivel nacional, con efecto publicitario sostenido a nivel país. </t>
  </si>
  <si>
    <t>Comunicación Pública</t>
  </si>
  <si>
    <t>Gestión Recursos Financieros</t>
  </si>
  <si>
    <t>Gestión TICS</t>
  </si>
  <si>
    <t>Juan Camilo Santamaría Herrera</t>
  </si>
  <si>
    <t>Elizabeth Soler Castillo</t>
  </si>
  <si>
    <t>Alexandra Quemba Gómez</t>
  </si>
  <si>
    <t>César Augusto Rincón Vicentes</t>
  </si>
  <si>
    <t>Control y Evaluación</t>
  </si>
  <si>
    <t>Denis Eliana Hernández Niño</t>
  </si>
  <si>
    <t>Afectación Operacional
(30%)</t>
  </si>
  <si>
    <t>Afectación reputacional
(30%)</t>
  </si>
  <si>
    <t>Insignificante - 20%</t>
  </si>
  <si>
    <t>Gestión</t>
  </si>
  <si>
    <t>Corrupción</t>
  </si>
  <si>
    <t>Fiscales</t>
  </si>
  <si>
    <t>NOR</t>
  </si>
  <si>
    <t>CEN</t>
  </si>
  <si>
    <t>CON</t>
  </si>
  <si>
    <t>GAD</t>
  </si>
  <si>
    <t>GFI</t>
  </si>
  <si>
    <t>CYE</t>
  </si>
  <si>
    <r>
      <t xml:space="preserve">NIVEL DE RIESGO </t>
    </r>
    <r>
      <rPr>
        <b/>
        <sz val="12"/>
        <color theme="1" tint="4.9989318521683403E-2"/>
        <rFont val="Calibri"/>
        <family val="2"/>
        <scheme val="minor"/>
      </rPr>
      <t>INHERENTE</t>
    </r>
    <r>
      <rPr>
        <b/>
        <sz val="12"/>
        <color theme="0"/>
        <rFont val="Calibri"/>
        <family val="2"/>
        <scheme val="minor"/>
      </rPr>
      <t xml:space="preserve">
(ZONA)</t>
    </r>
  </si>
  <si>
    <r>
      <t xml:space="preserve">NIVEL DE RIESGO </t>
    </r>
    <r>
      <rPr>
        <b/>
        <sz val="12"/>
        <color theme="1" tint="4.9989318521683403E-2"/>
        <rFont val="Calibri"/>
        <family val="2"/>
        <scheme val="minor"/>
      </rPr>
      <t>RESIDUAL</t>
    </r>
    <r>
      <rPr>
        <b/>
        <sz val="12"/>
        <color theme="0"/>
        <rFont val="Calibri"/>
        <family val="2"/>
        <scheme val="minor"/>
      </rPr>
      <t xml:space="preserve">
(ZONA)</t>
    </r>
  </si>
  <si>
    <t>APLICABILIDAD EN TERRITORIALES</t>
  </si>
  <si>
    <t>Insignificante</t>
  </si>
  <si>
    <t>Állison Cristina Marín Flórez</t>
  </si>
  <si>
    <t>Normalización y Culturización Contable</t>
  </si>
  <si>
    <t>Centralización de la Información</t>
  </si>
  <si>
    <t>Consolidación de la Información</t>
  </si>
  <si>
    <t>Gestión Humana</t>
  </si>
  <si>
    <t>Gestión Jurídica</t>
  </si>
  <si>
    <t>CÓDIGO DEL PROCESO</t>
  </si>
  <si>
    <t>Afectación económica
(40%)</t>
  </si>
  <si>
    <t>Frecuencia del control</t>
  </si>
  <si>
    <t>RESPONSABLE</t>
  </si>
  <si>
    <t>FECHA DE INICIO</t>
  </si>
  <si>
    <t>FECHA DE FINALIZACIÓN</t>
  </si>
  <si>
    <t>EVIDENCIA / ENTREGABLE</t>
  </si>
  <si>
    <t>Usuarios, productos y prácticas</t>
  </si>
  <si>
    <t>Planeación Integral</t>
  </si>
  <si>
    <t>Katherine Forero Mendez</t>
  </si>
  <si>
    <t>Anuar Edilson Vargas Calderón</t>
  </si>
  <si>
    <t>Rocío Pérez Sotelo</t>
  </si>
  <si>
    <t>¿Afecta el cumplimiento de la misión de la entidad?</t>
  </si>
  <si>
    <t>¿Genera pérdida de confianza de la entidad, afectando su reputación?</t>
  </si>
  <si>
    <t>¿Genera pérdida de recursos económicos?</t>
  </si>
  <si>
    <t>¿Afectar el cumplimiento de la misión del sector al que pertenece la entidad?</t>
  </si>
  <si>
    <t>¿Afecta el cumplimiento de metas y objetivos de la dependencia?</t>
  </si>
  <si>
    <t>¿Afecta la generación de los productos o la prestación de los servicios?</t>
  </si>
  <si>
    <t>Respuesta afirmativa entre 1-5</t>
  </si>
  <si>
    <t>Respuesta afirmativa entre 6-11</t>
  </si>
  <si>
    <t>Respuesta afirmativa entre 12-19</t>
  </si>
  <si>
    <t>Alto</t>
  </si>
  <si>
    <t>extremo</t>
  </si>
  <si>
    <t>No</t>
  </si>
  <si>
    <t>Si</t>
  </si>
  <si>
    <t>Calificación del impacto</t>
  </si>
  <si>
    <t>¿Genera pérdida de la información de la entidad?</t>
  </si>
  <si>
    <t>¿Genera intervención de los órganos de control, de la Fiscalía u otro ente?</t>
  </si>
  <si>
    <t>¿Da lugar a procesos sancionatorios?</t>
  </si>
  <si>
    <t>¿Da lugar a procesos disciplinarios?</t>
  </si>
  <si>
    <t>¿Da lugar a procesos fiscales?</t>
  </si>
  <si>
    <t>¿Da lugar a procesos penales?</t>
  </si>
  <si>
    <t>¿Genera pérdida de credibilidad del sector?</t>
  </si>
  <si>
    <t>¿Ocasiona lesiones físicas o pérdidas de vidas humanas?</t>
  </si>
  <si>
    <t>¿Afecta la imagen regional?</t>
  </si>
  <si>
    <t>¿Afecta la imagen nacional?</t>
  </si>
  <si>
    <t>¿Afecta la imagen internacional?</t>
  </si>
  <si>
    <t>Claudia Patricia Hernandez Díaz</t>
  </si>
  <si>
    <t>Coordinador(a) GIT Planeación</t>
  </si>
  <si>
    <t>Coordinador(a) GIT Logístico de Capacitación y Prensa</t>
  </si>
  <si>
    <t>Subcontador(a) General y de Investigación</t>
  </si>
  <si>
    <t>Subcontador(a) de Centralización de la Información</t>
  </si>
  <si>
    <t>Subcontador(a) de Consolidación de la Información</t>
  </si>
  <si>
    <t>Coordinador(a) GIT de Talento Humano y Prestaciones Sociales</t>
  </si>
  <si>
    <t>Coordinador(a) GIT de Servicios Generales, Administrativos y Financieros</t>
  </si>
  <si>
    <t>Coordinador(a) GIT de Apoyo Informático</t>
  </si>
  <si>
    <t>Coordinador(a) GIT de Jurídica</t>
  </si>
  <si>
    <t>Coordinador(a) GIT de Control Interno</t>
  </si>
  <si>
    <t>LÍDER DEL PROCESO
Cargo</t>
  </si>
  <si>
    <t>LÍDER DEL PROCESO
Nombre</t>
  </si>
  <si>
    <t>IDENTIFICACIÓN DE RIESGOS</t>
  </si>
  <si>
    <t>VALORACIÓN DE RIESGOS</t>
  </si>
  <si>
    <t>AFECTACIONES</t>
  </si>
  <si>
    <t>DILIGENCIAR UNICAMENTE PARA RIESGO DE CORRUPCIÓN</t>
  </si>
  <si>
    <t>¿Afecta al grupo de funcionarios del proceso?</t>
  </si>
  <si>
    <t>¿Podría causar un detrimento de calidad de vida de la comunidad por la pérdida de bienes, servicios o recursos públicos?</t>
  </si>
  <si>
    <t>Frecuencia de la Actividad</t>
  </si>
  <si>
    <t>La actividad que conlleva el riesgo se ejecuta como máximos 2 veces por año</t>
  </si>
  <si>
    <t>La actividad que conlleva el riesgo se ejecuta de 3 a 24 veces al año</t>
  </si>
  <si>
    <t>La actividad que conlleva el riesgo se ejecuta de 24 a 500 veces al año</t>
  </si>
  <si>
    <t>La actividad que conlleva el riesgo se ejecuta mínimo 500 veces al año y máximo 5000 veces por año</t>
  </si>
  <si>
    <t>La actividad que conlleva el riesgo se ejecuta más de 500 veces por año</t>
  </si>
  <si>
    <t>Probabilidad</t>
  </si>
  <si>
    <t>RIESGOS DE GESTIÓN Y FISCALES</t>
  </si>
  <si>
    <t>Rara vez</t>
  </si>
  <si>
    <t>El evento puede ocurrir solo en circunstancias excepcionales (poco comunes o anormales)</t>
  </si>
  <si>
    <t>No se ha presentado en los últimos 5 años</t>
  </si>
  <si>
    <t>Improbable</t>
  </si>
  <si>
    <t>El evento puede ocurrir en algún momento</t>
  </si>
  <si>
    <t>Al menos 1 vez en los últimos 5 años</t>
  </si>
  <si>
    <t>Posible</t>
  </si>
  <si>
    <t>El evento podrá ocurrir en algún momento</t>
  </si>
  <si>
    <t>Al menos 1 vez en los últimos 2 años</t>
  </si>
  <si>
    <t>Probable</t>
  </si>
  <si>
    <t>Es viable que el evento ocurra en la mayoría de las circunstancias</t>
  </si>
  <si>
    <t>Al menos 1 vez en el último año</t>
  </si>
  <si>
    <t>Seguro</t>
  </si>
  <si>
    <t>Se espera que el evento ocurra en la mayoría de las circunstancias</t>
  </si>
  <si>
    <t>Mas de 1 vez al año</t>
  </si>
  <si>
    <t>RIESGOS DE CORRUPCIÓN</t>
  </si>
  <si>
    <t>Afectación económica</t>
  </si>
  <si>
    <t>Afectación Operacional</t>
  </si>
  <si>
    <t>Afectación reputacional</t>
  </si>
  <si>
    <t>OPCIONES DE MANEJO DEL RIESGO RESIDUAL</t>
  </si>
  <si>
    <t>Nivel de Exposición del Riesgo</t>
  </si>
  <si>
    <t>Opción de Tratamiento</t>
  </si>
  <si>
    <t>Detalle del Tratamiento</t>
  </si>
  <si>
    <t>ESTRATEGIAS PARA COMBATIR EL RIESGO</t>
  </si>
  <si>
    <t>Aceptar riesgo</t>
  </si>
  <si>
    <t>Reducir-Transferir riesgo</t>
  </si>
  <si>
    <t>Evitar riesgo</t>
  </si>
  <si>
    <t>Reducir-Mitigar riesgo</t>
  </si>
  <si>
    <t>¿QUÉ ?
IMPACTO</t>
  </si>
  <si>
    <t>¿CÓMO?
CAUSA INMEDIATA 
(Iniciar con la palabra 
por)</t>
  </si>
  <si>
    <t>ZONA DE RIESGO ALTO</t>
  </si>
  <si>
    <t>ZONA DE RIESGO MODERADO</t>
  </si>
  <si>
    <t>ZONA DE RIESGO BAJO</t>
  </si>
  <si>
    <t>VALORACIÓN DEL RIESGO INHERENTE</t>
  </si>
  <si>
    <t>NIVEL DE RIESGO RESIDUAL</t>
  </si>
  <si>
    <t>Falta de capacitación del personal que opera el proceso</t>
  </si>
  <si>
    <t>Hurto de activos físicos o digitales por personal interno</t>
  </si>
  <si>
    <t>Comportamiento anti-ético</t>
  </si>
  <si>
    <t>Daño físico de dispositivos electrónicos o digitales</t>
  </si>
  <si>
    <t>Errores en el software</t>
  </si>
  <si>
    <t>Catástrofes por fenómenos naturales</t>
  </si>
  <si>
    <t>Falta de mantenimiento o adecuación</t>
  </si>
  <si>
    <t>Daño de activos fijos</t>
  </si>
  <si>
    <t>Vandalismo o crimen organizado</t>
  </si>
  <si>
    <t>Atentados o hechos de orden público</t>
  </si>
  <si>
    <t>Cambios macroecnonómicos del país</t>
  </si>
  <si>
    <t>Impacta la ejecución o continuidad de un proceso o subproceso.</t>
  </si>
  <si>
    <t>Impacta la ejecución o continuidad de un macroproceso, varios procesos de la Entidad</t>
  </si>
  <si>
    <t>Nivel</t>
  </si>
  <si>
    <t>Descriptor</t>
  </si>
  <si>
    <t>Consecuencias</t>
  </si>
  <si>
    <t>Respuesta afirmativa de una a cinco preguntas</t>
  </si>
  <si>
    <t>Genera medianas consecuencias para la entidad</t>
  </si>
  <si>
    <t>Respuesta afirmativa de seis a once preguntas</t>
  </si>
  <si>
    <t>Genera altas consecuencias para la entidad</t>
  </si>
  <si>
    <t>Respuesta afirmativa de doce a diecinueve preguntas</t>
  </si>
  <si>
    <t>Genera desastrosas consecuencias para la entidad</t>
  </si>
  <si>
    <t>Numere los riesgos de manera consecutiva</t>
  </si>
  <si>
    <r>
      <t xml:space="preserve">Seleccione de la </t>
    </r>
    <r>
      <rPr>
        <b/>
        <sz val="12"/>
        <rFont val="Arial"/>
        <family val="2"/>
      </rPr>
      <t>lista desplegable</t>
    </r>
    <r>
      <rPr>
        <sz val="12"/>
        <rFont val="Arial"/>
        <family val="2"/>
      </rPr>
      <t>, el proceso objeto de análisis</t>
    </r>
  </si>
  <si>
    <r>
      <t xml:space="preserve">Seleccione de la </t>
    </r>
    <r>
      <rPr>
        <b/>
        <sz val="12"/>
        <rFont val="Arial"/>
        <family val="2"/>
      </rPr>
      <t>lista desplegable</t>
    </r>
    <r>
      <rPr>
        <sz val="12"/>
        <rFont val="Arial"/>
        <family val="2"/>
      </rPr>
      <t>, el cargo del líder del proceso</t>
    </r>
  </si>
  <si>
    <r>
      <t xml:space="preserve">Seleccione de la </t>
    </r>
    <r>
      <rPr>
        <b/>
        <sz val="12"/>
        <rFont val="Arial"/>
        <family val="2"/>
      </rPr>
      <t>lista desplegable</t>
    </r>
    <r>
      <rPr>
        <sz val="12"/>
        <rFont val="Arial"/>
        <family val="2"/>
      </rPr>
      <t xml:space="preserve">, el factor de riesgo vinculado:
</t>
    </r>
    <r>
      <rPr>
        <b/>
        <sz val="12"/>
        <rFont val="Arial"/>
        <family val="2"/>
      </rPr>
      <t>Procesos</t>
    </r>
    <r>
      <rPr>
        <sz val="12"/>
        <rFont val="Arial"/>
        <family val="2"/>
      </rPr>
      <t xml:space="preserve">: Eventos relacionados con errores en las actividades que deben realizar los servidores de la organización.
</t>
    </r>
    <r>
      <rPr>
        <b/>
        <sz val="12"/>
        <rFont val="Arial"/>
        <family val="2"/>
      </rPr>
      <t>Talento_Humano</t>
    </r>
    <r>
      <rPr>
        <sz val="12"/>
        <rFont val="Arial"/>
        <family val="2"/>
      </rPr>
      <t xml:space="preserve">: Incluye seguridad y salud en el trabajo. Se analiza posible dolo e intención frente a la corrupción.
</t>
    </r>
    <r>
      <rPr>
        <b/>
        <sz val="12"/>
        <rFont val="Arial"/>
        <family val="2"/>
      </rPr>
      <t>Tecnología</t>
    </r>
    <r>
      <rPr>
        <sz val="12"/>
        <rFont val="Arial"/>
        <family val="2"/>
      </rPr>
      <t xml:space="preserve">: Eventos relacionados con la infraestructura tecnológica de la entidad.
</t>
    </r>
    <r>
      <rPr>
        <b/>
        <sz val="12"/>
        <rFont val="Arial"/>
        <family val="2"/>
      </rPr>
      <t>Infraestructura</t>
    </r>
    <r>
      <rPr>
        <sz val="12"/>
        <rFont val="Arial"/>
        <family val="2"/>
      </rPr>
      <t xml:space="preserve">: Eventos relacionados con la infraestructura física de la entidad.
</t>
    </r>
    <r>
      <rPr>
        <b/>
        <sz val="12"/>
        <rFont val="Arial"/>
        <family val="2"/>
      </rPr>
      <t>Evento_Externo</t>
    </r>
    <r>
      <rPr>
        <sz val="12"/>
        <rFont val="Arial"/>
        <family val="2"/>
      </rPr>
      <t>: Situaciones externas que afectan la entidad.</t>
    </r>
  </si>
  <si>
    <t>¿POR QUÉ?
CAUSA RAÍZ
(Iniciar con 
debido a/a causa de)</t>
  </si>
  <si>
    <r>
      <t xml:space="preserve">Teniendo en cuenta el factor de riesgo, seleccione de la </t>
    </r>
    <r>
      <rPr>
        <b/>
        <sz val="12"/>
        <rFont val="Arial"/>
        <family val="2"/>
      </rPr>
      <t>lista desplegable</t>
    </r>
    <r>
      <rPr>
        <sz val="12"/>
        <rFont val="Arial"/>
        <family val="2"/>
      </rPr>
      <t>, la descripción del factor de riesgo que se ajuste al análisis</t>
    </r>
  </si>
  <si>
    <r>
      <t xml:space="preserve">Seleccione de la lista desplegable, la clasificación del riesgo:
</t>
    </r>
    <r>
      <rPr>
        <b/>
        <sz val="12"/>
        <rFont val="Arial"/>
        <family val="2"/>
      </rPr>
      <t>Ejecución y administración de procesos</t>
    </r>
    <r>
      <rPr>
        <sz val="12"/>
        <rFont val="Arial"/>
        <family val="2"/>
      </rPr>
      <t xml:space="preserve">: Pérdidas derivadas de errores en la ejecución y administración de procesos.
</t>
    </r>
    <r>
      <rPr>
        <b/>
        <sz val="12"/>
        <rFont val="Arial"/>
        <family val="2"/>
      </rPr>
      <t>Fraude externo</t>
    </r>
    <r>
      <rPr>
        <sz val="12"/>
        <rFont val="Arial"/>
        <family val="2"/>
      </rPr>
      <t xml:space="preserve">: Pérdida derivada de actos de fraude por personas ajenas a la organización (no participa personal de la entidad).
</t>
    </r>
    <r>
      <rPr>
        <b/>
        <sz val="12"/>
        <rFont val="Arial"/>
        <family val="2"/>
      </rPr>
      <t>Fraude interno</t>
    </r>
    <r>
      <rPr>
        <sz val="12"/>
        <rFont val="Arial"/>
        <family val="2"/>
      </rPr>
      <t xml:space="preserve">: 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r>
    <r>
      <rPr>
        <b/>
        <sz val="12"/>
        <rFont val="Arial"/>
        <family val="2"/>
      </rPr>
      <t>Fallas tecnológicas</t>
    </r>
    <r>
      <rPr>
        <sz val="12"/>
        <rFont val="Arial"/>
        <family val="2"/>
      </rPr>
      <t xml:space="preserve">: Errores en hardware, software, telecomunicaciones, interrupción de servicios básicos.
</t>
    </r>
    <r>
      <rPr>
        <b/>
        <sz val="12"/>
        <rFont val="Arial"/>
        <family val="2"/>
      </rPr>
      <t>Relaciones laborales</t>
    </r>
    <r>
      <rPr>
        <sz val="12"/>
        <rFont val="Arial"/>
        <family val="2"/>
      </rPr>
      <t xml:space="preserve">: Pérdidas que surgen de acciones contrarias a las leyes o acuerdos de empleo, salud o seguridad, del pago de demandas por daños personales o de discriminación.
</t>
    </r>
    <r>
      <rPr>
        <b/>
        <sz val="12"/>
        <rFont val="Arial"/>
        <family val="2"/>
      </rPr>
      <t>Usuarios, productos y prácticas</t>
    </r>
    <r>
      <rPr>
        <sz val="12"/>
        <rFont val="Arial"/>
        <family val="2"/>
      </rPr>
      <t xml:space="preserve">: Fallas negligentes o involuntarias de las obligaciones frente a los usuarios y que impiden satisfacer una obligación profesional frente a éstos.
</t>
    </r>
    <r>
      <rPr>
        <b/>
        <sz val="12"/>
        <rFont val="Arial"/>
        <family val="2"/>
      </rPr>
      <t>Daños a activos fijos/ eventos externos:</t>
    </r>
    <r>
      <rPr>
        <sz val="12"/>
        <rFont val="Arial"/>
        <family val="2"/>
      </rPr>
      <t xml:space="preserve"> Pérdida por daños o extravíos de los activos fijos por desastres naturales u otros riesgos/eventos externos como atentados, vandalismo, orden público.</t>
    </r>
  </si>
  <si>
    <r>
      <t xml:space="preserve">Aplica a riesgos de corrupción
Seleccione de la </t>
    </r>
    <r>
      <rPr>
        <b/>
        <sz val="12"/>
        <rFont val="Arial"/>
        <family val="2"/>
      </rPr>
      <t>lista desplegable</t>
    </r>
    <r>
      <rPr>
        <sz val="12"/>
        <rFont val="Arial"/>
        <family val="2"/>
      </rPr>
      <t>, si su respuesta es positiva o negativa</t>
    </r>
  </si>
  <si>
    <t>DILIGENCIAR ÚNICAMENTE PARA RIESGOS DE GESTIÓN Y FISCALES</t>
  </si>
  <si>
    <t>CELDA FORMULADA
NO MODIFICAR</t>
  </si>
  <si>
    <r>
      <t xml:space="preserve">Seleccione de la </t>
    </r>
    <r>
      <rPr>
        <b/>
        <sz val="12"/>
        <rFont val="Arial"/>
        <family val="2"/>
      </rPr>
      <t>lista desplegable</t>
    </r>
    <r>
      <rPr>
        <sz val="12"/>
        <rFont val="Arial"/>
        <family val="2"/>
      </rPr>
      <t>, la frecuencia con la que se ejecuta el control</t>
    </r>
  </si>
  <si>
    <r>
      <t xml:space="preserve">Seleccione de la </t>
    </r>
    <r>
      <rPr>
        <b/>
        <sz val="12"/>
        <rFont val="Arial"/>
        <family val="2"/>
      </rPr>
      <t>lista desplegable</t>
    </r>
    <r>
      <rPr>
        <sz val="12"/>
        <rFont val="Arial"/>
        <family val="2"/>
      </rPr>
      <t>, si la evidencia esta completa, incompleta o no existe evidencia.</t>
    </r>
  </si>
  <si>
    <t>Establezca la fecha de inicio de la acción</t>
  </si>
  <si>
    <t>Establezca la evidencia/entregable de la ejecución de la acción</t>
  </si>
  <si>
    <r>
      <rPr>
        <b/>
        <sz val="12"/>
        <rFont val="Arial"/>
        <family val="2"/>
      </rPr>
      <t>Describa</t>
    </r>
    <r>
      <rPr>
        <sz val="12"/>
        <rFont val="Arial"/>
        <family val="2"/>
      </rPr>
      <t xml:space="preserve">
¿Por qué podría ocurriría?/¿Por qué se podría materializar el riesgo?
Iniciar con </t>
    </r>
    <r>
      <rPr>
        <b/>
        <sz val="12"/>
        <rFont val="Arial"/>
        <family val="2"/>
      </rPr>
      <t>debido a / a causa de</t>
    </r>
    <r>
      <rPr>
        <sz val="12"/>
        <rFont val="Arial"/>
        <family val="2"/>
      </rPr>
      <t xml:space="preserve">
Esta celda hace parte de la descripción del riesgo en la columna K</t>
    </r>
  </si>
  <si>
    <t>Escriba el entregable/evidencia existente del control.
Evidencia que permita demostrar la aplicación del control</t>
  </si>
  <si>
    <t>Escriba el cargo responsable de ejecutar el control</t>
  </si>
  <si>
    <r>
      <rPr>
        <b/>
        <sz val="12"/>
        <rFont val="Arial"/>
        <family val="2"/>
      </rPr>
      <t>Describa</t>
    </r>
    <r>
      <rPr>
        <sz val="12"/>
        <rFont val="Arial"/>
        <family val="2"/>
      </rPr>
      <t xml:space="preserve">
¿Cómo podría ocurrir?/¿Cómo son las situaciones para que se presente el riesgo?
Iniciar con la palabra</t>
    </r>
    <r>
      <rPr>
        <b/>
        <sz val="12"/>
        <rFont val="Arial"/>
        <family val="2"/>
      </rPr>
      <t xml:space="preserve"> por</t>
    </r>
    <r>
      <rPr>
        <sz val="12"/>
        <rFont val="Arial"/>
        <family val="2"/>
      </rPr>
      <t xml:space="preserve">
Esta celda hace parte de la descripción del riesgo en la columna K</t>
    </r>
  </si>
  <si>
    <r>
      <t xml:space="preserve">Seleccione de la </t>
    </r>
    <r>
      <rPr>
        <b/>
        <sz val="12"/>
        <rFont val="Arial"/>
        <family val="2"/>
      </rPr>
      <t>lista desplegable</t>
    </r>
    <r>
      <rPr>
        <sz val="12"/>
        <rFont val="Arial"/>
        <family val="2"/>
      </rPr>
      <t>, si el control esta o no esta documentado</t>
    </r>
  </si>
  <si>
    <t>Seleccione de la lista desplegable, la opción para el manejo del riesgo residual.
Lo anterior debe estar alineado con la tabla "estrategia para combatir el riesgo" registrada en la hoya "Probabilidad-Impacto"</t>
  </si>
  <si>
    <t>En línea con la opción de manejo seleccionada, establezca la acción correspondiente</t>
  </si>
  <si>
    <t>Establezca la fecha fin de la acción. Fecha en la cual estará cumplida la acción definida.</t>
  </si>
  <si>
    <r>
      <rPr>
        <b/>
        <sz val="12"/>
        <rFont val="Arial"/>
        <family val="2"/>
      </rPr>
      <t xml:space="preserve">Describa
RIESGOS DE GESTIÓN Y FISCALES
 </t>
    </r>
    <r>
      <rPr>
        <sz val="12"/>
        <rFont val="Arial"/>
        <family val="2"/>
      </rPr>
      <t xml:space="preserve">¿Qué podría ocurrir?/¿Qué efecto tendría la materialización del riesgo?
</t>
    </r>
    <r>
      <rPr>
        <b/>
        <sz val="12"/>
        <rFont val="Arial"/>
        <family val="2"/>
      </rPr>
      <t>RIESGOS DE CORRUPCIÓN</t>
    </r>
    <r>
      <rPr>
        <sz val="12"/>
        <rFont val="Arial"/>
        <family val="2"/>
      </rPr>
      <t xml:space="preserve">
 ¿Qué podría ocurrir? Acción u omisión+uso de poder+desviación de la gestión de lo público+el beneficio privado
Esta celda hace parte de la descripción del riesgo en la columna K</t>
    </r>
  </si>
  <si>
    <t>Para llevar a cabo la identificación de riesgos, debe tenerse presente este ciclo:</t>
  </si>
  <si>
    <t>Consecuencia a la cual se ve expuesta la organización en caso de materializarse un riesgo. Para la CGN se categoriza el impacto para los riesgos de gestión y fiscales en: Afectación económica 40%, Afectación Operacional 30%, Afectación reputacional 30%. Y para los riesgos de corrupción se establecen a través de 19 preguntas orientadoras.</t>
  </si>
  <si>
    <t>Señalar el detalle del riesgo, de manera que se logren resolver las preguntas ¿qué?, ¿cómo? y ¿por qué?. Así mismo la clasificación dentro de los sistemas de gestión del riesgo, causas e impactos.</t>
  </si>
  <si>
    <r>
      <t>La valoración del</t>
    </r>
    <r>
      <rPr>
        <b/>
        <sz val="10"/>
        <color theme="5" tint="-0.249977111117893"/>
        <rFont val="Verdana"/>
        <family val="2"/>
      </rPr>
      <t xml:space="preserve"> riesgo inherente</t>
    </r>
    <r>
      <rPr>
        <sz val="10"/>
        <rFont val="Verdana"/>
        <family val="2"/>
      </rPr>
      <t xml:space="preserve"> se mide en términos de su </t>
    </r>
    <r>
      <rPr>
        <b/>
        <sz val="10"/>
        <rFont val="Verdana"/>
        <family val="2"/>
      </rPr>
      <t>impacto y su probabilidad.</t>
    </r>
    <r>
      <rPr>
        <sz val="10"/>
        <rFont val="Verdana"/>
        <family val="2"/>
      </rPr>
      <t xml:space="preserve"> </t>
    </r>
  </si>
  <si>
    <r>
      <t xml:space="preserve">La </t>
    </r>
    <r>
      <rPr>
        <b/>
        <sz val="10"/>
        <rFont val="Verdana"/>
        <family val="2"/>
      </rPr>
      <t>probabilidad</t>
    </r>
    <r>
      <rPr>
        <sz val="10"/>
        <rFont val="Verdana"/>
        <family val="2"/>
      </rPr>
      <t xml:space="preserve"> se mide en términos de las veces en que se realiza la actividad que actúa como factor de riesgo</t>
    </r>
  </si>
  <si>
    <r>
      <t xml:space="preserve">Finalmente, se tiene en cuenta el siguiente </t>
    </r>
    <r>
      <rPr>
        <b/>
        <sz val="10"/>
        <rFont val="Verdana"/>
        <family val="2"/>
      </rPr>
      <t>mapa de calor</t>
    </r>
    <r>
      <rPr>
        <sz val="10"/>
        <rFont val="Verdana"/>
        <family val="2"/>
      </rPr>
      <t xml:space="preserve"> para ubicar el riesgo en la zona correspondiente:</t>
    </r>
  </si>
  <si>
    <r>
      <t xml:space="preserve">El magnitud del </t>
    </r>
    <r>
      <rPr>
        <b/>
        <sz val="10"/>
        <rFont val="Verdana"/>
        <family val="2"/>
      </rPr>
      <t xml:space="preserve">impacto </t>
    </r>
    <r>
      <rPr>
        <sz val="10"/>
        <rFont val="Verdana"/>
        <family val="2"/>
      </rPr>
      <t>se mide teniendo en cuenta principalmente su afectación económica y reputacional</t>
    </r>
  </si>
  <si>
    <r>
      <t xml:space="preserve">Para cada uno de los riesgos identificados y valorados previamente, se realiza la identificación de los </t>
    </r>
    <r>
      <rPr>
        <b/>
        <sz val="10"/>
        <rFont val="Verdana"/>
        <family val="2"/>
      </rPr>
      <t>controles</t>
    </r>
    <r>
      <rPr>
        <sz val="10"/>
        <rFont val="Verdana"/>
        <family val="2"/>
      </rPr>
      <t xml:space="preserve"> que reducen su impacto, probabilidad o ambos. La redacción del control debe tener los siguientes elementos:</t>
    </r>
  </si>
  <si>
    <r>
      <t xml:space="preserve">• La implementación de </t>
    </r>
    <r>
      <rPr>
        <b/>
        <sz val="10"/>
        <rFont val="Verdana"/>
        <family val="2"/>
      </rPr>
      <t xml:space="preserve">acciones correctivas </t>
    </r>
    <r>
      <rPr>
        <sz val="10"/>
        <rFont val="Verdana"/>
        <family val="2"/>
      </rPr>
      <t xml:space="preserve">reducen el </t>
    </r>
    <r>
      <rPr>
        <b/>
        <sz val="10"/>
        <color theme="4" tint="-0.499984740745262"/>
        <rFont val="Verdana"/>
        <family val="2"/>
      </rPr>
      <t>impacto</t>
    </r>
    <r>
      <rPr>
        <sz val="10"/>
        <rFont val="Verdana"/>
        <family val="2"/>
      </rPr>
      <t xml:space="preserve">, mientras que las </t>
    </r>
    <r>
      <rPr>
        <b/>
        <sz val="10"/>
        <rFont val="Verdana"/>
        <family val="2"/>
      </rPr>
      <t>acciones preventivas y detectivas</t>
    </r>
    <r>
      <rPr>
        <sz val="10"/>
        <rFont val="Verdana"/>
        <family val="2"/>
      </rPr>
      <t xml:space="preserve"> reducen la </t>
    </r>
    <r>
      <rPr>
        <b/>
        <sz val="10"/>
        <color theme="4" tint="-0.499984740745262"/>
        <rFont val="Verdana"/>
        <family val="2"/>
      </rPr>
      <t>probabilidad</t>
    </r>
    <r>
      <rPr>
        <sz val="10"/>
        <rFont val="Verdana"/>
        <family val="2"/>
      </rPr>
      <t>. Las demás características suman al porcentaje.</t>
    </r>
  </si>
  <si>
    <r>
      <t xml:space="preserve">• Los controles mitigan el riesgo de forma </t>
    </r>
    <r>
      <rPr>
        <b/>
        <sz val="10"/>
        <color theme="4" tint="-0.499984740745262"/>
        <rFont val="Verdana"/>
        <family val="2"/>
      </rPr>
      <t>acumulativa</t>
    </r>
    <r>
      <rPr>
        <sz val="10"/>
        <rFont val="Verdana"/>
        <family val="2"/>
      </rPr>
      <t>, esto quiere decir que una vez se aplica el valor de uno de los controles, el siguiente control se aplicará con el valor resultante luego de la aplicación del primer control.</t>
    </r>
  </si>
  <si>
    <r>
      <t xml:space="preserve">• En caso de no contar con controles correctivos, el </t>
    </r>
    <r>
      <rPr>
        <b/>
        <sz val="10"/>
        <rFont val="Verdana"/>
        <family val="2"/>
      </rPr>
      <t>impacto residual es el mismo calculado inicialmente</t>
    </r>
    <r>
      <rPr>
        <sz val="10"/>
        <rFont val="Verdana"/>
        <family val="2"/>
      </rPr>
      <t>, es importante señalar que no será posible su movimiento en la matriz para el impacto.</t>
    </r>
  </si>
  <si>
    <t>Criterios para riesgos de gestión y fiscales</t>
  </si>
  <si>
    <t>Criterios para riesgos de corrupción</t>
  </si>
  <si>
    <t>El control está estandarizado en algún documento del Sistema de Gestión.</t>
  </si>
  <si>
    <t>Registros o documentos que comprueban la aplicación del control.</t>
  </si>
  <si>
    <t>PASO 3
TRATAMIENTO DE RIESGOS</t>
  </si>
  <si>
    <t>PASO 1
IDENTIFICACIÓN DE RIESGOS</t>
  </si>
  <si>
    <t>PASO 2
ANÁLISIS Y VALORACIÓN DE RIESGOS</t>
  </si>
  <si>
    <t>Fecha de finalización</t>
  </si>
  <si>
    <t>Probabilidad riesgos de corrupción</t>
  </si>
  <si>
    <t>Cal</t>
  </si>
  <si>
    <t>RIESGOS DE GESTIÓN Y FISCALES
FRECUENCIA DE LA ACTIVIDAD
Veces por año</t>
  </si>
  <si>
    <t>RIESGOS DE CORRPCIÓN
Probabilidad</t>
  </si>
  <si>
    <r>
      <t>Aplica a riesgos de corrupción
Seleccione la opción de la</t>
    </r>
    <r>
      <rPr>
        <b/>
        <sz val="12"/>
        <rFont val="Arial"/>
        <family val="2"/>
      </rPr>
      <t xml:space="preserve"> lista desplegable</t>
    </r>
    <r>
      <rPr>
        <sz val="12"/>
        <rFont val="Arial"/>
        <family val="2"/>
      </rPr>
      <t>:
Rara vez: El evento puede ocurrir solo en circunstancias excepcionales (poco comunes o anormales) /No se ha presentado en los últimos 5 años
Improbable: El evento puede ocurrir en algún momento / Al menos 1 vez en los últimos 5 años
Posible: El evento podrá ocurrir en algún momento / Al menos 1 vez en los últimos 2 años
Probable: Es viable que el evento ocurra en la mayoría de las circunstancias /Al menos 1 vez en el último año
Seguro: Se espera que el evento ocurra en la mayoría de las circunstancias / Mas de 1 vez al año</t>
    </r>
  </si>
  <si>
    <t>TIPOLOGÍA DE RIESGO</t>
  </si>
  <si>
    <r>
      <t xml:space="preserve">Seleccione de la </t>
    </r>
    <r>
      <rPr>
        <b/>
        <sz val="12"/>
        <rFont val="Arial"/>
        <family val="2"/>
      </rPr>
      <t>lista desplegable</t>
    </r>
    <r>
      <rPr>
        <sz val="12"/>
        <rFont val="Arial"/>
        <family val="2"/>
      </rPr>
      <t xml:space="preserve">, la tipología de riesgo vinculado:
</t>
    </r>
    <r>
      <rPr>
        <b/>
        <sz val="12"/>
        <rFont val="Arial"/>
        <family val="2"/>
      </rPr>
      <t>Gestión</t>
    </r>
    <r>
      <rPr>
        <sz val="12"/>
        <rFont val="Arial"/>
        <family val="2"/>
      </rPr>
      <t xml:space="preserve">: se presentan en todos los procesos institucionales; están relacionados con eventos que pueden afectar el cumplimiento de las funciones, objetivos y metas de la Entidad. Identificarlos a tiempo permite la acertada toma de decisiones y evitar afectaciones en la operación institucional.
</t>
    </r>
    <r>
      <rPr>
        <b/>
        <sz val="12"/>
        <rFont val="Arial"/>
        <family val="2"/>
      </rPr>
      <t>Corrupción</t>
    </r>
    <r>
      <rPr>
        <sz val="12"/>
        <rFont val="Arial"/>
        <family val="2"/>
      </rPr>
      <t xml:space="preserve">: aplica a todos los procesos institucionales, se refiere a la posibilidad de que se utilicen el poder o los recursos públicos para fines privados, ya sea por acción u omisión. Su control fortalece la ética, la transparencia y la confianza ciudadana.
</t>
    </r>
    <r>
      <rPr>
        <b/>
        <sz val="12"/>
        <rFont val="Arial"/>
        <family val="2"/>
      </rPr>
      <t>Fiscal</t>
    </r>
    <r>
      <rPr>
        <sz val="12"/>
        <rFont val="Arial"/>
        <family val="2"/>
      </rPr>
      <t>: se presentan en todos los procesos institucionales, están relacionados con posibles afectaciones a los recursos públicos o bienes del Estado debido a eventos que generen pérdidas o perjuicios patrimoniales. Su adecuada gestión protege el patrimonio público y asegura su correcto uso.</t>
    </r>
  </si>
  <si>
    <t>Aplica a riesgos de gestión y fiscales
Escriba el número correspondiente a las veces por año que se realiza la actividad en la cual se podría presentar el riesgo</t>
  </si>
  <si>
    <r>
      <t xml:space="preserve">Describa el control existente del riesgo.
Estructura para la descripción del control:
</t>
    </r>
    <r>
      <rPr>
        <b/>
        <sz val="12"/>
        <rFont val="Arial"/>
        <family val="2"/>
      </rPr>
      <t>Responsable de ejecutar el control</t>
    </r>
    <r>
      <rPr>
        <sz val="12"/>
        <rFont val="Arial"/>
        <family val="2"/>
      </rPr>
      <t xml:space="preserve">: identifica el cargo del servidor o rol que ejecuta el control, en caso de que sean controles automáticos se identificará el sistema que realiza la actividad.
</t>
    </r>
    <r>
      <rPr>
        <b/>
        <sz val="12"/>
        <rFont val="Arial"/>
        <family val="2"/>
      </rPr>
      <t>Acción</t>
    </r>
    <r>
      <rPr>
        <sz val="12"/>
        <rFont val="Arial"/>
        <family val="2"/>
      </rPr>
      <t xml:space="preserve">: se determina mediante verbos que indican la acción que deben realizar como parte del control. (¿Qué se hace?)
</t>
    </r>
    <r>
      <rPr>
        <b/>
        <sz val="12"/>
        <rFont val="Arial"/>
        <family val="2"/>
      </rPr>
      <t>Complemento</t>
    </r>
    <r>
      <rPr>
        <sz val="12"/>
        <rFont val="Arial"/>
        <family val="2"/>
      </rPr>
      <t>: corresponde a los detalles que permiten identificar claramente el objeto del control. (¿Cada cuanto se hace?, ¿Cómo se hace?, ¿Con qué propósito?,¿Qué pasa si hay desviaciones?)</t>
    </r>
  </si>
  <si>
    <r>
      <t xml:space="preserve">
Seleccione de la </t>
    </r>
    <r>
      <rPr>
        <b/>
        <sz val="12"/>
        <rFont val="Arial"/>
        <family val="2"/>
      </rPr>
      <t>lista desplegable</t>
    </r>
    <r>
      <rPr>
        <sz val="12"/>
        <rFont val="Arial"/>
        <family val="2"/>
      </rPr>
      <t xml:space="preserve">, el tipo de control:
</t>
    </r>
    <r>
      <rPr>
        <b/>
        <sz val="12"/>
        <rFont val="Arial"/>
        <family val="2"/>
      </rPr>
      <t>Control preventivo</t>
    </r>
    <r>
      <rPr>
        <sz val="12"/>
        <rFont val="Arial"/>
        <family val="2"/>
      </rPr>
      <t xml:space="preserve">: control accionado en la entrada del proceso y antes de que se realice la actividad originadora del riesgo, se busca establecer las condiciones que aseguren el resultado final esperado.
</t>
    </r>
    <r>
      <rPr>
        <b/>
        <sz val="12"/>
        <rFont val="Arial"/>
        <family val="2"/>
      </rPr>
      <t>Control detectivo</t>
    </r>
    <r>
      <rPr>
        <sz val="12"/>
        <rFont val="Arial"/>
        <family val="2"/>
      </rPr>
      <t xml:space="preserve">: control accionado durante la ejecución del proceso. Estos controles detectan el riesgo, pero generan reprocesos.
</t>
    </r>
    <r>
      <rPr>
        <b/>
        <sz val="12"/>
        <rFont val="Arial"/>
        <family val="2"/>
      </rPr>
      <t>Control correctivo</t>
    </r>
    <r>
      <rPr>
        <sz val="12"/>
        <rFont val="Arial"/>
        <family val="2"/>
      </rPr>
      <t>: control accionado en la salida del proceso y después de que se materializa el riesgo. Estos controles tienen costos implícitos.</t>
    </r>
  </si>
  <si>
    <r>
      <t xml:space="preserve">Seleccione de la </t>
    </r>
    <r>
      <rPr>
        <b/>
        <sz val="12"/>
        <rFont val="Arial"/>
        <family val="2"/>
      </rPr>
      <t>lista desplegable</t>
    </r>
    <r>
      <rPr>
        <sz val="12"/>
        <rFont val="Arial"/>
        <family val="2"/>
      </rPr>
      <t xml:space="preserve">, si el control es manual o automático:
</t>
    </r>
    <r>
      <rPr>
        <b/>
        <sz val="12"/>
        <rFont val="Arial"/>
        <family val="2"/>
      </rPr>
      <t>Control manual</t>
    </r>
    <r>
      <rPr>
        <sz val="12"/>
        <rFont val="Arial"/>
        <family val="2"/>
      </rPr>
      <t xml:space="preserve">: controles que son ejecutados por personas.
</t>
    </r>
    <r>
      <rPr>
        <b/>
        <sz val="12"/>
        <rFont val="Arial"/>
        <family val="2"/>
      </rPr>
      <t>Control automático</t>
    </r>
    <r>
      <rPr>
        <sz val="12"/>
        <rFont val="Arial"/>
        <family val="2"/>
      </rPr>
      <t>: son ejecutados por un sistema.</t>
    </r>
  </si>
  <si>
    <t>PI</t>
  </si>
  <si>
    <t>CPU</t>
  </si>
  <si>
    <t>GJU</t>
  </si>
  <si>
    <t>GTH</t>
  </si>
  <si>
    <t>GTI</t>
  </si>
  <si>
    <r>
      <t xml:space="preserve">Seleccione de la </t>
    </r>
    <r>
      <rPr>
        <b/>
        <sz val="12"/>
        <rFont val="Arial"/>
        <family val="2"/>
      </rPr>
      <t>lista desplegable</t>
    </r>
    <r>
      <rPr>
        <sz val="12"/>
        <rFont val="Arial"/>
        <family val="2"/>
      </rPr>
      <t xml:space="preserve">, el código del proceso de acuerdo a la lista que se muestra a continuación:
</t>
    </r>
    <r>
      <rPr>
        <b/>
        <sz val="12"/>
        <rFont val="Arial"/>
        <family val="2"/>
      </rPr>
      <t xml:space="preserve">
PI</t>
    </r>
    <r>
      <rPr>
        <sz val="12"/>
        <rFont val="Arial"/>
        <family val="2"/>
      </rPr>
      <t xml:space="preserve">: Planeación Integral
</t>
    </r>
    <r>
      <rPr>
        <b/>
        <sz val="12"/>
        <rFont val="Arial"/>
        <family val="2"/>
      </rPr>
      <t>CPU</t>
    </r>
    <r>
      <rPr>
        <sz val="12"/>
        <rFont val="Arial"/>
        <family val="2"/>
      </rPr>
      <t xml:space="preserve">: Comunicación Pública
</t>
    </r>
    <r>
      <rPr>
        <b/>
        <sz val="12"/>
        <rFont val="Arial"/>
        <family val="2"/>
      </rPr>
      <t>NOR</t>
    </r>
    <r>
      <rPr>
        <sz val="12"/>
        <rFont val="Arial"/>
        <family val="2"/>
      </rPr>
      <t xml:space="preserve">: Normalización y Culturización Contable
</t>
    </r>
    <r>
      <rPr>
        <b/>
        <sz val="12"/>
        <rFont val="Arial"/>
        <family val="2"/>
      </rPr>
      <t>CEN</t>
    </r>
    <r>
      <rPr>
        <sz val="12"/>
        <rFont val="Arial"/>
        <family val="2"/>
      </rPr>
      <t xml:space="preserve">: Centralización de la Información
</t>
    </r>
    <r>
      <rPr>
        <b/>
        <sz val="12"/>
        <rFont val="Arial"/>
        <family val="2"/>
      </rPr>
      <t>CON</t>
    </r>
    <r>
      <rPr>
        <sz val="12"/>
        <rFont val="Arial"/>
        <family val="2"/>
      </rPr>
      <t xml:space="preserve">: Consolidación de la Información
</t>
    </r>
    <r>
      <rPr>
        <b/>
        <sz val="12"/>
        <rFont val="Arial"/>
        <family val="2"/>
      </rPr>
      <t>GTH</t>
    </r>
    <r>
      <rPr>
        <sz val="12"/>
        <rFont val="Arial"/>
        <family val="2"/>
      </rPr>
      <t xml:space="preserve">: Gestión Humana
</t>
    </r>
    <r>
      <rPr>
        <b/>
        <sz val="12"/>
        <rFont val="Arial"/>
        <family val="2"/>
      </rPr>
      <t>GAD</t>
    </r>
    <r>
      <rPr>
        <sz val="12"/>
        <rFont val="Arial"/>
        <family val="2"/>
      </rPr>
      <t xml:space="preserve">: Gestión Administrativa
</t>
    </r>
    <r>
      <rPr>
        <b/>
        <sz val="12"/>
        <rFont val="Arial"/>
        <family val="2"/>
      </rPr>
      <t>GFI</t>
    </r>
    <r>
      <rPr>
        <sz val="12"/>
        <rFont val="Arial"/>
        <family val="2"/>
      </rPr>
      <t xml:space="preserve">: Gestión Recursos Financieros
</t>
    </r>
    <r>
      <rPr>
        <b/>
        <sz val="12"/>
        <rFont val="Arial"/>
        <family val="2"/>
      </rPr>
      <t>GTI</t>
    </r>
    <r>
      <rPr>
        <sz val="12"/>
        <rFont val="Arial"/>
        <family val="2"/>
      </rPr>
      <t xml:space="preserve">: Gestión TICS
</t>
    </r>
    <r>
      <rPr>
        <b/>
        <sz val="12"/>
        <rFont val="Arial"/>
        <family val="2"/>
      </rPr>
      <t>GJU</t>
    </r>
    <r>
      <rPr>
        <sz val="12"/>
        <rFont val="Arial"/>
        <family val="2"/>
      </rPr>
      <t xml:space="preserve">: Gestión Jurídica
</t>
    </r>
    <r>
      <rPr>
        <b/>
        <sz val="12"/>
        <rFont val="Arial"/>
        <family val="2"/>
      </rPr>
      <t>CYE</t>
    </r>
    <r>
      <rPr>
        <sz val="12"/>
        <rFont val="Arial"/>
        <family val="2"/>
      </rPr>
      <t>: Control y Evaluación</t>
    </r>
  </si>
  <si>
    <t>PROCESO:</t>
  </si>
  <si>
    <t>PROCEDIMIENTO:</t>
  </si>
  <si>
    <t>FECHA DE APROBACIÓN:</t>
  </si>
  <si>
    <t>CÓDIGO:</t>
  </si>
  <si>
    <t>VERSIÓN:</t>
  </si>
  <si>
    <t>PÁGINA:</t>
  </si>
  <si>
    <t>Identificar posibles riesgos que puedan afectar el cumplimiento de los objetivos estratégicos o de proceso.</t>
  </si>
  <si>
    <t>Actividades dentro del proceso donde puede ocurrir el riesgo y que se deben mantener bajo control.</t>
  </si>
  <si>
    <r>
      <t>Señalar a qué categoría pertenece el riesgo identificado teniendo en cuenta los</t>
    </r>
    <r>
      <rPr>
        <b/>
        <sz val="10"/>
        <rFont val="Verdana"/>
        <family val="2"/>
      </rPr>
      <t xml:space="preserve"> factores de riesgo.</t>
    </r>
    <r>
      <rPr>
        <sz val="10"/>
        <rFont val="Verdana"/>
        <family val="2"/>
      </rPr>
      <t xml:space="preserve"> Ejecución y administración de procesos: Pérdidas derivadas de errores en la ejecución y administración de procesos.
La clasificación puede ser: Fraude externo, Fraude interno, Fallas tecnológicas, Relaciones laborales, Usuarios, productos y prácticas, y Daños a activos fijos/ eventos externos.</t>
    </r>
  </si>
  <si>
    <r>
      <rPr>
        <b/>
        <sz val="10"/>
        <rFont val="Verdana"/>
        <family val="2"/>
      </rPr>
      <t>Riesgo Inherente</t>
    </r>
    <r>
      <rPr>
        <sz val="10"/>
        <rFont val="Verdana"/>
        <family val="2"/>
      </rPr>
      <t>: nivel de riesgo propio de la actividad. El resultado de combinar la probabilidad con el impacto nos permite determinar el nivel del riesgo inherente, dentro de unas escalas de severidad.</t>
    </r>
  </si>
  <si>
    <r>
      <rPr>
        <b/>
        <sz val="10"/>
        <rFont val="Verdana"/>
        <family val="2"/>
      </rPr>
      <t>Responsable de ejecutar el control</t>
    </r>
    <r>
      <rPr>
        <sz val="10"/>
        <rFont val="Verdana"/>
        <family val="2"/>
      </rPr>
      <t xml:space="preserve">: identifica el cargo del servidor que ejecuta el control, en caso de que sean controles automáticos se identificará el sistema que realiza la actividad.
</t>
    </r>
    <r>
      <rPr>
        <b/>
        <sz val="10"/>
        <rFont val="Verdana"/>
        <family val="2"/>
      </rPr>
      <t>Acción</t>
    </r>
    <r>
      <rPr>
        <sz val="10"/>
        <rFont val="Verdana"/>
        <family val="2"/>
      </rPr>
      <t xml:space="preserve">: se determina mediante verbos que indican la acción que deben realizar como parte del control. (¿Qué se hace?)
</t>
    </r>
    <r>
      <rPr>
        <b/>
        <sz val="10"/>
        <rFont val="Verdana"/>
        <family val="2"/>
      </rPr>
      <t>Complemento</t>
    </r>
    <r>
      <rPr>
        <sz val="10"/>
        <rFont val="Verdana"/>
        <family val="2"/>
      </rPr>
      <t>: corresponde a los detalles que permiten identificar claramente el objeto del control. (¿Cada cuanto se hace?, ¿Cómo se hace?, ¿Con qué propósito?,¿Qué pasa si hay desviaciones?)</t>
    </r>
  </si>
  <si>
    <r>
      <rPr>
        <b/>
        <sz val="10"/>
        <color theme="1"/>
        <rFont val="Verdana"/>
        <family val="2"/>
      </rPr>
      <t>Riesgo Residual</t>
    </r>
    <r>
      <rPr>
        <sz val="10"/>
        <color theme="1"/>
        <rFont val="Verdana"/>
        <family val="2"/>
      </rPr>
      <t>: es el resultado de aplicar la efectividad de los controles al riesgo inherente. En ese sentido se tiene que:</t>
    </r>
  </si>
  <si>
    <t>Plan de acción</t>
  </si>
  <si>
    <t>La última parte del ejercicio es determinar el plan de acción que permitirá desarrollar la opción de tratamiento seleccionada. Para ello debe indicarse el responsable, la acción específica, el tiempo en que se realizará y la evidencia documentada que permitirá validarlo.</t>
  </si>
  <si>
    <t>Se debe incluir en el contenido del plan de acción la siguiente información:</t>
  </si>
  <si>
    <t>• La(s) acción(es) del plan deben iniciar con un verbo. Se recomienda aplicar la metodología SMART para el diseño de la acción.</t>
  </si>
  <si>
    <t>PLANEACIÓN INSTITUCIONAL</t>
  </si>
  <si>
    <t>MATRIZ DE RIESGOS DE GESTIÓN, FISCALES Y CORRUPCIÓN</t>
  </si>
  <si>
    <t>CONTENIDO</t>
  </si>
  <si>
    <t>2. Matriz explicativa</t>
  </si>
  <si>
    <t xml:space="preserve">1. Metodología: </t>
  </si>
  <si>
    <t>En esta hoja encontrará los pasos de la gestión de riesgos correspondientes a la identificación, análisis y valoración, y tratamiento de riesgos. En cada uno de los pasos se detallan aspectos metodológicos claves para el desarrollo de la matriz de riesgos</t>
  </si>
  <si>
    <t>En esta hoja encontrará una explicación respecto a cada una de las celdas que deben ser diligenciadas en la matriz de riesgos.</t>
  </si>
  <si>
    <t>3. Formato Matriz</t>
  </si>
  <si>
    <t>En esta hoja encontrará el formato de la matriz para desarrollar las etapas de identificación, análisis y valoración, y tratamiento de riesgos.</t>
  </si>
  <si>
    <r>
      <t xml:space="preserve">
Aplica a riesgos de gestión y fiscales 
Seleccione de la</t>
    </r>
    <r>
      <rPr>
        <b/>
        <sz val="12"/>
        <rFont val="Arial"/>
        <family val="2"/>
      </rPr>
      <t xml:space="preserve"> lista desplegable</t>
    </r>
    <r>
      <rPr>
        <sz val="12"/>
        <rFont val="Arial"/>
        <family val="2"/>
      </rPr>
      <t xml:space="preserve">, para valorar el impacto del riesgo respecto a la afectación económica
Ver hoja "Metodología"
</t>
    </r>
  </si>
  <si>
    <r>
      <t xml:space="preserve">
Aplica a riesgos de gestión y fiscales 
Seleccione de la</t>
    </r>
    <r>
      <rPr>
        <b/>
        <sz val="12"/>
        <rFont val="Arial"/>
        <family val="2"/>
      </rPr>
      <t xml:space="preserve"> lista desplegable</t>
    </r>
    <r>
      <rPr>
        <sz val="12"/>
        <rFont val="Arial"/>
        <family val="2"/>
      </rPr>
      <t>, para valorar el impacto del riesgo respecto a la afectación operacional
Ver hoja "Metodología"</t>
    </r>
  </si>
  <si>
    <r>
      <t xml:space="preserve">
Aplica a riesgos de gestión y fiscales 
Seleccione de la</t>
    </r>
    <r>
      <rPr>
        <b/>
        <sz val="12"/>
        <rFont val="Arial"/>
        <family val="2"/>
      </rPr>
      <t xml:space="preserve"> lista desplegable</t>
    </r>
    <r>
      <rPr>
        <sz val="12"/>
        <rFont val="Arial"/>
        <family val="2"/>
      </rPr>
      <t>, para valorar el impacto del riesgo respecto a la afectación reputacional
Ver hoja "Metodología"</t>
    </r>
  </si>
  <si>
    <t>PLANES DE ACCIÓN PARA EL TRATAMIENTO DE RIESGOS</t>
  </si>
  <si>
    <t>PLAN DE ACCIÓN</t>
  </si>
  <si>
    <t>Registre el cargo/rol del responsable de ejecutar la acción</t>
  </si>
  <si>
    <r>
      <t xml:space="preserve">Matriz de Riesgos </t>
    </r>
    <r>
      <rPr>
        <b/>
        <sz val="36"/>
        <color rgb="FFFF0000"/>
        <rFont val="Calibri"/>
        <family val="2"/>
        <scheme val="minor"/>
      </rPr>
      <t>AÑO</t>
    </r>
    <r>
      <rPr>
        <b/>
        <sz val="36"/>
        <color theme="0"/>
        <rFont val="Calibri"/>
        <family val="2"/>
        <scheme val="minor"/>
      </rPr>
      <t xml:space="preserve"> - Contaduría General de la Nación</t>
    </r>
  </si>
  <si>
    <r>
      <t xml:space="preserve">Se tiene en cuenta la </t>
    </r>
    <r>
      <rPr>
        <b/>
        <sz val="10"/>
        <rFont val="Verdana"/>
        <family val="2"/>
      </rPr>
      <t>probabilidad del riesgo</t>
    </r>
    <r>
      <rPr>
        <sz val="10"/>
        <rFont val="Verdana"/>
        <family val="2"/>
      </rPr>
      <t>, la cual se mide en una escala de</t>
    </r>
    <r>
      <rPr>
        <b/>
        <sz val="10"/>
        <rFont val="Verdana"/>
        <family val="2"/>
      </rPr>
      <t xml:space="preserve"> 1 a 5</t>
    </r>
    <r>
      <rPr>
        <sz val="10"/>
        <rFont val="Verdana"/>
        <family val="2"/>
      </rPr>
      <t>.</t>
    </r>
  </si>
  <si>
    <r>
      <t xml:space="preserve">En cuanto al </t>
    </r>
    <r>
      <rPr>
        <b/>
        <sz val="10"/>
        <rFont val="Verdana"/>
        <family val="2"/>
      </rPr>
      <t>impacto</t>
    </r>
    <r>
      <rPr>
        <sz val="10"/>
        <rFont val="Verdana"/>
        <family val="2"/>
      </rPr>
      <t xml:space="preserve">, se debe identificar a qué nivel corresponde cada una de las afectaciones (riesgos de gestión y fiscales) o cantidad de respuestas positivas (riesgos de corrupción). El resultado estará en una escala entre 1 y 5. </t>
    </r>
  </si>
  <si>
    <t>10/06/20225</t>
  </si>
  <si>
    <t>1 de 1</t>
  </si>
  <si>
    <t>POLÍTICA DE ADMINISTRACIÓN DEL RIESGO</t>
  </si>
  <si>
    <t>PI02-FOR01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</si>
</sst>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48"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11"/>
      <color theme="1"/>
      <name val="Arial"/>
      <family val="2"/>
    </font>
    <font>
      <sz val="10"/>
      <name val="Arial"/>
      <family val="2"/>
    </font>
    <font>
      <sz val="10"/>
      <color theme="1"/>
      <name val="Arial"/>
      <family val="2"/>
    </font>
    <font>
      <b/>
      <sz val="14"/>
      <color theme="1"/>
      <name val="Arial"/>
      <family val="2"/>
    </font>
    <font>
      <sz val="12"/>
      <color theme="1"/>
      <name val="Arial"/>
      <family val="2"/>
    </font>
    <font>
      <sz val="18"/>
      <color theme="1"/>
      <name val="Arial"/>
      <family val="2"/>
    </font>
    <font>
      <b/>
      <sz val="16"/>
      <color theme="0"/>
      <name val="Calibri"/>
      <family val="2"/>
      <scheme val="minor"/>
    </font>
    <font>
      <b/>
      <sz val="11"/>
      <color rgb="FF000000"/>
      <name val="Tahoma"/>
      <family val="2"/>
    </font>
    <font>
      <b/>
      <sz val="48"/>
      <color theme="0"/>
      <name val="Calibri"/>
      <family val="2"/>
      <scheme val="minor"/>
    </font>
    <font>
      <b/>
      <sz val="12"/>
      <name val="Arial"/>
      <family val="2"/>
    </font>
    <font>
      <sz val="12"/>
      <name val="Arial"/>
      <family val="2"/>
    </font>
    <font>
      <b/>
      <sz val="14"/>
      <name val="Arial"/>
      <family val="2"/>
    </font>
    <font>
      <b/>
      <sz val="18"/>
      <color theme="0"/>
      <name val="Calibri"/>
      <family val="2"/>
      <scheme val="minor"/>
    </font>
    <font>
      <b/>
      <sz val="12"/>
      <color theme="0"/>
      <name val="Calibri"/>
      <family val="2"/>
      <scheme val="minor"/>
    </font>
    <font>
      <b/>
      <sz val="12"/>
      <color theme="1" tint="4.9989318521683403E-2"/>
      <name val="Calibri"/>
      <family val="2"/>
      <scheme val="minor"/>
    </font>
    <font>
      <b/>
      <sz val="36"/>
      <color theme="0"/>
      <name val="Calibri"/>
      <family val="2"/>
      <scheme val="minor"/>
    </font>
    <font>
      <b/>
      <sz val="14"/>
      <color theme="0"/>
      <name val="Calibri"/>
      <family val="2"/>
      <scheme val="minor"/>
    </font>
    <font>
      <b/>
      <sz val="10"/>
      <color theme="1"/>
      <name val="Arial"/>
      <family val="2"/>
    </font>
    <font>
      <b/>
      <sz val="11"/>
      <color rgb="FFFFFFFF"/>
      <name val="Calibri"/>
      <family val="2"/>
      <scheme val="minor"/>
    </font>
    <font>
      <b/>
      <sz val="11"/>
      <color rgb="FF000000"/>
      <name val="Calibri"/>
      <family val="2"/>
      <scheme val="minor"/>
    </font>
    <font>
      <sz val="9"/>
      <color rgb="FF000000"/>
      <name val="Calibri"/>
      <family val="2"/>
      <scheme val="minor"/>
    </font>
    <font>
      <b/>
      <sz val="12"/>
      <name val="Calibri"/>
      <family val="2"/>
      <scheme val="minor"/>
    </font>
    <font>
      <sz val="10"/>
      <color rgb="FF000000"/>
      <name val="Arial"/>
      <family val="2"/>
    </font>
    <font>
      <sz val="10"/>
      <color theme="1"/>
      <name val="Times New Roman"/>
      <family val="1"/>
    </font>
    <font>
      <sz val="12"/>
      <color theme="1"/>
      <name val="Montserrat"/>
    </font>
    <font>
      <sz val="10"/>
      <name val="Verdana"/>
      <family val="2"/>
    </font>
    <font>
      <sz val="10"/>
      <color theme="1"/>
      <name val="Verdana"/>
      <family val="2"/>
    </font>
    <font>
      <b/>
      <sz val="18"/>
      <color theme="3" tint="-0.499984740745262"/>
      <name val="Verdana"/>
      <family val="2"/>
    </font>
    <font>
      <sz val="16"/>
      <name val="Verdana"/>
      <family val="2"/>
    </font>
    <font>
      <b/>
      <sz val="11"/>
      <color theme="0"/>
      <name val="Verdana"/>
      <family val="2"/>
    </font>
    <font>
      <sz val="11"/>
      <name val="Verdana"/>
      <family val="2"/>
    </font>
    <font>
      <b/>
      <sz val="10"/>
      <name val="Verdana"/>
      <family val="2"/>
    </font>
    <font>
      <b/>
      <sz val="10"/>
      <color theme="5" tint="-0.249977111117893"/>
      <name val="Verdana"/>
      <family val="2"/>
    </font>
    <font>
      <b/>
      <sz val="11"/>
      <color theme="4" tint="-0.499984740745262"/>
      <name val="Verdana"/>
      <family val="2"/>
    </font>
    <font>
      <b/>
      <sz val="10"/>
      <color theme="1"/>
      <name val="Verdana"/>
      <family val="2"/>
    </font>
    <font>
      <b/>
      <sz val="10"/>
      <color theme="4" tint="-0.499984740745262"/>
      <name val="Verdana"/>
      <family val="2"/>
    </font>
    <font>
      <b/>
      <sz val="10"/>
      <color rgb="FF00B050"/>
      <name val="Verdana"/>
      <family val="2"/>
    </font>
    <font>
      <b/>
      <sz val="10"/>
      <color rgb="FF7030A0"/>
      <name val="Verdana"/>
      <family val="2"/>
    </font>
    <font>
      <b/>
      <sz val="10"/>
      <color theme="0"/>
      <name val="Verdana"/>
      <family val="2"/>
    </font>
    <font>
      <sz val="10"/>
      <color rgb="FF000000"/>
      <name val="Verdana"/>
      <family val="2"/>
    </font>
    <font>
      <b/>
      <sz val="11"/>
      <color theme="1"/>
      <name val="Verdana"/>
      <family val="2"/>
    </font>
    <font>
      <sz val="11"/>
      <color theme="1"/>
      <name val="Verdana"/>
      <family val="2"/>
    </font>
    <font>
      <u/>
      <sz val="11"/>
      <color theme="10"/>
      <name val="Calibri"/>
      <family val="2"/>
      <scheme val="minor"/>
    </font>
    <font>
      <b/>
      <sz val="36"/>
      <color rgb="FFFF0000"/>
      <name val="Calibri"/>
      <family val="2"/>
      <scheme val="minor"/>
    </font>
  </fonts>
  <fills count="2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5" tint="-0.249977111117893"/>
        <bgColor indexed="64"/>
      </patternFill>
    </fill>
    <fill>
      <patternFill patternType="solid">
        <fgColor rgb="FFFF0000"/>
        <bgColor indexed="64"/>
      </patternFill>
    </fill>
    <fill>
      <patternFill patternType="solid">
        <fgColor rgb="FFFF990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D3441D"/>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7FD60C"/>
        <bgColor indexed="64"/>
      </patternFill>
    </fill>
    <fill>
      <patternFill patternType="solid">
        <fgColor rgb="FF00B050"/>
        <bgColor indexed="64"/>
      </patternFill>
    </fill>
    <fill>
      <patternFill patternType="solid">
        <fgColor theme="9" tint="-0.249977111117893"/>
        <bgColor indexed="64"/>
      </patternFill>
    </fill>
    <fill>
      <patternFill patternType="solid">
        <fgColor rgb="FF2E2C7E"/>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6005"/>
        <bgColor indexed="64"/>
      </patternFill>
    </fill>
    <fill>
      <patternFill patternType="solid">
        <fgColor theme="1" tint="0.499984740745262"/>
        <bgColor indexed="64"/>
      </patternFill>
    </fill>
    <fill>
      <patternFill patternType="solid">
        <fgColor theme="9"/>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499984740745262"/>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5" fillId="0" borderId="0"/>
    <xf numFmtId="43" fontId="1" fillId="0" borderId="0" applyFont="0" applyFill="0" applyBorder="0" applyAlignment="0" applyProtection="0"/>
    <xf numFmtId="0" fontId="46" fillId="0" borderId="0" applyNumberFormat="0" applyFill="0" applyBorder="0" applyAlignment="0" applyProtection="0"/>
  </cellStyleXfs>
  <cellXfs count="424">
    <xf numFmtId="0" fontId="0" fillId="0" borderId="0" xfId="0"/>
    <xf numFmtId="0" fontId="3" fillId="0" borderId="0" xfId="0" applyFont="1" applyAlignment="1">
      <alignment horizontal="center" vertical="center"/>
    </xf>
    <xf numFmtId="0" fontId="4" fillId="0" borderId="0" xfId="0" applyFont="1" applyAlignment="1">
      <alignment horizontal="center" vertical="top" wrapText="1"/>
    </xf>
    <xf numFmtId="0" fontId="4" fillId="0" borderId="0" xfId="0" applyFont="1" applyAlignment="1">
      <alignment horizontal="center" vertical="center"/>
    </xf>
    <xf numFmtId="0" fontId="4" fillId="0" borderId="0" xfId="0" applyFont="1"/>
    <xf numFmtId="0" fontId="4" fillId="0" borderId="0" xfId="0" applyFont="1" applyAlignment="1">
      <alignment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xf>
    <xf numFmtId="0" fontId="4" fillId="3" borderId="0" xfId="0" applyFont="1" applyFill="1"/>
    <xf numFmtId="0" fontId="0" fillId="0" borderId="0" xfId="0" applyAlignment="1">
      <alignment horizontal="right"/>
    </xf>
    <xf numFmtId="0" fontId="2" fillId="0" borderId="0" xfId="0" applyFont="1"/>
    <xf numFmtId="0" fontId="0" fillId="0" borderId="0" xfId="0" applyAlignment="1">
      <alignment horizontal="right" vertical="center"/>
    </xf>
    <xf numFmtId="0" fontId="0" fillId="0" borderId="0" xfId="0" applyAlignment="1">
      <alignment horizontal="center" vertical="center"/>
    </xf>
    <xf numFmtId="9" fontId="4" fillId="0" borderId="0" xfId="0" applyNumberFormat="1" applyFont="1"/>
    <xf numFmtId="9" fontId="4" fillId="0" borderId="3" xfId="1" applyFont="1" applyBorder="1"/>
    <xf numFmtId="9" fontId="4" fillId="0" borderId="5" xfId="1" applyFont="1" applyBorder="1"/>
    <xf numFmtId="9" fontId="4" fillId="0" borderId="8" xfId="1" applyFont="1" applyBorder="1"/>
    <xf numFmtId="0" fontId="7" fillId="8" borderId="15" xfId="0" applyFont="1" applyFill="1" applyBorder="1" applyAlignment="1">
      <alignment horizontal="center" vertical="center"/>
    </xf>
    <xf numFmtId="0" fontId="2" fillId="9" borderId="0" xfId="0" applyFont="1" applyFill="1" applyAlignment="1">
      <alignment horizontal="center" vertical="center"/>
    </xf>
    <xf numFmtId="0" fontId="2" fillId="8" borderId="0" xfId="0" applyFont="1" applyFill="1" applyAlignment="1">
      <alignment horizontal="center" vertical="center"/>
    </xf>
    <xf numFmtId="0" fontId="2" fillId="7" borderId="0" xfId="0" applyFont="1" applyFill="1" applyAlignment="1">
      <alignment horizontal="center" vertical="center"/>
    </xf>
    <xf numFmtId="0" fontId="2" fillId="6" borderId="0" xfId="0" applyFont="1" applyFill="1" applyAlignment="1">
      <alignment horizontal="center" vertical="center"/>
    </xf>
    <xf numFmtId="0" fontId="11" fillId="9" borderId="18" xfId="0" applyFont="1" applyFill="1" applyBorder="1" applyAlignment="1">
      <alignment horizontal="center" vertical="center" wrapText="1"/>
    </xf>
    <xf numFmtId="0" fontId="11" fillId="15" borderId="18"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11" fillId="10" borderId="18" xfId="0" applyFont="1" applyFill="1" applyBorder="1" applyAlignment="1">
      <alignment horizontal="center" vertical="center" wrapText="1"/>
    </xf>
    <xf numFmtId="0" fontId="11" fillId="6" borderId="18" xfId="0" applyFont="1" applyFill="1" applyBorder="1" applyAlignment="1">
      <alignment horizontal="center" vertical="center" wrapText="1"/>
    </xf>
    <xf numFmtId="164" fontId="4" fillId="0" borderId="0" xfId="1" applyNumberFormat="1" applyFont="1" applyAlignment="1">
      <alignment horizontal="center"/>
    </xf>
    <xf numFmtId="9" fontId="4" fillId="0" borderId="0" xfId="1" applyFont="1" applyBorder="1"/>
    <xf numFmtId="0" fontId="4" fillId="0" borderId="12" xfId="0" applyFont="1" applyBorder="1" applyAlignment="1">
      <alignment horizontal="center" vertical="center"/>
    </xf>
    <xf numFmtId="0" fontId="4" fillId="0" borderId="0" xfId="0" applyFont="1" applyAlignment="1">
      <alignment vertical="top"/>
    </xf>
    <xf numFmtId="0" fontId="4" fillId="0" borderId="0" xfId="0" applyFont="1" applyAlignment="1">
      <alignment horizontal="left" vertical="center" wrapText="1"/>
    </xf>
    <xf numFmtId="0" fontId="17" fillId="4" borderId="14" xfId="0" applyFont="1" applyFill="1" applyBorder="1" applyAlignment="1">
      <alignment horizontal="center" vertical="center" wrapText="1"/>
    </xf>
    <xf numFmtId="0" fontId="17" fillId="16" borderId="14" xfId="0" applyFont="1" applyFill="1" applyBorder="1" applyAlignment="1">
      <alignment horizontal="center" vertical="center" wrapText="1"/>
    </xf>
    <xf numFmtId="0" fontId="4" fillId="0" borderId="23" xfId="0" applyFont="1" applyBorder="1" applyAlignment="1">
      <alignment horizontal="center" vertical="center"/>
    </xf>
    <xf numFmtId="0" fontId="4" fillId="0" borderId="0" xfId="0" applyFont="1" applyAlignment="1">
      <alignment horizontal="left" wrapText="1"/>
    </xf>
    <xf numFmtId="9" fontId="11" fillId="6" borderId="8" xfId="0" applyNumberFormat="1" applyFont="1" applyFill="1" applyBorder="1" applyAlignment="1">
      <alignment horizontal="center" vertical="center" wrapText="1"/>
    </xf>
    <xf numFmtId="9" fontId="11" fillId="10" borderId="8" xfId="0" applyNumberFormat="1" applyFont="1" applyFill="1" applyBorder="1" applyAlignment="1">
      <alignment horizontal="center" vertical="center" wrapText="1"/>
    </xf>
    <xf numFmtId="9" fontId="11" fillId="8" borderId="8" xfId="0" applyNumberFormat="1" applyFont="1" applyFill="1" applyBorder="1" applyAlignment="1">
      <alignment horizontal="center" vertical="center" wrapText="1"/>
    </xf>
    <xf numFmtId="9" fontId="11" fillId="15" borderId="8" xfId="0" applyNumberFormat="1" applyFont="1" applyFill="1" applyBorder="1" applyAlignment="1">
      <alignment horizontal="center" vertical="center" wrapText="1"/>
    </xf>
    <xf numFmtId="9" fontId="11" fillId="9" borderId="8" xfId="0" applyNumberFormat="1" applyFont="1" applyFill="1" applyBorder="1" applyAlignment="1">
      <alignment horizontal="center" vertical="center" wrapText="1"/>
    </xf>
    <xf numFmtId="0" fontId="0" fillId="0" borderId="0" xfId="0" applyAlignment="1">
      <alignment wrapText="1"/>
    </xf>
    <xf numFmtId="0" fontId="23" fillId="9" borderId="12" xfId="0" applyFont="1" applyFill="1" applyBorder="1" applyAlignment="1">
      <alignment horizontal="center" vertical="center" wrapText="1"/>
    </xf>
    <xf numFmtId="9" fontId="23" fillId="9" borderId="12" xfId="0" applyNumberFormat="1" applyFont="1" applyFill="1" applyBorder="1" applyAlignment="1">
      <alignment horizontal="center" vertical="center" wrapText="1"/>
    </xf>
    <xf numFmtId="0" fontId="23" fillId="15" borderId="12" xfId="0" applyFont="1" applyFill="1" applyBorder="1" applyAlignment="1">
      <alignment horizontal="center" vertical="center" wrapText="1"/>
    </xf>
    <xf numFmtId="9" fontId="23" fillId="15" borderId="12" xfId="0" applyNumberFormat="1" applyFont="1" applyFill="1" applyBorder="1" applyAlignment="1">
      <alignment horizontal="center" vertical="center" wrapText="1"/>
    </xf>
    <xf numFmtId="0" fontId="23" fillId="8" borderId="12" xfId="0" applyFont="1" applyFill="1" applyBorder="1" applyAlignment="1">
      <alignment horizontal="center" vertical="center" wrapText="1"/>
    </xf>
    <xf numFmtId="9" fontId="23" fillId="8" borderId="12" xfId="0" applyNumberFormat="1" applyFont="1" applyFill="1" applyBorder="1" applyAlignment="1">
      <alignment horizontal="center" vertical="center" wrapText="1"/>
    </xf>
    <xf numFmtId="0" fontId="23" fillId="10" borderId="12" xfId="0" applyFont="1" applyFill="1" applyBorder="1" applyAlignment="1">
      <alignment horizontal="center" vertical="center" wrapText="1"/>
    </xf>
    <xf numFmtId="9" fontId="23" fillId="10" borderId="12" xfId="0" applyNumberFormat="1" applyFont="1" applyFill="1" applyBorder="1" applyAlignment="1">
      <alignment horizontal="center" vertical="center" wrapText="1"/>
    </xf>
    <xf numFmtId="0" fontId="23" fillId="6" borderId="12" xfId="0" applyFont="1" applyFill="1" applyBorder="1" applyAlignment="1">
      <alignment horizontal="center" vertical="center" wrapText="1"/>
    </xf>
    <xf numFmtId="9" fontId="23" fillId="6" borderId="12" xfId="0" applyNumberFormat="1" applyFont="1" applyFill="1" applyBorder="1" applyAlignment="1">
      <alignment horizontal="center" vertical="center" wrapText="1"/>
    </xf>
    <xf numFmtId="0" fontId="0" fillId="8" borderId="0" xfId="0" applyFill="1"/>
    <xf numFmtId="0" fontId="22" fillId="17" borderId="12" xfId="0" applyFont="1" applyFill="1" applyBorder="1" applyAlignment="1">
      <alignment horizontal="center" vertical="center" wrapText="1"/>
    </xf>
    <xf numFmtId="0" fontId="24" fillId="0" borderId="12" xfId="0" applyFont="1" applyBorder="1" applyAlignment="1">
      <alignment horizontal="justify" vertical="center" wrapText="1"/>
    </xf>
    <xf numFmtId="0" fontId="3" fillId="0" borderId="0" xfId="0" applyFont="1" applyAlignment="1">
      <alignment horizontal="left" wrapText="1"/>
    </xf>
    <xf numFmtId="0" fontId="3" fillId="0" borderId="12" xfId="0" applyFont="1" applyBorder="1" applyAlignment="1">
      <alignment horizontal="left" wrapText="1"/>
    </xf>
    <xf numFmtId="0" fontId="4" fillId="0" borderId="12" xfId="0" applyFont="1" applyBorder="1" applyAlignment="1">
      <alignment horizontal="left" wrapText="1"/>
    </xf>
    <xf numFmtId="0" fontId="4" fillId="0" borderId="1" xfId="0" applyFont="1" applyBorder="1" applyAlignment="1">
      <alignment horizontal="left" wrapText="1"/>
    </xf>
    <xf numFmtId="0" fontId="4" fillId="0" borderId="2" xfId="0" applyFont="1" applyBorder="1"/>
    <xf numFmtId="0" fontId="4" fillId="0" borderId="3" xfId="0" applyFont="1" applyBorder="1"/>
    <xf numFmtId="0" fontId="4" fillId="0" borderId="4" xfId="0" applyFont="1" applyBorder="1" applyAlignment="1">
      <alignment horizontal="left" wrapText="1"/>
    </xf>
    <xf numFmtId="0" fontId="4" fillId="0" borderId="5" xfId="0" applyFont="1" applyBorder="1"/>
    <xf numFmtId="0" fontId="3" fillId="0" borderId="4" xfId="0" applyFont="1" applyBorder="1" applyAlignment="1">
      <alignment horizontal="left" wrapText="1"/>
    </xf>
    <xf numFmtId="0" fontId="4" fillId="0" borderId="6" xfId="0" applyFont="1" applyBorder="1" applyAlignment="1">
      <alignment horizontal="left" wrapText="1"/>
    </xf>
    <xf numFmtId="0" fontId="4" fillId="0" borderId="7" xfId="0" applyFont="1" applyBorder="1"/>
    <xf numFmtId="0" fontId="4" fillId="0" borderId="8" xfId="0" applyFont="1" applyBorder="1"/>
    <xf numFmtId="0" fontId="17" fillId="0" borderId="0" xfId="0" applyFont="1" applyAlignment="1">
      <alignment horizontal="center" vertical="center" wrapText="1"/>
    </xf>
    <xf numFmtId="9" fontId="4" fillId="0" borderId="12" xfId="0" applyNumberFormat="1" applyFont="1" applyBorder="1" applyAlignment="1">
      <alignment horizontal="center" vertical="center"/>
    </xf>
    <xf numFmtId="9" fontId="4" fillId="0" borderId="12" xfId="1" applyFont="1" applyBorder="1" applyAlignment="1">
      <alignment horizontal="center" vertical="center"/>
    </xf>
    <xf numFmtId="0" fontId="17" fillId="21" borderId="0" xfId="0" applyFont="1" applyFill="1" applyAlignment="1">
      <alignment horizontal="center" vertical="center" wrapText="1"/>
    </xf>
    <xf numFmtId="0" fontId="4" fillId="21" borderId="0" xfId="0" applyFont="1" applyFill="1"/>
    <xf numFmtId="0" fontId="6" fillId="9" borderId="15" xfId="0" applyFont="1" applyFill="1" applyBorder="1" applyAlignment="1">
      <alignment horizontal="center" vertical="center" wrapText="1"/>
    </xf>
    <xf numFmtId="0" fontId="26" fillId="15" borderId="18" xfId="0" applyFont="1" applyFill="1" applyBorder="1" applyAlignment="1">
      <alignment horizontal="center" vertical="center" wrapText="1"/>
    </xf>
    <xf numFmtId="0" fontId="26" fillId="8" borderId="18" xfId="0" applyFont="1" applyFill="1" applyBorder="1" applyAlignment="1">
      <alignment horizontal="center" vertical="center" wrapText="1"/>
    </xf>
    <xf numFmtId="0" fontId="26" fillId="10" borderId="18" xfId="0" applyFont="1" applyFill="1" applyBorder="1" applyAlignment="1">
      <alignment horizontal="center" vertical="center" wrapText="1"/>
    </xf>
    <xf numFmtId="0" fontId="26" fillId="6" borderId="18" xfId="0" applyFont="1" applyFill="1" applyBorder="1" applyAlignment="1">
      <alignment horizontal="center" vertical="center" wrapText="1"/>
    </xf>
    <xf numFmtId="0" fontId="21" fillId="0" borderId="15" xfId="0" applyFont="1" applyBorder="1" applyAlignment="1">
      <alignment horizontal="center" vertical="center" wrapText="1"/>
    </xf>
    <xf numFmtId="0" fontId="6" fillId="0" borderId="18" xfId="0" applyFont="1" applyBorder="1" applyAlignment="1">
      <alignment horizontal="center" vertical="center" wrapText="1"/>
    </xf>
    <xf numFmtId="9" fontId="0" fillId="0" borderId="0" xfId="0" applyNumberFormat="1"/>
    <xf numFmtId="9" fontId="6" fillId="0" borderId="18" xfId="0" applyNumberFormat="1" applyFont="1" applyBorder="1" applyAlignment="1">
      <alignment horizontal="center" vertical="center" wrapText="1"/>
    </xf>
    <xf numFmtId="0" fontId="0" fillId="0" borderId="15" xfId="0" applyBorder="1"/>
    <xf numFmtId="0" fontId="6" fillId="0" borderId="15" xfId="0" applyFont="1" applyBorder="1" applyAlignment="1">
      <alignment horizontal="justify" vertical="center" wrapText="1"/>
    </xf>
    <xf numFmtId="0" fontId="21" fillId="0" borderId="11" xfId="0" applyFont="1" applyBorder="1" applyAlignment="1">
      <alignment horizontal="center" vertical="center" wrapText="1"/>
    </xf>
    <xf numFmtId="0" fontId="26" fillId="9" borderId="18" xfId="0" applyFont="1" applyFill="1" applyBorder="1" applyAlignment="1">
      <alignment horizontal="center" vertical="center" wrapText="1"/>
    </xf>
    <xf numFmtId="0" fontId="6" fillId="0" borderId="8" xfId="0" applyFont="1" applyBorder="1" applyAlignment="1">
      <alignment horizontal="center" vertical="center" wrapText="1"/>
    </xf>
    <xf numFmtId="0" fontId="4" fillId="0" borderId="25" xfId="0" applyFont="1" applyBorder="1" applyAlignment="1">
      <alignment horizontal="center"/>
    </xf>
    <xf numFmtId="9" fontId="4" fillId="0" borderId="26" xfId="0" applyNumberFormat="1" applyFont="1" applyBorder="1"/>
    <xf numFmtId="0" fontId="4" fillId="0" borderId="27" xfId="0" applyFont="1" applyBorder="1" applyAlignment="1">
      <alignment horizontal="center"/>
    </xf>
    <xf numFmtId="9" fontId="4" fillId="0" borderId="29" xfId="0" applyNumberFormat="1" applyFont="1" applyBorder="1"/>
    <xf numFmtId="0" fontId="4" fillId="0" borderId="40" xfId="0" applyFont="1" applyBorder="1" applyAlignment="1">
      <alignment horizontal="center"/>
    </xf>
    <xf numFmtId="9" fontId="4" fillId="0" borderId="41" xfId="0" applyNumberFormat="1" applyFont="1" applyBorder="1"/>
    <xf numFmtId="0" fontId="4" fillId="0" borderId="22" xfId="0" applyFont="1" applyBorder="1" applyAlignment="1">
      <alignment horizontal="center" vertical="center" wrapText="1"/>
    </xf>
    <xf numFmtId="0" fontId="4" fillId="0" borderId="24" xfId="0" applyFont="1" applyBorder="1" applyAlignment="1">
      <alignment horizontal="center" vertical="center"/>
    </xf>
    <xf numFmtId="9" fontId="4" fillId="0" borderId="27" xfId="0" applyNumberFormat="1" applyFont="1" applyBorder="1" applyAlignment="1">
      <alignment horizontal="center"/>
    </xf>
    <xf numFmtId="9" fontId="4" fillId="0" borderId="28" xfId="0" applyNumberFormat="1" applyFont="1" applyBorder="1" applyAlignment="1">
      <alignment horizontal="center"/>
    </xf>
    <xf numFmtId="9" fontId="4" fillId="0" borderId="29" xfId="0" applyNumberFormat="1" applyFont="1" applyBorder="1" applyAlignment="1">
      <alignment horizontal="center"/>
    </xf>
    <xf numFmtId="0" fontId="0" fillId="7" borderId="12" xfId="0" applyFill="1" applyBorder="1" applyAlignment="1">
      <alignment horizontal="center" vertical="center"/>
    </xf>
    <xf numFmtId="0" fontId="0" fillId="8" borderId="12" xfId="0" applyFill="1" applyBorder="1" applyAlignment="1">
      <alignment horizontal="center" vertical="center"/>
    </xf>
    <xf numFmtId="0" fontId="0" fillId="7" borderId="22" xfId="0" applyFill="1" applyBorder="1" applyAlignment="1">
      <alignment horizontal="center" vertical="center"/>
    </xf>
    <xf numFmtId="0" fontId="0" fillId="7" borderId="23" xfId="0" applyFill="1" applyBorder="1" applyAlignment="1">
      <alignment horizontal="center" vertical="center"/>
    </xf>
    <xf numFmtId="0" fontId="0" fillId="6" borderId="24" xfId="0" applyFill="1" applyBorder="1" applyAlignment="1">
      <alignment horizontal="center" vertical="center"/>
    </xf>
    <xf numFmtId="0" fontId="0" fillId="8" borderId="25" xfId="0" applyFill="1" applyBorder="1" applyAlignment="1">
      <alignment horizontal="center" vertical="center"/>
    </xf>
    <xf numFmtId="0" fontId="0" fillId="6" borderId="26" xfId="0" applyFill="1" applyBorder="1" applyAlignment="1">
      <alignment horizontal="center" vertical="center"/>
    </xf>
    <xf numFmtId="0" fontId="0" fillId="9" borderId="25" xfId="0" applyFill="1" applyBorder="1" applyAlignment="1">
      <alignment horizontal="center" vertical="center"/>
    </xf>
    <xf numFmtId="0" fontId="0" fillId="9" borderId="27" xfId="0" applyFill="1" applyBorder="1" applyAlignment="1">
      <alignment horizontal="center" vertical="center"/>
    </xf>
    <xf numFmtId="0" fontId="0" fillId="9" borderId="28" xfId="0" applyFill="1" applyBorder="1" applyAlignment="1">
      <alignment horizontal="center" vertical="center"/>
    </xf>
    <xf numFmtId="0" fontId="0" fillId="8" borderId="28" xfId="0" applyFill="1" applyBorder="1" applyAlignment="1">
      <alignment horizontal="center" vertical="center"/>
    </xf>
    <xf numFmtId="0" fontId="0" fillId="7" borderId="28" xfId="0" applyFill="1" applyBorder="1" applyAlignment="1">
      <alignment horizontal="center" vertical="center"/>
    </xf>
    <xf numFmtId="0" fontId="0" fillId="6" borderId="29" xfId="0" applyFill="1" applyBorder="1" applyAlignment="1">
      <alignment horizontal="center" vertical="center"/>
    </xf>
    <xf numFmtId="0" fontId="2" fillId="23" borderId="0" xfId="0" applyFont="1" applyFill="1"/>
    <xf numFmtId="0" fontId="28" fillId="0" borderId="0" xfId="0" applyFont="1" applyAlignment="1">
      <alignment horizontal="justify" vertical="center" wrapText="1"/>
    </xf>
    <xf numFmtId="0" fontId="27" fillId="0" borderId="0" xfId="0" applyFont="1"/>
    <xf numFmtId="0" fontId="27" fillId="0" borderId="0" xfId="0" applyFont="1" applyAlignment="1">
      <alignment vertical="center" wrapText="1"/>
    </xf>
    <xf numFmtId="0" fontId="10" fillId="0" borderId="0" xfId="0" applyFont="1" applyAlignment="1">
      <alignment horizontal="center"/>
    </xf>
    <xf numFmtId="0" fontId="6" fillId="0" borderId="17" xfId="0" applyFont="1" applyBorder="1" applyAlignment="1">
      <alignment horizontal="justify" vertical="center" wrapText="1"/>
    </xf>
    <xf numFmtId="0" fontId="26" fillId="14" borderId="18"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26" fillId="6" borderId="15" xfId="0" applyFont="1" applyFill="1" applyBorder="1" applyAlignment="1">
      <alignment horizontal="center" vertical="center" wrapText="1"/>
    </xf>
    <xf numFmtId="0" fontId="26" fillId="7" borderId="15" xfId="0" applyFont="1" applyFill="1" applyBorder="1" applyAlignment="1">
      <alignment horizontal="center" vertical="center" wrapText="1"/>
    </xf>
    <xf numFmtId="0" fontId="26" fillId="8" borderId="15" xfId="0" applyFont="1" applyFill="1" applyBorder="1" applyAlignment="1">
      <alignment horizontal="center" vertical="center" wrapText="1"/>
    </xf>
    <xf numFmtId="0" fontId="0" fillId="18" borderId="0" xfId="0" applyFill="1"/>
    <xf numFmtId="0" fontId="4" fillId="18" borderId="0" xfId="0" applyFont="1" applyFill="1" applyAlignment="1">
      <alignment horizontal="left"/>
    </xf>
    <xf numFmtId="0" fontId="29" fillId="0" borderId="0" xfId="2" applyFont="1"/>
    <xf numFmtId="0" fontId="32" fillId="0" borderId="0" xfId="2" applyFont="1"/>
    <xf numFmtId="0" fontId="34" fillId="0" borderId="0" xfId="2" applyFont="1"/>
    <xf numFmtId="0" fontId="35" fillId="0" borderId="2" xfId="2" applyFont="1" applyBorder="1" applyAlignment="1">
      <alignment horizontal="center" vertical="center" wrapText="1"/>
    </xf>
    <xf numFmtId="0" fontId="35" fillId="0" borderId="3" xfId="2" applyFont="1" applyBorder="1" applyAlignment="1">
      <alignment vertical="center" wrapText="1"/>
    </xf>
    <xf numFmtId="0" fontId="35" fillId="0" borderId="0" xfId="2" applyFont="1" applyAlignment="1">
      <alignment vertical="center" wrapText="1"/>
    </xf>
    <xf numFmtId="0" fontId="29" fillId="0" borderId="0" xfId="2" applyFont="1" applyAlignment="1">
      <alignment horizontal="justify" vertical="center" wrapText="1"/>
    </xf>
    <xf numFmtId="0" fontId="35" fillId="0" borderId="5" xfId="2" applyFont="1" applyBorder="1" applyAlignment="1">
      <alignment vertical="center" wrapText="1"/>
    </xf>
    <xf numFmtId="0" fontId="35" fillId="0" borderId="0" xfId="2" applyFont="1" applyAlignment="1">
      <alignment vertical="center"/>
    </xf>
    <xf numFmtId="0" fontId="29" fillId="0" borderId="0" xfId="2" applyFont="1" applyAlignment="1">
      <alignment vertical="center"/>
    </xf>
    <xf numFmtId="0" fontId="35" fillId="0" borderId="0" xfId="2" applyFont="1" applyAlignment="1">
      <alignment horizontal="center" vertical="center" wrapText="1"/>
    </xf>
    <xf numFmtId="0" fontId="35" fillId="0" borderId="0" xfId="2" applyFont="1" applyAlignment="1">
      <alignment vertical="top" wrapText="1"/>
    </xf>
    <xf numFmtId="0" fontId="29" fillId="0" borderId="0" xfId="2" applyFont="1" applyAlignment="1">
      <alignment vertical="center" wrapText="1"/>
    </xf>
    <xf numFmtId="0" fontId="29" fillId="0" borderId="0" xfId="2" applyFont="1" applyAlignment="1">
      <alignment horizontal="left" vertical="center" wrapText="1" indent="3"/>
    </xf>
    <xf numFmtId="0" fontId="35" fillId="0" borderId="8" xfId="2" applyFont="1" applyBorder="1" applyAlignment="1">
      <alignment vertical="center" wrapText="1"/>
    </xf>
    <xf numFmtId="0" fontId="37" fillId="0" borderId="0" xfId="2" applyFont="1"/>
    <xf numFmtId="0" fontId="29" fillId="0" borderId="0" xfId="2" applyFont="1" applyAlignment="1">
      <alignment horizontal="justify" vertical="top" wrapText="1"/>
    </xf>
    <xf numFmtId="0" fontId="35" fillId="0" borderId="0" xfId="2" applyFont="1" applyAlignment="1">
      <alignment vertical="top"/>
    </xf>
    <xf numFmtId="0" fontId="36" fillId="0" borderId="0" xfId="2" applyFont="1" applyAlignment="1">
      <alignment vertical="center" wrapText="1"/>
    </xf>
    <xf numFmtId="0" fontId="40" fillId="0" borderId="0" xfId="2" applyFont="1" applyAlignment="1">
      <alignment vertical="center"/>
    </xf>
    <xf numFmtId="0" fontId="41" fillId="0" borderId="0" xfId="2" applyFont="1" applyAlignment="1">
      <alignment vertical="center"/>
    </xf>
    <xf numFmtId="0" fontId="29" fillId="0" borderId="2" xfId="2" applyFont="1" applyBorder="1"/>
    <xf numFmtId="0" fontId="29" fillId="0" borderId="3" xfId="2" applyFont="1" applyBorder="1"/>
    <xf numFmtId="0" fontId="42" fillId="11" borderId="20" xfId="0" applyFont="1" applyFill="1" applyBorder="1" applyAlignment="1">
      <alignment horizontal="center" vertical="center" wrapText="1"/>
    </xf>
    <xf numFmtId="0" fontId="42" fillId="11" borderId="21" xfId="0" applyFont="1" applyFill="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1" xfId="0" applyFont="1" applyBorder="1" applyAlignment="1">
      <alignment horizontal="justify" vertical="center" wrapText="1"/>
    </xf>
    <xf numFmtId="0" fontId="43" fillId="9" borderId="18" xfId="0" applyFont="1" applyFill="1" applyBorder="1" applyAlignment="1">
      <alignment horizontal="center" vertical="center" wrapText="1"/>
    </xf>
    <xf numFmtId="0" fontId="30" fillId="0" borderId="8" xfId="0" applyFont="1" applyBorder="1" applyAlignment="1">
      <alignment horizontal="center" vertical="center" wrapText="1"/>
    </xf>
    <xf numFmtId="0" fontId="43" fillId="15" borderId="18" xfId="0" applyFont="1" applyFill="1" applyBorder="1" applyAlignment="1">
      <alignment horizontal="center" vertical="center" wrapText="1"/>
    </xf>
    <xf numFmtId="0" fontId="43" fillId="8" borderId="18" xfId="0" applyFont="1" applyFill="1" applyBorder="1" applyAlignment="1">
      <alignment horizontal="center" vertical="center" wrapText="1"/>
    </xf>
    <xf numFmtId="0" fontId="43" fillId="10" borderId="18" xfId="0" applyFont="1" applyFill="1" applyBorder="1" applyAlignment="1">
      <alignment horizontal="center" vertical="center" wrapText="1"/>
    </xf>
    <xf numFmtId="0" fontId="43" fillId="6" borderId="18" xfId="0" applyFont="1" applyFill="1" applyBorder="1" applyAlignment="1">
      <alignment horizontal="center" vertical="center" wrapText="1"/>
    </xf>
    <xf numFmtId="0" fontId="38" fillId="0" borderId="15" xfId="0" applyFont="1" applyBorder="1" applyAlignment="1">
      <alignment horizontal="justify" vertical="center" wrapText="1"/>
    </xf>
    <xf numFmtId="0" fontId="29" fillId="0" borderId="0" xfId="2" applyFont="1" applyAlignment="1">
      <alignment horizontal="center" vertical="center" wrapText="1"/>
    </xf>
    <xf numFmtId="0" fontId="29" fillId="0" borderId="12" xfId="2" applyFont="1" applyBorder="1" applyAlignment="1">
      <alignment horizontal="center" vertical="center" wrapText="1"/>
    </xf>
    <xf numFmtId="0" fontId="35" fillId="0" borderId="12" xfId="2" applyFont="1" applyBorder="1" applyAlignment="1">
      <alignment horizontal="center" vertical="center" wrapText="1"/>
    </xf>
    <xf numFmtId="0" fontId="29" fillId="0" borderId="0" xfId="2" applyFont="1" applyAlignment="1">
      <alignment horizontal="center" vertical="center"/>
    </xf>
    <xf numFmtId="0" fontId="44" fillId="0" borderId="0" xfId="0" applyFont="1" applyAlignment="1">
      <alignment vertical="center" wrapText="1"/>
    </xf>
    <xf numFmtId="0" fontId="31" fillId="0" borderId="0" xfId="0" applyFont="1"/>
    <xf numFmtId="0" fontId="29" fillId="0" borderId="0" xfId="2" applyFont="1" applyAlignment="1">
      <alignment horizontal="center"/>
    </xf>
    <xf numFmtId="0" fontId="35" fillId="0" borderId="1" xfId="2" applyFont="1" applyBorder="1"/>
    <xf numFmtId="0" fontId="35" fillId="0" borderId="4" xfId="2" applyFont="1" applyBorder="1"/>
    <xf numFmtId="0" fontId="35" fillId="0" borderId="6" xfId="2" applyFont="1" applyBorder="1"/>
    <xf numFmtId="0" fontId="29" fillId="0" borderId="1" xfId="2" applyFont="1" applyBorder="1" applyAlignment="1">
      <alignment horizontal="center"/>
    </xf>
    <xf numFmtId="0" fontId="46" fillId="0" borderId="0" xfId="4" applyAlignment="1">
      <alignment vertical="top" wrapText="1"/>
    </xf>
    <xf numFmtId="0" fontId="46" fillId="0" borderId="0" xfId="4"/>
    <xf numFmtId="0" fontId="29" fillId="0" borderId="0" xfId="2" applyFont="1" applyProtection="1">
      <protection locked="0"/>
    </xf>
    <xf numFmtId="0" fontId="29" fillId="0" borderId="0" xfId="2" applyFont="1" applyAlignment="1" applyProtection="1">
      <alignment horizontal="center"/>
      <protection locked="0"/>
    </xf>
    <xf numFmtId="0" fontId="44" fillId="0" borderId="0" xfId="0" applyFont="1" applyAlignment="1" applyProtection="1">
      <alignment vertical="center" wrapText="1"/>
      <protection locked="0"/>
    </xf>
    <xf numFmtId="0" fontId="4" fillId="0" borderId="0" xfId="0" applyFont="1" applyProtection="1">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vertical="top"/>
      <protection locked="0"/>
    </xf>
    <xf numFmtId="0" fontId="4" fillId="0" borderId="0" xfId="0" applyFont="1" applyAlignment="1" applyProtection="1">
      <alignment wrapText="1"/>
      <protection locked="0"/>
    </xf>
    <xf numFmtId="0" fontId="4" fillId="0" borderId="0" xfId="0" applyFont="1" applyAlignment="1" applyProtection="1">
      <alignment horizontal="center"/>
      <protection locked="0"/>
    </xf>
    <xf numFmtId="0" fontId="12" fillId="0" borderId="0" xfId="2" applyFont="1" applyAlignment="1" applyProtection="1">
      <alignment vertical="center" wrapText="1"/>
      <protection locked="0"/>
    </xf>
    <xf numFmtId="2" fontId="4" fillId="18" borderId="23" xfId="0" applyNumberFormat="1" applyFont="1" applyFill="1" applyBorder="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2" fillId="0" borderId="0" xfId="0" applyFont="1" applyAlignment="1" applyProtection="1">
      <alignment horizontal="center" wrapText="1"/>
      <protection locked="0"/>
    </xf>
    <xf numFmtId="0" fontId="9" fillId="0" borderId="0" xfId="0" applyFont="1" applyAlignment="1" applyProtection="1">
      <alignment horizontal="center" vertical="center" wrapText="1"/>
      <protection locked="0"/>
    </xf>
    <xf numFmtId="0" fontId="17" fillId="16" borderId="20" xfId="0" applyFont="1" applyFill="1" applyBorder="1" applyAlignment="1" applyProtection="1">
      <alignment horizontal="center" vertical="center" wrapText="1"/>
      <protection locked="0"/>
    </xf>
    <xf numFmtId="0" fontId="17" fillId="16" borderId="37" xfId="0" applyFont="1" applyFill="1" applyBorder="1" applyAlignment="1" applyProtection="1">
      <alignment horizontal="center" vertical="center" wrapText="1"/>
      <protection locked="0"/>
    </xf>
    <xf numFmtId="0" fontId="16" fillId="5" borderId="2" xfId="0" applyFont="1" applyFill="1" applyBorder="1" applyAlignment="1" applyProtection="1">
      <alignment horizontal="center" vertical="center" wrapText="1"/>
      <protection locked="0"/>
    </xf>
    <xf numFmtId="0" fontId="16" fillId="12" borderId="0" xfId="0" applyFont="1" applyFill="1" applyAlignment="1" applyProtection="1">
      <alignment horizontal="center" vertical="center" wrapText="1"/>
      <protection locked="0"/>
    </xf>
    <xf numFmtId="0" fontId="16" fillId="5" borderId="0" xfId="0" applyFont="1" applyFill="1" applyAlignment="1" applyProtection="1">
      <alignment horizontal="center" vertical="center" wrapText="1"/>
      <protection locked="0"/>
    </xf>
    <xf numFmtId="0" fontId="17" fillId="16" borderId="14" xfId="0" applyFont="1" applyFill="1" applyBorder="1" applyAlignment="1" applyProtection="1">
      <alignment horizontal="center" vertical="center" wrapText="1"/>
      <protection locked="0"/>
    </xf>
    <xf numFmtId="0" fontId="17" fillId="16" borderId="30" xfId="0" applyFont="1" applyFill="1" applyBorder="1" applyAlignment="1" applyProtection="1">
      <alignment horizontal="center" vertical="center" wrapText="1"/>
      <protection locked="0"/>
    </xf>
    <xf numFmtId="0" fontId="17" fillId="12" borderId="17" xfId="0" applyFont="1" applyFill="1" applyBorder="1" applyAlignment="1" applyProtection="1">
      <alignment horizontal="center" vertical="center"/>
      <protection locked="0"/>
    </xf>
    <xf numFmtId="0" fontId="17" fillId="12" borderId="17" xfId="0" applyFont="1" applyFill="1" applyBorder="1" applyAlignment="1" applyProtection="1">
      <alignment horizontal="center" vertical="center" wrapText="1"/>
      <protection locked="0"/>
    </xf>
    <xf numFmtId="0" fontId="17" fillId="4" borderId="31" xfId="0" applyFont="1" applyFill="1" applyBorder="1" applyAlignment="1" applyProtection="1">
      <alignment horizontal="center" vertical="center" wrapText="1"/>
      <protection locked="0"/>
    </xf>
    <xf numFmtId="0" fontId="17" fillId="4" borderId="14" xfId="0" applyFont="1" applyFill="1" applyBorder="1" applyAlignment="1" applyProtection="1">
      <alignment horizontal="center" vertical="center" wrapText="1"/>
      <protection locked="0"/>
    </xf>
    <xf numFmtId="0" fontId="17" fillId="26" borderId="14" xfId="0" applyFont="1" applyFill="1" applyBorder="1" applyAlignment="1" applyProtection="1">
      <alignment horizontal="center" vertical="center" wrapText="1"/>
      <protection locked="0"/>
    </xf>
    <xf numFmtId="0" fontId="17" fillId="5" borderId="33" xfId="0" applyFont="1" applyFill="1" applyBorder="1" applyAlignment="1" applyProtection="1">
      <alignment horizontal="center" vertical="center" wrapText="1"/>
      <protection locked="0"/>
    </xf>
    <xf numFmtId="0" fontId="10" fillId="16" borderId="33" xfId="0" applyFont="1" applyFill="1" applyBorder="1" applyAlignment="1" applyProtection="1">
      <alignment horizontal="center" vertical="center" wrapText="1"/>
      <protection locked="0"/>
    </xf>
    <xf numFmtId="0" fontId="17" fillId="16" borderId="33" xfId="0" applyFont="1" applyFill="1" applyBorder="1" applyAlignment="1" applyProtection="1">
      <alignment horizontal="center" vertical="center" wrapText="1"/>
      <protection locked="0"/>
    </xf>
    <xf numFmtId="0" fontId="17" fillId="8" borderId="14" xfId="0" applyFont="1" applyFill="1" applyBorder="1" applyAlignment="1" applyProtection="1">
      <alignment horizontal="center" vertical="center" wrapText="1"/>
      <protection locked="0"/>
    </xf>
    <xf numFmtId="0" fontId="17" fillId="8" borderId="30" xfId="0" applyFont="1" applyFill="1" applyBorder="1" applyAlignment="1" applyProtection="1">
      <alignment horizontal="center" vertical="center" wrapText="1"/>
      <protection locked="0"/>
    </xf>
    <xf numFmtId="0" fontId="17" fillId="5" borderId="45" xfId="0" applyFont="1" applyFill="1" applyBorder="1" applyAlignment="1" applyProtection="1">
      <alignment horizontal="center" vertical="center" wrapText="1"/>
      <protection locked="0"/>
    </xf>
    <xf numFmtId="0" fontId="17" fillId="11" borderId="44" xfId="0" applyFont="1" applyFill="1" applyBorder="1" applyAlignment="1" applyProtection="1">
      <alignment horizontal="center" vertical="center" wrapText="1"/>
      <protection locked="0"/>
    </xf>
    <xf numFmtId="0" fontId="17" fillId="11" borderId="33" xfId="0" applyFont="1" applyFill="1" applyBorder="1" applyAlignment="1" applyProtection="1">
      <alignment horizontal="center" vertical="center" wrapText="1"/>
      <protection locked="0"/>
    </xf>
    <xf numFmtId="0" fontId="17" fillId="11" borderId="45" xfId="0" applyFont="1" applyFill="1" applyBorder="1" applyAlignment="1" applyProtection="1">
      <alignment horizontal="center" vertical="center" wrapText="1"/>
      <protection locked="0"/>
    </xf>
    <xf numFmtId="0" fontId="8" fillId="0" borderId="0" xfId="0" applyFont="1" applyAlignment="1" applyProtection="1">
      <alignment horizontal="center"/>
      <protection locked="0"/>
    </xf>
    <xf numFmtId="0" fontId="17" fillId="12" borderId="18" xfId="0" applyFont="1" applyFill="1" applyBorder="1" applyAlignment="1" applyProtection="1">
      <alignment horizontal="center" vertical="center"/>
      <protection locked="0"/>
    </xf>
    <xf numFmtId="0" fontId="17" fillId="12" borderId="18" xfId="0" applyFont="1" applyFill="1" applyBorder="1" applyAlignment="1" applyProtection="1">
      <alignment horizontal="center" vertical="center" wrapText="1"/>
      <protection locked="0"/>
    </xf>
    <xf numFmtId="0" fontId="17" fillId="5" borderId="32"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17" fillId="5" borderId="43" xfId="0" applyFont="1" applyFill="1" applyBorder="1" applyAlignment="1" applyProtection="1">
      <alignment horizontal="center" vertical="center" wrapText="1"/>
      <protection locked="0"/>
    </xf>
    <xf numFmtId="0" fontId="10" fillId="16" borderId="32" xfId="0" applyFont="1" applyFill="1" applyBorder="1" applyAlignment="1" applyProtection="1">
      <alignment horizontal="center" vertical="center" wrapText="1"/>
      <protection locked="0"/>
    </xf>
    <xf numFmtId="0" fontId="17" fillId="16" borderId="32"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textRotation="90" wrapText="1"/>
      <protection locked="0"/>
    </xf>
    <xf numFmtId="0" fontId="17" fillId="5" borderId="43" xfId="0" applyFont="1" applyFill="1" applyBorder="1" applyAlignment="1" applyProtection="1">
      <alignment horizontal="center" vertical="center" textRotation="90" wrapText="1"/>
      <protection locked="0"/>
    </xf>
    <xf numFmtId="0" fontId="17" fillId="5" borderId="42" xfId="0" applyFont="1" applyFill="1" applyBorder="1" applyAlignment="1" applyProtection="1">
      <alignment horizontal="center" vertical="center" textRotation="90" wrapText="1"/>
      <protection locked="0"/>
    </xf>
    <xf numFmtId="0" fontId="17" fillId="5" borderId="47" xfId="0" applyFont="1" applyFill="1" applyBorder="1" applyAlignment="1" applyProtection="1">
      <alignment horizontal="center" vertical="center" wrapText="1"/>
      <protection locked="0"/>
    </xf>
    <xf numFmtId="0" fontId="17" fillId="11" borderId="46" xfId="0" applyFont="1" applyFill="1" applyBorder="1" applyAlignment="1" applyProtection="1">
      <alignment horizontal="center" vertical="center" wrapText="1"/>
      <protection locked="0"/>
    </xf>
    <xf numFmtId="0" fontId="17" fillId="11" borderId="32" xfId="0" applyFont="1" applyFill="1" applyBorder="1" applyAlignment="1" applyProtection="1">
      <alignment horizontal="center" vertical="center" wrapText="1"/>
      <protection locked="0"/>
    </xf>
    <xf numFmtId="0" fontId="17" fillId="11" borderId="47" xfId="0" applyFont="1" applyFill="1" applyBorder="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xf numFmtId="0" fontId="14" fillId="25" borderId="23" xfId="0" applyFont="1" applyFill="1" applyBorder="1" applyAlignment="1" applyProtection="1">
      <alignment horizontal="justify" vertical="top" wrapText="1"/>
      <protection locked="0"/>
    </xf>
    <xf numFmtId="0" fontId="14" fillId="25" borderId="23" xfId="0" applyFont="1" applyFill="1" applyBorder="1" applyAlignment="1" applyProtection="1">
      <alignment horizontal="center" vertical="center" wrapText="1"/>
      <protection locked="0"/>
    </xf>
    <xf numFmtId="0" fontId="14" fillId="0" borderId="23" xfId="0" applyFont="1" applyBorder="1" applyAlignment="1" applyProtection="1">
      <alignment horizontal="center" vertical="center"/>
      <protection locked="0"/>
    </xf>
    <xf numFmtId="0" fontId="14" fillId="0" borderId="23" xfId="0" applyFont="1" applyBorder="1" applyAlignment="1" applyProtection="1">
      <alignment horizontal="justify" vertical="center" wrapText="1"/>
      <protection locked="0"/>
    </xf>
    <xf numFmtId="0" fontId="14" fillId="0" borderId="24"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8" fillId="25" borderId="12" xfId="0" applyFont="1" applyFill="1" applyBorder="1" applyAlignment="1" applyProtection="1">
      <alignment horizontal="justify" vertical="top" wrapText="1"/>
      <protection locked="0"/>
    </xf>
    <xf numFmtId="0" fontId="14" fillId="25" borderId="12" xfId="0" applyFont="1" applyFill="1" applyBorder="1" applyAlignment="1" applyProtection="1">
      <alignment horizontal="center" vertical="center" wrapText="1"/>
      <protection locked="0"/>
    </xf>
    <xf numFmtId="0" fontId="14" fillId="0" borderId="12" xfId="0" applyFont="1" applyBorder="1" applyAlignment="1" applyProtection="1">
      <alignment horizontal="center" vertical="center"/>
      <protection locked="0"/>
    </xf>
    <xf numFmtId="2" fontId="4" fillId="18" borderId="12" xfId="0" applyNumberFormat="1" applyFont="1" applyFill="1" applyBorder="1" applyAlignment="1" applyProtection="1">
      <alignment horizontal="center" vertical="center"/>
      <protection locked="0"/>
    </xf>
    <xf numFmtId="0" fontId="14" fillId="0" borderId="12" xfId="0" applyFont="1" applyBorder="1" applyAlignment="1" applyProtection="1">
      <alignment horizontal="justify" vertical="center" wrapText="1"/>
      <protection locked="0"/>
    </xf>
    <xf numFmtId="0" fontId="14" fillId="0" borderId="26" xfId="0" applyFont="1" applyBorder="1" applyAlignment="1" applyProtection="1">
      <alignment horizontal="center" vertical="center" wrapText="1"/>
      <protection locked="0"/>
    </xf>
    <xf numFmtId="0" fontId="0" fillId="0" borderId="0" xfId="0" applyProtection="1">
      <protection locked="0"/>
    </xf>
    <xf numFmtId="0" fontId="8" fillId="25" borderId="12" xfId="0" applyFont="1" applyFill="1" applyBorder="1" applyAlignment="1" applyProtection="1">
      <alignment horizontal="justify" vertical="top"/>
      <protection locked="0"/>
    </xf>
    <xf numFmtId="0" fontId="0" fillId="0" borderId="12" xfId="0" applyBorder="1" applyProtection="1">
      <protection locked="0"/>
    </xf>
    <xf numFmtId="0" fontId="0" fillId="0" borderId="26" xfId="0" applyBorder="1" applyProtection="1">
      <protection locked="0"/>
    </xf>
    <xf numFmtId="0" fontId="14" fillId="0" borderId="28" xfId="0" applyFont="1" applyBorder="1" applyAlignment="1" applyProtection="1">
      <alignment horizontal="center" vertical="center" wrapText="1"/>
      <protection locked="0"/>
    </xf>
    <xf numFmtId="0" fontId="8" fillId="25" borderId="28" xfId="0" applyFont="1" applyFill="1" applyBorder="1" applyAlignment="1" applyProtection="1">
      <alignment horizontal="justify" vertical="top"/>
      <protection locked="0"/>
    </xf>
    <xf numFmtId="0" fontId="14" fillId="25" borderId="28" xfId="0" applyFont="1" applyFill="1" applyBorder="1" applyAlignment="1" applyProtection="1">
      <alignment horizontal="center" vertical="center" wrapText="1"/>
      <protection locked="0"/>
    </xf>
    <xf numFmtId="0" fontId="14" fillId="0" borderId="28" xfId="0" applyFont="1" applyBorder="1" applyAlignment="1" applyProtection="1">
      <alignment horizontal="center" vertical="center"/>
      <protection locked="0"/>
    </xf>
    <xf numFmtId="2" fontId="4" fillId="18" borderId="28" xfId="0" applyNumberFormat="1" applyFont="1" applyFill="1" applyBorder="1" applyAlignment="1" applyProtection="1">
      <alignment horizontal="center" vertical="center"/>
      <protection locked="0"/>
    </xf>
    <xf numFmtId="0" fontId="0" fillId="0" borderId="28" xfId="0" applyBorder="1" applyProtection="1">
      <protection locked="0"/>
    </xf>
    <xf numFmtId="0" fontId="0" fillId="0" borderId="29" xfId="0" applyBorder="1" applyProtection="1">
      <protection locked="0"/>
    </xf>
    <xf numFmtId="0" fontId="29" fillId="0" borderId="0" xfId="2" applyFont="1" applyAlignment="1">
      <alignment horizontal="justify" vertical="center"/>
    </xf>
    <xf numFmtId="0" fontId="14" fillId="24" borderId="12" xfId="0" applyFont="1" applyFill="1" applyBorder="1" applyAlignment="1" applyProtection="1">
      <alignment horizontal="center" vertical="center" wrapText="1"/>
      <protection locked="0"/>
    </xf>
    <xf numFmtId="0" fontId="13" fillId="24" borderId="12" xfId="0" applyFont="1" applyFill="1" applyBorder="1" applyAlignment="1" applyProtection="1">
      <alignment horizontal="center" vertical="center"/>
      <protection locked="0"/>
    </xf>
    <xf numFmtId="0" fontId="13" fillId="24" borderId="12" xfId="0" applyFont="1" applyFill="1" applyBorder="1" applyAlignment="1" applyProtection="1">
      <alignment horizontal="center" vertical="center" wrapText="1"/>
      <protection locked="0"/>
    </xf>
    <xf numFmtId="0" fontId="13" fillId="24" borderId="12" xfId="3" applyNumberFormat="1" applyFont="1" applyFill="1" applyBorder="1" applyAlignment="1" applyProtection="1">
      <alignment horizontal="center" vertical="center" wrapText="1"/>
      <protection locked="0"/>
    </xf>
    <xf numFmtId="1" fontId="14" fillId="0" borderId="12" xfId="0" applyNumberFormat="1" applyFont="1" applyBorder="1" applyAlignment="1" applyProtection="1">
      <alignment horizontal="center" vertical="center" wrapText="1"/>
      <protection locked="0"/>
    </xf>
    <xf numFmtId="1" fontId="15" fillId="19" borderId="12" xfId="0" applyNumberFormat="1" applyFont="1" applyFill="1" applyBorder="1" applyAlignment="1">
      <alignment horizontal="center" vertical="center" wrapText="1"/>
    </xf>
    <xf numFmtId="0" fontId="13" fillId="19" borderId="12" xfId="0" applyFont="1" applyFill="1" applyBorder="1" applyAlignment="1">
      <alignment horizontal="center" vertical="center"/>
    </xf>
    <xf numFmtId="0" fontId="13" fillId="19" borderId="12" xfId="0" applyFont="1" applyFill="1" applyBorder="1" applyAlignment="1">
      <alignment horizontal="center" vertical="center" wrapText="1"/>
    </xf>
    <xf numFmtId="0" fontId="13" fillId="0" borderId="12" xfId="0" applyFont="1" applyBorder="1" applyAlignment="1" applyProtection="1">
      <alignment horizontal="center" vertical="center" wrapText="1"/>
      <protection locked="0"/>
    </xf>
    <xf numFmtId="0" fontId="33" fillId="20" borderId="9" xfId="2" applyFont="1" applyFill="1" applyBorder="1" applyAlignment="1">
      <alignment horizontal="center" vertical="center" wrapText="1"/>
    </xf>
    <xf numFmtId="0" fontId="33" fillId="20" borderId="10" xfId="2" applyFont="1" applyFill="1" applyBorder="1" applyAlignment="1">
      <alignment horizontal="center" vertical="center" wrapText="1"/>
    </xf>
    <xf numFmtId="0" fontId="29" fillId="0" borderId="0" xfId="2" applyFont="1" applyAlignment="1">
      <alignment horizontal="justify" vertical="top" wrapText="1"/>
    </xf>
    <xf numFmtId="0" fontId="29" fillId="0" borderId="12" xfId="2" applyFont="1" applyBorder="1" applyAlignment="1">
      <alignment horizontal="center" vertical="center" wrapText="1"/>
    </xf>
    <xf numFmtId="0" fontId="35" fillId="0" borderId="12" xfId="2" applyFont="1" applyBorder="1" applyAlignment="1">
      <alignment horizontal="center" vertical="center" wrapText="1"/>
    </xf>
    <xf numFmtId="0" fontId="29" fillId="0" borderId="0" xfId="2" applyFont="1" applyAlignment="1">
      <alignment horizontal="justify" vertical="center" wrapText="1"/>
    </xf>
    <xf numFmtId="0" fontId="35" fillId="0" borderId="7" xfId="2" applyFont="1" applyBorder="1" applyAlignment="1">
      <alignment horizontal="center" vertical="top" wrapText="1"/>
    </xf>
    <xf numFmtId="0" fontId="35" fillId="0" borderId="1" xfId="2" applyFont="1" applyBorder="1" applyAlignment="1">
      <alignment horizontal="center" wrapText="1"/>
    </xf>
    <xf numFmtId="0" fontId="35" fillId="0" borderId="4" xfId="2" applyFont="1" applyBorder="1" applyAlignment="1">
      <alignment horizontal="center" wrapText="1"/>
    </xf>
    <xf numFmtId="0" fontId="29" fillId="0" borderId="2" xfId="2" applyFont="1" applyBorder="1" applyAlignment="1">
      <alignment horizontal="justify" vertical="center" wrapText="1"/>
    </xf>
    <xf numFmtId="0" fontId="29" fillId="0" borderId="0" xfId="2" applyFont="1" applyAlignment="1">
      <alignment horizontal="justify" vertical="center"/>
    </xf>
    <xf numFmtId="0" fontId="29" fillId="0" borderId="0" xfId="2" applyFont="1" applyAlignment="1">
      <alignment horizontal="left" vertical="top" wrapText="1"/>
    </xf>
    <xf numFmtId="0" fontId="35" fillId="0" borderId="2" xfId="2" applyFont="1" applyBorder="1" applyAlignment="1">
      <alignment horizontal="center" vertical="center" wrapText="1"/>
    </xf>
    <xf numFmtId="0" fontId="29" fillId="0" borderId="0" xfId="2" applyFont="1" applyAlignment="1">
      <alignment horizontal="left" vertical="center" wrapText="1" indent="3"/>
    </xf>
    <xf numFmtId="0" fontId="35" fillId="0" borderId="0" xfId="2" applyFont="1" applyAlignment="1">
      <alignment horizontal="center" vertical="center" wrapText="1"/>
    </xf>
    <xf numFmtId="0" fontId="29" fillId="0" borderId="0" xfId="2" applyFont="1" applyAlignment="1">
      <alignment horizontal="left" vertical="center" wrapText="1"/>
    </xf>
    <xf numFmtId="0" fontId="29" fillId="0" borderId="0" xfId="2" applyFont="1" applyAlignment="1">
      <alignment vertical="center" wrapText="1"/>
    </xf>
    <xf numFmtId="0" fontId="29" fillId="0" borderId="7" xfId="2" applyFont="1" applyBorder="1" applyAlignment="1">
      <alignment horizontal="justify" vertical="top" wrapText="1"/>
    </xf>
    <xf numFmtId="0" fontId="35" fillId="0" borderId="6" xfId="2" applyFont="1" applyBorder="1" applyAlignment="1">
      <alignment horizontal="center" wrapText="1"/>
    </xf>
    <xf numFmtId="0" fontId="35" fillId="0" borderId="5" xfId="2" applyFont="1" applyBorder="1" applyAlignment="1">
      <alignment horizontal="center" vertical="top" wrapText="1"/>
    </xf>
    <xf numFmtId="0" fontId="35" fillId="0" borderId="8" xfId="2" applyFont="1" applyBorder="1" applyAlignment="1">
      <alignment horizontal="center" vertical="top" wrapText="1"/>
    </xf>
    <xf numFmtId="0" fontId="35" fillId="13" borderId="12" xfId="2" applyFont="1" applyFill="1" applyBorder="1" applyAlignment="1">
      <alignment horizontal="center" vertical="center" wrapText="1"/>
    </xf>
    <xf numFmtId="0" fontId="29" fillId="0" borderId="12" xfId="2" applyFont="1" applyBorder="1" applyAlignment="1">
      <alignment horizontal="center" vertical="center"/>
    </xf>
    <xf numFmtId="0" fontId="42" fillId="11" borderId="19" xfId="0" applyFont="1" applyFill="1" applyBorder="1" applyAlignment="1">
      <alignment horizontal="center" vertical="center" wrapText="1"/>
    </xf>
    <xf numFmtId="0" fontId="42" fillId="11" borderId="20" xfId="0" applyFont="1" applyFill="1" applyBorder="1" applyAlignment="1">
      <alignment horizontal="center" vertical="center" wrapText="1"/>
    </xf>
    <xf numFmtId="0" fontId="29" fillId="0" borderId="19" xfId="0" applyFont="1" applyBorder="1" applyAlignment="1">
      <alignment horizontal="justify" vertical="center" wrapText="1"/>
    </xf>
    <xf numFmtId="0" fontId="29" fillId="0" borderId="20" xfId="0" applyFont="1" applyBorder="1" applyAlignment="1">
      <alignment horizontal="justify" vertical="center" wrapText="1"/>
    </xf>
    <xf numFmtId="0" fontId="35" fillId="0" borderId="3" xfId="2" applyFont="1" applyBorder="1" applyAlignment="1">
      <alignment horizontal="center" vertical="top" wrapText="1"/>
    </xf>
    <xf numFmtId="0" fontId="35" fillId="14" borderId="12" xfId="2" applyFont="1" applyFill="1" applyBorder="1" applyAlignment="1">
      <alignment horizontal="center" vertical="center" wrapText="1"/>
    </xf>
    <xf numFmtId="0" fontId="35" fillId="6" borderId="12" xfId="2" applyFont="1" applyFill="1" applyBorder="1" applyAlignment="1">
      <alignment horizontal="center" vertical="center" wrapText="1"/>
    </xf>
    <xf numFmtId="0" fontId="29" fillId="0" borderId="0" xfId="2" applyFont="1" applyAlignment="1">
      <alignment horizontal="center" vertical="center" wrapText="1"/>
    </xf>
    <xf numFmtId="0" fontId="35" fillId="8" borderId="12" xfId="2" applyFont="1" applyFill="1" applyBorder="1" applyAlignment="1">
      <alignment horizontal="center" vertical="center" wrapText="1"/>
    </xf>
    <xf numFmtId="0" fontId="30" fillId="0" borderId="0" xfId="0" applyFont="1" applyAlignment="1">
      <alignment horizontal="left" vertical="center" wrapText="1"/>
    </xf>
    <xf numFmtId="0" fontId="38" fillId="7" borderId="12" xfId="0" applyFont="1" applyFill="1" applyBorder="1" applyAlignment="1">
      <alignment horizontal="center" vertical="center" wrapText="1"/>
    </xf>
    <xf numFmtId="0" fontId="16" fillId="11" borderId="1" xfId="0" applyFont="1" applyFill="1" applyBorder="1" applyAlignment="1" applyProtection="1">
      <alignment horizontal="center" vertical="center" wrapText="1"/>
      <protection locked="0"/>
    </xf>
    <xf numFmtId="0" fontId="16" fillId="11" borderId="2" xfId="0" applyFont="1" applyFill="1" applyBorder="1" applyAlignment="1" applyProtection="1">
      <alignment horizontal="center" vertical="center" wrapText="1"/>
      <protection locked="0"/>
    </xf>
    <xf numFmtId="0" fontId="16" fillId="11" borderId="4" xfId="0" applyFont="1" applyFill="1" applyBorder="1" applyAlignment="1" applyProtection="1">
      <alignment horizontal="center" vertical="center" wrapText="1"/>
      <protection locked="0"/>
    </xf>
    <xf numFmtId="0" fontId="16" fillId="11" borderId="0" xfId="0" applyFont="1" applyFill="1" applyAlignment="1" applyProtection="1">
      <alignment horizontal="center" vertical="center" wrapText="1"/>
      <protection locked="0"/>
    </xf>
    <xf numFmtId="0" fontId="19" fillId="20" borderId="9" xfId="2" applyFont="1" applyFill="1" applyBorder="1" applyAlignment="1" applyProtection="1">
      <alignment horizontal="center" vertical="center" wrapText="1"/>
      <protection locked="0"/>
    </xf>
    <xf numFmtId="0" fontId="19" fillId="20" borderId="10" xfId="2" applyFont="1" applyFill="1" applyBorder="1" applyAlignment="1" applyProtection="1">
      <alignment horizontal="center" vertical="center" wrapText="1"/>
      <protection locked="0"/>
    </xf>
    <xf numFmtId="0" fontId="19" fillId="20" borderId="11" xfId="2" applyFont="1" applyFill="1" applyBorder="1" applyAlignment="1" applyProtection="1">
      <alignment horizontal="center" vertical="center" wrapText="1"/>
      <protection locked="0"/>
    </xf>
    <xf numFmtId="0" fontId="13" fillId="19" borderId="13" xfId="0" applyFont="1" applyFill="1" applyBorder="1" applyAlignment="1">
      <alignment horizontal="center" vertical="center"/>
    </xf>
    <xf numFmtId="0" fontId="13" fillId="19" borderId="12" xfId="0" applyFont="1" applyFill="1" applyBorder="1" applyAlignment="1">
      <alignment horizontal="center" vertical="center"/>
    </xf>
    <xf numFmtId="0" fontId="13" fillId="19" borderId="28" xfId="0" applyFont="1" applyFill="1" applyBorder="1" applyAlignment="1">
      <alignment horizontal="center" vertical="center"/>
    </xf>
    <xf numFmtId="0" fontId="13" fillId="19" borderId="13" xfId="0" applyFont="1" applyFill="1" applyBorder="1" applyAlignment="1">
      <alignment horizontal="center" vertical="center" wrapText="1"/>
    </xf>
    <xf numFmtId="0" fontId="13" fillId="19" borderId="12" xfId="0" applyFont="1" applyFill="1" applyBorder="1" applyAlignment="1">
      <alignment horizontal="center" vertical="center" wrapText="1"/>
    </xf>
    <xf numFmtId="0" fontId="13" fillId="19" borderId="28" xfId="0" applyFont="1" applyFill="1" applyBorder="1" applyAlignment="1">
      <alignment horizontal="center" vertical="center" wrapText="1"/>
    </xf>
    <xf numFmtId="0" fontId="13" fillId="24" borderId="13" xfId="0" applyFont="1" applyFill="1" applyBorder="1" applyAlignment="1" applyProtection="1">
      <alignment horizontal="center" vertical="center" wrapText="1"/>
      <protection locked="0"/>
    </xf>
    <xf numFmtId="0" fontId="13" fillId="24" borderId="12" xfId="0" applyFont="1" applyFill="1" applyBorder="1" applyAlignment="1" applyProtection="1">
      <alignment horizontal="center" vertical="center" wrapText="1"/>
      <protection locked="0"/>
    </xf>
    <xf numFmtId="0" fontId="13" fillId="24" borderId="28" xfId="0" applyFont="1" applyFill="1" applyBorder="1" applyAlignment="1" applyProtection="1">
      <alignment horizontal="center" vertical="center" wrapText="1"/>
      <protection locked="0"/>
    </xf>
    <xf numFmtId="0" fontId="20" fillId="4" borderId="10" xfId="0" applyFont="1" applyFill="1" applyBorder="1" applyAlignment="1" applyProtection="1">
      <alignment horizontal="center" vertical="center" wrapText="1"/>
      <protection locked="0"/>
    </xf>
    <xf numFmtId="1" fontId="15" fillId="19" borderId="33" xfId="0" applyNumberFormat="1" applyFont="1" applyFill="1" applyBorder="1" applyAlignment="1">
      <alignment horizontal="center" vertical="center" wrapText="1"/>
    </xf>
    <xf numFmtId="1" fontId="15" fillId="19" borderId="14" xfId="0" applyNumberFormat="1" applyFont="1" applyFill="1" applyBorder="1" applyAlignment="1">
      <alignment horizontal="center" vertical="center" wrapText="1"/>
    </xf>
    <xf numFmtId="1" fontId="15" fillId="19" borderId="32" xfId="0" applyNumberFormat="1" applyFont="1" applyFill="1" applyBorder="1" applyAlignment="1">
      <alignment horizontal="center" vertical="center" wrapText="1"/>
    </xf>
    <xf numFmtId="0" fontId="13" fillId="0" borderId="33"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1" fontId="15" fillId="19" borderId="13" xfId="0" applyNumberFormat="1" applyFont="1" applyFill="1" applyBorder="1" applyAlignment="1">
      <alignment horizontal="center" vertical="center" wrapText="1"/>
    </xf>
    <xf numFmtId="1" fontId="15" fillId="19" borderId="12" xfId="0" applyNumberFormat="1" applyFont="1" applyFill="1" applyBorder="1" applyAlignment="1">
      <alignment horizontal="center" vertical="center" wrapText="1"/>
    </xf>
    <xf numFmtId="1" fontId="15" fillId="19" borderId="28" xfId="0" applyNumberFormat="1" applyFont="1" applyFill="1" applyBorder="1" applyAlignment="1">
      <alignment horizontal="center" vertical="center" wrapText="1"/>
    </xf>
    <xf numFmtId="1" fontId="15" fillId="19" borderId="23" xfId="0" applyNumberFormat="1" applyFont="1" applyFill="1" applyBorder="1" applyAlignment="1">
      <alignment horizontal="center" vertical="center" wrapText="1"/>
    </xf>
    <xf numFmtId="0" fontId="14" fillId="0" borderId="23"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28" xfId="0" applyFont="1" applyBorder="1" applyAlignment="1" applyProtection="1">
      <alignment horizontal="center" vertical="center" wrapText="1"/>
      <protection locked="0"/>
    </xf>
    <xf numFmtId="0" fontId="14" fillId="24" borderId="23" xfId="0" applyFont="1" applyFill="1" applyBorder="1" applyAlignment="1" applyProtection="1">
      <alignment horizontal="center" vertical="center" wrapText="1"/>
      <protection locked="0"/>
    </xf>
    <xf numFmtId="0" fontId="14" fillId="24" borderId="12" xfId="0" applyFont="1" applyFill="1" applyBorder="1" applyAlignment="1" applyProtection="1">
      <alignment horizontal="center" vertical="center" wrapText="1"/>
      <protection locked="0"/>
    </xf>
    <xf numFmtId="0" fontId="14" fillId="24" borderId="28" xfId="0" applyFont="1" applyFill="1" applyBorder="1" applyAlignment="1" applyProtection="1">
      <alignment horizontal="center" vertical="center" wrapText="1"/>
      <protection locked="0"/>
    </xf>
    <xf numFmtId="0" fontId="16" fillId="12" borderId="6" xfId="0" applyFont="1" applyFill="1" applyBorder="1" applyAlignment="1" applyProtection="1">
      <alignment horizontal="center" vertical="center" wrapText="1"/>
      <protection locked="0"/>
    </xf>
    <xf numFmtId="0" fontId="16" fillId="12" borderId="7" xfId="0" applyFont="1" applyFill="1" applyBorder="1" applyAlignment="1" applyProtection="1">
      <alignment horizontal="center" vertical="center" wrapText="1"/>
      <protection locked="0"/>
    </xf>
    <xf numFmtId="0" fontId="16" fillId="16" borderId="2" xfId="0" applyFont="1" applyFill="1" applyBorder="1" applyAlignment="1" applyProtection="1">
      <alignment horizontal="center" vertical="center" wrapText="1"/>
      <protection locked="0"/>
    </xf>
    <xf numFmtId="0" fontId="16" fillId="16" borderId="35" xfId="0" applyFont="1" applyFill="1" applyBorder="1" applyAlignment="1" applyProtection="1">
      <alignment horizontal="center" vertical="center" wrapText="1"/>
      <protection locked="0"/>
    </xf>
    <xf numFmtId="0" fontId="16" fillId="16" borderId="7" xfId="0" applyFont="1" applyFill="1" applyBorder="1" applyAlignment="1" applyProtection="1">
      <alignment horizontal="center" vertical="center" wrapText="1"/>
      <protection locked="0"/>
    </xf>
    <xf numFmtId="0" fontId="16" fillId="16" borderId="43" xfId="0" applyFont="1" applyFill="1" applyBorder="1" applyAlignment="1" applyProtection="1">
      <alignment horizontal="center" vertical="center" wrapText="1"/>
      <protection locked="0"/>
    </xf>
    <xf numFmtId="0" fontId="14" fillId="24" borderId="33" xfId="0" applyFont="1" applyFill="1" applyBorder="1" applyAlignment="1" applyProtection="1">
      <alignment horizontal="center" vertical="center" wrapText="1"/>
      <protection locked="0"/>
    </xf>
    <xf numFmtId="0" fontId="14" fillId="24" borderId="14" xfId="0" applyFont="1" applyFill="1" applyBorder="1" applyAlignment="1" applyProtection="1">
      <alignment horizontal="center" vertical="center" wrapText="1"/>
      <protection locked="0"/>
    </xf>
    <xf numFmtId="0" fontId="14" fillId="24" borderId="32" xfId="0" applyFont="1" applyFill="1" applyBorder="1" applyAlignment="1" applyProtection="1">
      <alignment horizontal="center" vertical="center" wrapText="1"/>
      <protection locked="0"/>
    </xf>
    <xf numFmtId="0" fontId="13" fillId="25" borderId="23" xfId="0" applyFont="1" applyFill="1" applyBorder="1" applyAlignment="1">
      <alignment horizontal="center" vertical="center" wrapText="1"/>
    </xf>
    <xf numFmtId="0" fontId="13" fillId="25" borderId="12" xfId="0" applyFont="1" applyFill="1" applyBorder="1" applyAlignment="1">
      <alignment horizontal="center" vertical="center" wrapText="1"/>
    </xf>
    <xf numFmtId="0" fontId="13" fillId="25" borderId="28" xfId="0" applyFont="1" applyFill="1" applyBorder="1" applyAlignment="1">
      <alignment horizontal="center" vertical="center" wrapText="1"/>
    </xf>
    <xf numFmtId="0" fontId="13" fillId="2" borderId="22" xfId="0" applyFont="1" applyFill="1" applyBorder="1" applyAlignment="1" applyProtection="1">
      <alignment horizontal="center" vertical="center"/>
      <protection locked="0"/>
    </xf>
    <xf numFmtId="0" fontId="13" fillId="2" borderId="25" xfId="0" applyFont="1" applyFill="1" applyBorder="1" applyAlignment="1" applyProtection="1">
      <alignment horizontal="center" vertical="center"/>
      <protection locked="0"/>
    </xf>
    <xf numFmtId="0" fontId="13" fillId="2" borderId="27" xfId="0" applyFont="1" applyFill="1" applyBorder="1" applyAlignment="1" applyProtection="1">
      <alignment horizontal="center" vertical="center"/>
      <protection locked="0"/>
    </xf>
    <xf numFmtId="0" fontId="13" fillId="24" borderId="23" xfId="0" applyFont="1" applyFill="1" applyBorder="1" applyAlignment="1" applyProtection="1">
      <alignment horizontal="center" vertical="center"/>
      <protection locked="0"/>
    </xf>
    <xf numFmtId="0" fontId="13" fillId="24" borderId="12" xfId="0" applyFont="1" applyFill="1" applyBorder="1" applyAlignment="1" applyProtection="1">
      <alignment horizontal="center" vertical="center"/>
      <protection locked="0"/>
    </xf>
    <xf numFmtId="0" fontId="13" fillId="24" borderId="28" xfId="0" applyFont="1" applyFill="1" applyBorder="1" applyAlignment="1" applyProtection="1">
      <alignment horizontal="center" vertical="center"/>
      <protection locked="0"/>
    </xf>
    <xf numFmtId="0" fontId="13" fillId="24" borderId="23" xfId="0" applyFont="1" applyFill="1" applyBorder="1" applyAlignment="1" applyProtection="1">
      <alignment horizontal="center" vertical="center" wrapText="1"/>
      <protection locked="0"/>
    </xf>
    <xf numFmtId="0" fontId="13" fillId="24" borderId="23" xfId="3" applyNumberFormat="1" applyFont="1" applyFill="1" applyBorder="1" applyAlignment="1" applyProtection="1">
      <alignment horizontal="center" vertical="center" wrapText="1"/>
      <protection locked="0"/>
    </xf>
    <xf numFmtId="0" fontId="13" fillId="24" borderId="12" xfId="3" applyNumberFormat="1" applyFont="1" applyFill="1" applyBorder="1" applyAlignment="1" applyProtection="1">
      <alignment horizontal="center" vertical="center" wrapText="1"/>
      <protection locked="0"/>
    </xf>
    <xf numFmtId="0" fontId="13" fillId="24" borderId="28" xfId="3" applyNumberFormat="1" applyFont="1" applyFill="1" applyBorder="1" applyAlignment="1" applyProtection="1">
      <alignment horizontal="center" vertical="center" wrapText="1"/>
      <protection locked="0"/>
    </xf>
    <xf numFmtId="1" fontId="14" fillId="0" borderId="23" xfId="0" applyNumberFormat="1" applyFont="1" applyBorder="1" applyAlignment="1" applyProtection="1">
      <alignment horizontal="center" vertical="center" wrapText="1"/>
      <protection locked="0"/>
    </xf>
    <xf numFmtId="1" fontId="14" fillId="0" borderId="12" xfId="0" applyNumberFormat="1" applyFont="1" applyBorder="1" applyAlignment="1" applyProtection="1">
      <alignment horizontal="center" vertical="center" wrapText="1"/>
      <protection locked="0"/>
    </xf>
    <xf numFmtId="1" fontId="14" fillId="0" borderId="28" xfId="0" applyNumberFormat="1" applyFont="1" applyBorder="1" applyAlignment="1" applyProtection="1">
      <alignment horizontal="center" vertical="center" wrapText="1"/>
      <protection locked="0"/>
    </xf>
    <xf numFmtId="0" fontId="13" fillId="25" borderId="23" xfId="0" applyFont="1" applyFill="1" applyBorder="1" applyAlignment="1" applyProtection="1">
      <alignment horizontal="center" vertical="center" wrapText="1"/>
      <protection locked="0"/>
    </xf>
    <xf numFmtId="0" fontId="13" fillId="25" borderId="12" xfId="0" applyFont="1" applyFill="1" applyBorder="1" applyAlignment="1" applyProtection="1">
      <alignment horizontal="center" vertical="center" wrapText="1"/>
      <protection locked="0"/>
    </xf>
    <xf numFmtId="0" fontId="14" fillId="24" borderId="13" xfId="0" applyFont="1" applyFill="1" applyBorder="1" applyAlignment="1" applyProtection="1">
      <alignment horizontal="center" vertical="center" wrapText="1"/>
      <protection locked="0"/>
    </xf>
    <xf numFmtId="0" fontId="16" fillId="5" borderId="9" xfId="0" applyFont="1" applyFill="1" applyBorder="1" applyAlignment="1" applyProtection="1">
      <alignment horizontal="center" vertical="center" wrapText="1"/>
      <protection locked="0"/>
    </xf>
    <xf numFmtId="0" fontId="16" fillId="5" borderId="10" xfId="0" applyFont="1" applyFill="1" applyBorder="1" applyAlignment="1" applyProtection="1">
      <alignment horizontal="center" vertical="center" wrapText="1"/>
      <protection locked="0"/>
    </xf>
    <xf numFmtId="0" fontId="16" fillId="5" borderId="11" xfId="0" applyFont="1" applyFill="1" applyBorder="1" applyAlignment="1" applyProtection="1">
      <alignment horizontal="center" vertical="center" wrapText="1"/>
      <protection locked="0"/>
    </xf>
    <xf numFmtId="0" fontId="17" fillId="26" borderId="34" xfId="0" applyFont="1" applyFill="1" applyBorder="1" applyAlignment="1" applyProtection="1">
      <alignment horizontal="center" vertical="center" wrapText="1"/>
      <protection locked="0"/>
    </xf>
    <xf numFmtId="0" fontId="17" fillId="26" borderId="2" xfId="0" applyFont="1" applyFill="1" applyBorder="1" applyAlignment="1" applyProtection="1">
      <alignment horizontal="center" vertical="center" wrapText="1"/>
      <protection locked="0"/>
    </xf>
    <xf numFmtId="0" fontId="17" fillId="26" borderId="35" xfId="0" applyFont="1" applyFill="1" applyBorder="1" applyAlignment="1" applyProtection="1">
      <alignment horizontal="center" vertical="center" wrapText="1"/>
      <protection locked="0"/>
    </xf>
    <xf numFmtId="0" fontId="17" fillId="5" borderId="33" xfId="0" applyFont="1" applyFill="1" applyBorder="1" applyAlignment="1" applyProtection="1">
      <alignment horizontal="center" vertical="center" wrapText="1"/>
      <protection locked="0"/>
    </xf>
    <xf numFmtId="0" fontId="17" fillId="5" borderId="44" xfId="0" applyFont="1" applyFill="1" applyBorder="1" applyAlignment="1" applyProtection="1">
      <alignment horizontal="center" vertical="center" textRotation="90" wrapText="1"/>
      <protection locked="0"/>
    </xf>
    <xf numFmtId="0" fontId="17" fillId="5" borderId="33" xfId="0" applyFont="1" applyFill="1" applyBorder="1" applyAlignment="1" applyProtection="1">
      <alignment horizontal="center" vertical="center" textRotation="90" wrapText="1"/>
      <protection locked="0"/>
    </xf>
    <xf numFmtId="0" fontId="20" fillId="26" borderId="10" xfId="0" applyFont="1" applyFill="1" applyBorder="1" applyAlignment="1" applyProtection="1">
      <alignment horizontal="center" vertical="center" wrapText="1"/>
      <protection locked="0"/>
    </xf>
    <xf numFmtId="0" fontId="20" fillId="26" borderId="11" xfId="0" applyFont="1" applyFill="1" applyBorder="1" applyAlignment="1" applyProtection="1">
      <alignment horizontal="center" vertical="center" wrapText="1"/>
      <protection locked="0"/>
    </xf>
    <xf numFmtId="0" fontId="16" fillId="5" borderId="1" xfId="0" applyFont="1" applyFill="1" applyBorder="1" applyAlignment="1" applyProtection="1">
      <alignment horizontal="center" vertical="center" wrapText="1"/>
      <protection locked="0"/>
    </xf>
    <xf numFmtId="0" fontId="16" fillId="5" borderId="2" xfId="0" applyFont="1" applyFill="1" applyBorder="1" applyAlignment="1" applyProtection="1">
      <alignment horizontal="center" vertical="center" wrapText="1"/>
      <protection locked="0"/>
    </xf>
    <xf numFmtId="0" fontId="16" fillId="5" borderId="3"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16" fillId="5" borderId="0" xfId="0" applyFont="1" applyFill="1" applyAlignment="1" applyProtection="1">
      <alignment horizontal="center" vertical="center" wrapText="1"/>
      <protection locked="0"/>
    </xf>
    <xf numFmtId="0" fontId="16" fillId="5" borderId="5" xfId="0" applyFont="1" applyFill="1" applyBorder="1" applyAlignment="1" applyProtection="1">
      <alignment horizontal="center" vertical="center" wrapText="1"/>
      <protection locked="0"/>
    </xf>
    <xf numFmtId="0" fontId="13" fillId="2" borderId="22" xfId="0" applyFont="1" applyFill="1" applyBorder="1" applyAlignment="1" applyProtection="1">
      <alignment horizontal="center" vertical="center" wrapText="1"/>
      <protection locked="0"/>
    </xf>
    <xf numFmtId="0" fontId="13" fillId="2" borderId="25" xfId="0" applyFont="1" applyFill="1" applyBorder="1" applyAlignment="1" applyProtection="1">
      <alignment horizontal="center" vertical="center" wrapText="1"/>
      <protection locked="0"/>
    </xf>
    <xf numFmtId="0" fontId="14" fillId="24" borderId="23" xfId="3" applyNumberFormat="1" applyFont="1" applyFill="1" applyBorder="1" applyAlignment="1" applyProtection="1">
      <alignment horizontal="center" vertical="center" wrapText="1"/>
      <protection locked="0"/>
    </xf>
    <xf numFmtId="0" fontId="14" fillId="24" borderId="12" xfId="3" applyNumberFormat="1" applyFont="1" applyFill="1" applyBorder="1" applyAlignment="1" applyProtection="1">
      <alignment horizontal="center" vertical="center" wrapText="1"/>
      <protection locked="0"/>
    </xf>
    <xf numFmtId="0" fontId="13" fillId="0" borderId="33" xfId="0" applyFont="1" applyBorder="1" applyAlignment="1">
      <alignment horizontal="center" vertical="center"/>
    </xf>
    <xf numFmtId="0" fontId="13" fillId="0" borderId="14" xfId="0" applyFont="1" applyBorder="1" applyAlignment="1">
      <alignment horizontal="center" vertical="center"/>
    </xf>
    <xf numFmtId="0" fontId="13" fillId="0" borderId="32" xfId="0" applyFont="1" applyBorder="1" applyAlignment="1">
      <alignment horizontal="center" vertical="center"/>
    </xf>
    <xf numFmtId="0" fontId="13" fillId="0" borderId="23"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8" xfId="0" applyFont="1" applyBorder="1" applyAlignment="1">
      <alignment horizontal="center" vertical="center" wrapText="1"/>
    </xf>
    <xf numFmtId="0" fontId="10" fillId="22" borderId="0" xfId="0" applyFont="1" applyFill="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1" fillId="0" borderId="36"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2" fillId="17" borderId="1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39" xfId="0" applyFont="1" applyFill="1" applyBorder="1" applyAlignment="1">
      <alignment horizontal="center" vertical="center" wrapText="1"/>
    </xf>
    <xf numFmtId="0" fontId="17" fillId="16" borderId="30" xfId="0" applyFont="1" applyFill="1" applyBorder="1" applyAlignment="1">
      <alignment horizontal="center" vertical="center" wrapText="1"/>
    </xf>
    <xf numFmtId="0" fontId="17" fillId="16" borderId="0" xfId="0" applyFont="1" applyFill="1" applyAlignment="1">
      <alignment horizontal="center" vertical="center" wrapText="1"/>
    </xf>
    <xf numFmtId="0" fontId="25" fillId="0" borderId="19" xfId="0" applyFont="1" applyBorder="1" applyAlignment="1">
      <alignment horizontal="center" vertical="center" wrapText="1"/>
    </xf>
    <xf numFmtId="0" fontId="25" fillId="0" borderId="21" xfId="0" applyFont="1" applyBorder="1" applyAlignment="1">
      <alignment horizontal="center" vertical="center" wrapText="1"/>
    </xf>
    <xf numFmtId="0" fontId="8" fillId="25" borderId="48" xfId="0" applyFont="1" applyFill="1" applyBorder="1" applyAlignment="1" applyProtection="1">
      <alignment horizontal="justify" vertical="top"/>
      <protection locked="0"/>
    </xf>
    <xf numFmtId="0" fontId="14" fillId="25" borderId="48" xfId="0" applyFont="1" applyFill="1" applyBorder="1" applyAlignment="1" applyProtection="1">
      <alignment horizontal="center" vertical="center" wrapText="1"/>
      <protection locked="0"/>
    </xf>
    <xf numFmtId="0" fontId="14" fillId="0" borderId="48" xfId="0" applyFont="1" applyBorder="1" applyAlignment="1" applyProtection="1">
      <alignment horizontal="center" vertical="center"/>
      <protection locked="0"/>
    </xf>
    <xf numFmtId="0" fontId="14" fillId="0" borderId="48" xfId="0" applyFont="1" applyBorder="1" applyAlignment="1" applyProtection="1">
      <alignment horizontal="center" vertical="center" wrapText="1"/>
      <protection locked="0"/>
    </xf>
    <xf numFmtId="2" fontId="4" fillId="18" borderId="48" xfId="0" applyNumberFormat="1" applyFont="1" applyFill="1" applyBorder="1" applyAlignment="1" applyProtection="1">
      <alignment horizontal="center" vertical="center"/>
      <protection locked="0"/>
    </xf>
    <xf numFmtId="0" fontId="0" fillId="0" borderId="48" xfId="0" applyBorder="1" applyProtection="1">
      <protection locked="0"/>
    </xf>
    <xf numFmtId="0" fontId="0" fillId="0" borderId="49" xfId="0" applyBorder="1" applyProtection="1">
      <protection locked="0"/>
    </xf>
    <xf numFmtId="0" fontId="13" fillId="2" borderId="12" xfId="0" applyFont="1" applyFill="1" applyBorder="1" applyAlignment="1" applyProtection="1">
      <alignment horizontal="center" vertical="center"/>
      <protection locked="0"/>
    </xf>
    <xf numFmtId="0" fontId="4" fillId="0" borderId="0" xfId="0" applyFont="1" applyBorder="1" applyProtection="1">
      <protection locked="0"/>
    </xf>
    <xf numFmtId="0" fontId="13" fillId="2" borderId="50" xfId="0" applyFont="1" applyFill="1" applyBorder="1" applyAlignment="1" applyProtection="1">
      <alignment horizontal="center" vertical="center" wrapText="1"/>
      <protection locked="0"/>
    </xf>
    <xf numFmtId="0" fontId="14" fillId="24" borderId="48" xfId="0" applyFont="1" applyFill="1" applyBorder="1" applyAlignment="1" applyProtection="1">
      <alignment horizontal="center" vertical="center" wrapText="1"/>
      <protection locked="0"/>
    </xf>
    <xf numFmtId="0" fontId="14" fillId="24" borderId="48" xfId="3" applyNumberFormat="1" applyFont="1" applyFill="1" applyBorder="1" applyAlignment="1" applyProtection="1">
      <alignment horizontal="center" vertical="center" wrapText="1"/>
      <protection locked="0"/>
    </xf>
    <xf numFmtId="0" fontId="13" fillId="25" borderId="48" xfId="0" applyFont="1" applyFill="1" applyBorder="1" applyAlignment="1" applyProtection="1">
      <alignment horizontal="center" vertical="center" wrapText="1"/>
      <protection locked="0"/>
    </xf>
    <xf numFmtId="0" fontId="14" fillId="0" borderId="48" xfId="0" applyFont="1" applyBorder="1" applyAlignment="1" applyProtection="1">
      <alignment horizontal="center" vertical="center" wrapText="1"/>
      <protection locked="0"/>
    </xf>
    <xf numFmtId="1" fontId="14" fillId="0" borderId="48" xfId="0" applyNumberFormat="1" applyFont="1" applyBorder="1" applyAlignment="1" applyProtection="1">
      <alignment horizontal="center" vertical="center" wrapText="1"/>
      <protection locked="0"/>
    </xf>
    <xf numFmtId="0" fontId="13" fillId="0" borderId="12" xfId="0" applyFont="1" applyBorder="1" applyAlignment="1" applyProtection="1">
      <alignment horizontal="center" vertical="center"/>
      <protection locked="0"/>
    </xf>
    <xf numFmtId="0" fontId="14" fillId="25" borderId="12" xfId="0" applyFont="1" applyFill="1" applyBorder="1" applyAlignment="1" applyProtection="1">
      <alignment horizontal="center" vertical="top" wrapText="1"/>
      <protection locked="0"/>
    </xf>
    <xf numFmtId="0" fontId="44" fillId="0" borderId="12" xfId="0" applyFont="1" applyBorder="1" applyAlignment="1" applyProtection="1">
      <alignment horizontal="center" vertical="center" wrapText="1"/>
      <protection locked="0"/>
    </xf>
    <xf numFmtId="0" fontId="44" fillId="0" borderId="12" xfId="0" applyFont="1" applyBorder="1" applyAlignment="1" applyProtection="1">
      <alignment horizontal="center" vertical="center" wrapText="1"/>
      <protection locked="0"/>
    </xf>
    <xf numFmtId="0" fontId="45" fillId="0" borderId="12" xfId="0" applyFont="1" applyBorder="1" applyAlignment="1" applyProtection="1">
      <alignment horizontal="center" vertical="center" wrapText="1"/>
      <protection locked="0"/>
    </xf>
    <xf numFmtId="0" fontId="45" fillId="0" borderId="12" xfId="0" applyFont="1" applyFill="1" applyBorder="1" applyAlignment="1" applyProtection="1">
      <alignment horizontal="center" vertical="center" wrapText="1"/>
      <protection locked="0"/>
    </xf>
    <xf numFmtId="0" fontId="45" fillId="0" borderId="12" xfId="0" applyFont="1" applyFill="1" applyBorder="1" applyAlignment="1" applyProtection="1">
      <alignment horizontal="center" vertical="center" wrapText="1"/>
      <protection locked="0"/>
    </xf>
    <xf numFmtId="0" fontId="44" fillId="0" borderId="12" xfId="0" applyFont="1" applyBorder="1" applyAlignment="1">
      <alignment horizontal="center" vertical="center" wrapText="1"/>
    </xf>
    <xf numFmtId="0" fontId="44" fillId="0" borderId="12" xfId="0" applyFont="1" applyBorder="1" applyAlignment="1">
      <alignment horizontal="center" vertical="center" wrapText="1"/>
    </xf>
    <xf numFmtId="0" fontId="45" fillId="0" borderId="12" xfId="0" applyFont="1" applyBorder="1" applyAlignment="1">
      <alignment horizontal="center" vertical="center" wrapText="1"/>
    </xf>
    <xf numFmtId="0" fontId="45" fillId="0" borderId="12" xfId="0" applyFont="1" applyFill="1" applyBorder="1" applyAlignment="1">
      <alignment horizontal="center" vertical="center" wrapText="1"/>
    </xf>
    <xf numFmtId="0" fontId="45" fillId="0" borderId="12" xfId="0" applyFont="1" applyFill="1" applyBorder="1" applyAlignment="1">
      <alignment horizontal="center" vertical="center" wrapText="1"/>
    </xf>
  </cellXfs>
  <cellStyles count="5">
    <cellStyle name="Hipervínculo" xfId="4" builtinId="8"/>
    <cellStyle name="Millares" xfId="3" builtinId="3"/>
    <cellStyle name="Normal" xfId="0" builtinId="0"/>
    <cellStyle name="Normal 2" xfId="2" xr:uid="{A6C8FC94-654B-4675-98BA-B9F784F15262}"/>
    <cellStyle name="Porcentaje" xfId="1" builtinId="5"/>
  </cellStyles>
  <dxfs count="134">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FF00"/>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FF00"/>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FF00"/>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FF00"/>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FF00"/>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FF00"/>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FF00"/>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FF00"/>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FF00"/>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FF00"/>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FF00"/>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FF00"/>
        </patternFill>
      </fill>
    </dxf>
    <dxf>
      <font>
        <b/>
        <i val="0"/>
      </font>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FF00"/>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FF00"/>
        </patternFill>
      </fill>
    </dxf>
    <dxf>
      <font>
        <b/>
        <i val="0"/>
      </font>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00B008"/>
      <color rgb="FFF5F9FD"/>
      <color rgb="FFE7F1F9"/>
      <color rgb="FFF1F7ED"/>
      <color rgb="FFF4F9F1"/>
      <color rgb="FF006005"/>
      <color rgb="FF92D050"/>
      <color rgb="FFFFC000"/>
      <color rgb="FFFF0000"/>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0_3">
  <dgm:title val=""/>
  <dgm:desc val=""/>
  <dgm:catLst>
    <dgm:cat type="mainScheme" pri="10300"/>
  </dgm:catLst>
  <dgm:styleLbl name="node0">
    <dgm:fillClrLst meth="repeat">
      <a:schemeClr val="dk2"/>
    </dgm:fillClrLst>
    <dgm:linClrLst meth="repeat">
      <a:schemeClr val="lt2"/>
    </dgm:linClrLst>
    <dgm:effectClrLst/>
    <dgm:txLinClrLst/>
    <dgm:txFillClrLst/>
    <dgm:txEffectClrLst/>
  </dgm:styleLbl>
  <dgm:styleLbl name="alignNode1">
    <dgm:fillClrLst meth="repeat">
      <a:schemeClr val="dk2"/>
    </dgm:fillClrLst>
    <dgm:linClrLst meth="repeat">
      <a:schemeClr val="dk2"/>
    </dgm:linClrLst>
    <dgm:effectClrLst/>
    <dgm:txLinClrLst/>
    <dgm:txFillClrLst/>
    <dgm:txEffectClrLst/>
  </dgm:styleLbl>
  <dgm:styleLbl name="node1">
    <dgm:fillClrLst meth="repeat">
      <a:schemeClr val="dk2"/>
    </dgm:fillClrLst>
    <dgm:linClrLst meth="repeat">
      <a:schemeClr val="lt2"/>
    </dgm:linClrLst>
    <dgm:effectClrLst/>
    <dgm:txLinClrLst/>
    <dgm:txFillClrLst/>
    <dgm:txEffectClrLst/>
  </dgm:styleLbl>
  <dgm:styleLbl name="lnNode1">
    <dgm:fillClrLst meth="repeat">
      <a:schemeClr val="dk2"/>
    </dgm:fillClrLst>
    <dgm:linClrLst meth="repeat">
      <a:schemeClr val="lt2"/>
    </dgm:linClrLst>
    <dgm:effectClrLst/>
    <dgm:txLinClrLst/>
    <dgm:txFillClrLst/>
    <dgm:txEffectClrLst/>
  </dgm:styleLbl>
  <dgm:styleLbl name="vennNode1">
    <dgm:fillClrLst meth="repeat">
      <a:schemeClr val="dk2">
        <a:alpha val="50000"/>
      </a:schemeClr>
    </dgm:fillClrLst>
    <dgm:linClrLst meth="repeat">
      <a:schemeClr val="lt2"/>
    </dgm:linClrLst>
    <dgm:effectClrLst/>
    <dgm:txLinClrLst/>
    <dgm:txFillClrLst/>
    <dgm:txEffectClrLst/>
  </dgm:styleLbl>
  <dgm:styleLbl name="node2">
    <dgm:fillClrLst meth="repeat">
      <a:schemeClr val="dk2"/>
    </dgm:fillClrLst>
    <dgm:linClrLst meth="repeat">
      <a:schemeClr val="lt2"/>
    </dgm:linClrLst>
    <dgm:effectClrLst/>
    <dgm:txLinClrLst/>
    <dgm:txFillClrLst/>
    <dgm:txEffectClrLst/>
  </dgm:styleLbl>
  <dgm:styleLbl name="node3">
    <dgm:fillClrLst meth="repeat">
      <a:schemeClr val="dk2"/>
    </dgm:fillClrLst>
    <dgm:linClrLst meth="repeat">
      <a:schemeClr val="lt2"/>
    </dgm:linClrLst>
    <dgm:effectClrLst/>
    <dgm:txLinClrLst/>
    <dgm:txFillClrLst/>
    <dgm:txEffectClrLst/>
  </dgm:styleLbl>
  <dgm:styleLbl name="node4">
    <dgm:fillClrLst meth="repeat">
      <a:schemeClr val="dk2"/>
    </dgm:fillClrLst>
    <dgm:linClrLst meth="repeat">
      <a:schemeClr val="lt2"/>
    </dgm:linClrLst>
    <dgm:effectClrLst/>
    <dgm:txLinClrLst/>
    <dgm:txFillClrLst/>
    <dgm:txEffectClrLst/>
  </dgm:styleLbl>
  <dgm:styleLbl name="fgImgPlace1">
    <dgm:fillClrLst meth="repeat">
      <a:schemeClr val="dk2">
        <a:tint val="50000"/>
      </a:schemeClr>
    </dgm:fillClrLst>
    <dgm:linClrLst meth="repeat">
      <a:schemeClr val="lt2"/>
    </dgm:linClrLst>
    <dgm:effectClrLst/>
    <dgm:txLinClrLst/>
    <dgm:txFillClrLst meth="repeat">
      <a:schemeClr val="lt2"/>
    </dgm:txFillClrLst>
    <dgm:txEffectClrLst/>
  </dgm:styleLbl>
  <dgm:styleLbl name="align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bg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dgm:txEffectClrLst/>
  </dgm:styleLbl>
  <dgm:styleLbl name="sibTrans1D1">
    <dgm:fillClrLst meth="repeat">
      <a:schemeClr val="dk2"/>
    </dgm:fillClrLst>
    <dgm:linClrLst meth="repeat">
      <a:schemeClr val="dk2"/>
    </dgm:linClrLst>
    <dgm:effectClrLst/>
    <dgm:txLinClrLst/>
    <dgm:txFillClrLst meth="repeat">
      <a:schemeClr val="lt2"/>
    </dgm:txFillClrLst>
    <dgm:txEffectClrLst/>
  </dgm:styleLbl>
  <dgm:styleLbl name="callout">
    <dgm:fillClrLst meth="repeat">
      <a:schemeClr val="dk2"/>
    </dgm:fillClrLst>
    <dgm:linClrLst meth="repeat">
      <a:schemeClr val="dk2">
        <a:tint val="50000"/>
      </a:schemeClr>
    </dgm:linClrLst>
    <dgm:effectClrLst/>
    <dgm:txLinClrLst/>
    <dgm:txFillClrLst meth="repeat">
      <a:schemeClr val="lt2"/>
    </dgm:txFillClrLst>
    <dgm:txEffectClrLst/>
  </dgm:styleLbl>
  <dgm:styleLbl name="asst0">
    <dgm:fillClrLst meth="repeat">
      <a:schemeClr val="dk2"/>
    </dgm:fillClrLst>
    <dgm:linClrLst meth="repeat">
      <a:schemeClr val="lt2"/>
    </dgm:linClrLst>
    <dgm:effectClrLst/>
    <dgm:txLinClrLst/>
    <dgm:txFillClrLst/>
    <dgm:txEffectClrLst/>
  </dgm:styleLbl>
  <dgm:styleLbl name="asst1">
    <dgm:fillClrLst meth="repeat">
      <a:schemeClr val="dk2"/>
    </dgm:fillClrLst>
    <dgm:linClrLst meth="repeat">
      <a:schemeClr val="lt2"/>
    </dgm:linClrLst>
    <dgm:effectClrLst/>
    <dgm:txLinClrLst/>
    <dgm:txFillClrLst/>
    <dgm:txEffectClrLst/>
  </dgm:styleLbl>
  <dgm:styleLbl name="asst2">
    <dgm:fillClrLst meth="repeat">
      <a:schemeClr val="dk2"/>
    </dgm:fillClrLst>
    <dgm:linClrLst meth="repeat">
      <a:schemeClr val="lt2"/>
    </dgm:linClrLst>
    <dgm:effectClrLst/>
    <dgm:txLinClrLst/>
    <dgm:txFillClrLst/>
    <dgm:txEffectClrLst/>
  </dgm:styleLbl>
  <dgm:styleLbl name="asst3">
    <dgm:fillClrLst meth="repeat">
      <a:schemeClr val="dk2"/>
    </dgm:fillClrLst>
    <dgm:linClrLst meth="repeat">
      <a:schemeClr val="lt2"/>
    </dgm:linClrLst>
    <dgm:effectClrLst/>
    <dgm:txLinClrLst/>
    <dgm:txFillClrLst/>
    <dgm:txEffectClrLst/>
  </dgm:styleLbl>
  <dgm:styleLbl name="asst4">
    <dgm:fillClrLst meth="repeat">
      <a:schemeClr val="dk2"/>
    </dgm:fillClrLst>
    <dgm:linClrLst meth="repeat">
      <a:schemeClr val="lt2"/>
    </dgm:linClrLst>
    <dgm:effectClrLst/>
    <dgm:txLinClrLst/>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meth="repeat">
      <a:schemeClr val="lt2"/>
    </dgm:txFillClrLst>
    <dgm:txEffectClrLst/>
  </dgm:styleLbl>
  <dgm:styleLbl name="parChTrans2D2">
    <dgm:fillClrLst meth="repeat">
      <a:schemeClr val="dk2"/>
    </dgm:fillClrLst>
    <dgm:linClrLst meth="repeat">
      <a:schemeClr val="dk2"/>
    </dgm:linClrLst>
    <dgm:effectClrLst/>
    <dgm:txLinClrLst/>
    <dgm:txFillClrLst meth="repeat">
      <a:schemeClr val="lt2"/>
    </dgm:txFillClrLst>
    <dgm:txEffectClrLst/>
  </dgm:styleLbl>
  <dgm:styleLbl name="parChTrans2D3">
    <dgm:fillClrLst meth="repeat">
      <a:schemeClr val="dk2"/>
    </dgm:fillClrLst>
    <dgm:linClrLst meth="repeat">
      <a:schemeClr val="dk2"/>
    </dgm:linClrLst>
    <dgm:effectClrLst/>
    <dgm:txLinClrLst/>
    <dgm:txFillClrLst meth="repeat">
      <a:schemeClr val="lt2"/>
    </dgm:txFillClrLst>
    <dgm:txEffectClrLst/>
  </dgm:styleLbl>
  <dgm:styleLbl name="parChTrans2D4">
    <dgm:fillClrLst meth="repeat">
      <a:schemeClr val="dk2"/>
    </dgm:fillClrLst>
    <dgm:linClrLst meth="repeat">
      <a:schemeClr val="dk2"/>
    </dgm:linClrLst>
    <dgm:effectClrLst/>
    <dgm:txLinClrLst/>
    <dgm:txFillClrLst meth="repeat">
      <a:schemeClr val="lt2"/>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con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align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trAlignAcc1">
    <dgm:fillClrLst meth="repeat">
      <a:schemeClr val="lt2">
        <a:alpha val="40000"/>
      </a:schemeClr>
    </dgm:fillClrLst>
    <dgm:linClrLst meth="repeat">
      <a:schemeClr val="dk2"/>
    </dgm:linClrLst>
    <dgm:effectClrLst/>
    <dgm:txLinClrLst/>
    <dgm:txFillClrLst meth="repeat">
      <a:schemeClr val="dk1"/>
    </dgm:txFillClrLst>
    <dgm:txEffectClrLst/>
  </dgm:styleLbl>
  <dgm:styleLbl name="b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solidFgAcc1">
    <dgm:fillClrLst meth="repeat">
      <a:schemeClr val="lt2"/>
    </dgm:fillClrLst>
    <dgm:linClrLst meth="repeat">
      <a:schemeClr val="dk2"/>
    </dgm:linClrLst>
    <dgm:effectClrLst/>
    <dgm:txLinClrLst/>
    <dgm:txFillClrLst meth="repeat">
      <a:schemeClr val="dk1"/>
    </dgm:txFillClrLst>
    <dgm:txEffectClrLst/>
  </dgm:styleLbl>
  <dgm:styleLbl name="solidAlignAcc1">
    <dgm:fillClrLst meth="repeat">
      <a:schemeClr val="lt2"/>
    </dgm:fillClrLst>
    <dgm:linClrLst meth="repeat">
      <a:schemeClr val="dk2"/>
    </dgm:linClrLst>
    <dgm:effectClrLst/>
    <dgm:txLinClrLst/>
    <dgm:txFillClrLst meth="repeat">
      <a:schemeClr val="dk1"/>
    </dgm:txFillClrLst>
    <dgm:txEffectClrLst/>
  </dgm:styleLbl>
  <dgm:styleLbl name="solidBgAcc1">
    <dgm:fillClrLst meth="repeat">
      <a:schemeClr val="lt2"/>
    </dgm:fillClrLst>
    <dgm:linClrLst meth="repeat">
      <a:schemeClr val="dk2"/>
    </dgm:linClrLst>
    <dgm:effectClrLst/>
    <dgm:txLinClrLst/>
    <dgm:txFillClrLst meth="repeat">
      <a:schemeClr val="dk1"/>
    </dgm:txFillClrLst>
    <dgm:txEffectClrLst/>
  </dgm:styleLbl>
  <dgm:styleLbl name="f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align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b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fgAcc0">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2">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3">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4">
    <dgm:fillClrLst meth="repeat">
      <a:schemeClr val="lt2">
        <a:alpha val="90000"/>
      </a:schemeClr>
    </dgm:fillClrLst>
    <dgm:linClrLst meth="repeat">
      <a:schemeClr val="dk2"/>
    </dgm:linClrLst>
    <dgm:effectClrLst/>
    <dgm:txLinClrLst/>
    <dgm:txFillClrLst meth="repeat">
      <a:schemeClr val="dk1"/>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1"/>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1"/>
    </dgm:txFillClrLst>
    <dgm:txEffectClrLst/>
  </dgm:styleLbl>
  <dgm:styleLbl name="fgShp">
    <dgm:fillClrLst meth="repeat">
      <a:schemeClr val="dk2">
        <a:tint val="60000"/>
      </a:schemeClr>
    </dgm:fillClrLst>
    <dgm:linClrLst meth="repeat">
      <a:schemeClr val="lt2"/>
    </dgm:linClrLst>
    <dgm:effectClrLst/>
    <dgm:txLinClrLst/>
    <dgm:txFillClrLst meth="repeat">
      <a:schemeClr val="dk1"/>
    </dgm:txFillClrLst>
    <dgm:txEffectClrLst/>
  </dgm:styleLbl>
  <dgm:styleLbl name="revTx">
    <dgm:fillClrLst meth="repeat">
      <a:schemeClr val="lt2">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BD99115-24FD-4B20-A7D3-A04A73DB78CD}" type="doc">
      <dgm:prSet loTypeId="urn:microsoft.com/office/officeart/2005/8/layout/process1" loCatId="process" qsTypeId="urn:microsoft.com/office/officeart/2005/8/quickstyle/simple5" qsCatId="simple" csTypeId="urn:microsoft.com/office/officeart/2005/8/colors/accent0_3" csCatId="mainScheme" phldr="1"/>
      <dgm:spPr/>
    </dgm:pt>
    <dgm:pt modelId="{FEBC9D55-3D59-4DE9-97F1-3B19F60F7925}">
      <dgm:prSet phldrT="[Texto]"/>
      <dgm:spPr/>
      <dgm:t>
        <a:bodyPr/>
        <a:lstStyle/>
        <a:p>
          <a:r>
            <a:rPr lang="es-CO" b="1"/>
            <a:t>Control 1: </a:t>
          </a:r>
          <a:r>
            <a:rPr lang="es-CO"/>
            <a:t>% Tipo + %Implementación + %Documentación + %Evidencia</a:t>
          </a:r>
        </a:p>
      </dgm:t>
    </dgm:pt>
    <dgm:pt modelId="{6C267257-9D8B-4F73-A953-5416D2BEC997}" type="parTrans" cxnId="{FB3CB81A-3D3E-4FCF-A82E-1DEDE2A9A877}">
      <dgm:prSet/>
      <dgm:spPr/>
      <dgm:t>
        <a:bodyPr/>
        <a:lstStyle/>
        <a:p>
          <a:endParaRPr lang="es-CO"/>
        </a:p>
      </dgm:t>
    </dgm:pt>
    <dgm:pt modelId="{79D1EF35-23A0-4415-8F70-026E8C17FD74}" type="sibTrans" cxnId="{FB3CB81A-3D3E-4FCF-A82E-1DEDE2A9A877}">
      <dgm:prSet/>
      <dgm:spPr/>
      <dgm:t>
        <a:bodyPr/>
        <a:lstStyle/>
        <a:p>
          <a:endParaRPr lang="es-CO"/>
        </a:p>
      </dgm:t>
    </dgm:pt>
    <dgm:pt modelId="{4B738882-5F43-4426-A67B-DF55869589B8}">
      <dgm:prSet phldrT="[Texto]"/>
      <dgm:spPr/>
      <dgm:t>
        <a:bodyPr/>
        <a:lstStyle/>
        <a:p>
          <a:r>
            <a:rPr lang="es-CO"/>
            <a:t>Resultado X Probabilidad o Impacto según corresponda</a:t>
          </a:r>
        </a:p>
      </dgm:t>
    </dgm:pt>
    <dgm:pt modelId="{1DF693BA-D27C-42F0-B1AC-DA71778C36FD}" type="parTrans" cxnId="{91A93542-EB6C-49EE-984C-EF96986A120D}">
      <dgm:prSet/>
      <dgm:spPr/>
      <dgm:t>
        <a:bodyPr/>
        <a:lstStyle/>
        <a:p>
          <a:endParaRPr lang="es-CO"/>
        </a:p>
      </dgm:t>
    </dgm:pt>
    <dgm:pt modelId="{77B588AF-0052-4BF0-90AA-6B1BDB048509}" type="sibTrans" cxnId="{91A93542-EB6C-49EE-984C-EF96986A120D}">
      <dgm:prSet/>
      <dgm:spPr/>
      <dgm:t>
        <a:bodyPr/>
        <a:lstStyle/>
        <a:p>
          <a:endParaRPr lang="es-CO"/>
        </a:p>
      </dgm:t>
    </dgm:pt>
    <dgm:pt modelId="{35750692-3CA6-4F83-ACB0-96D51E131586}">
      <dgm:prSet phldrT="[Texto]"/>
      <dgm:spPr/>
      <dgm:t>
        <a:bodyPr/>
        <a:lstStyle/>
        <a:p>
          <a:r>
            <a:rPr lang="es-CO" b="1"/>
            <a:t>Control 2: </a:t>
          </a:r>
          <a:r>
            <a:rPr lang="es-CO"/>
            <a:t>% Tipo + %Implementación + %Documentación + %Evidencia</a:t>
          </a:r>
        </a:p>
      </dgm:t>
    </dgm:pt>
    <dgm:pt modelId="{FA2628D4-2374-42D6-91A0-FE27C5B2AF04}" type="parTrans" cxnId="{033D6FA2-99FE-46CE-99A2-0E1C0F78411F}">
      <dgm:prSet/>
      <dgm:spPr/>
      <dgm:t>
        <a:bodyPr/>
        <a:lstStyle/>
        <a:p>
          <a:endParaRPr lang="es-CO"/>
        </a:p>
      </dgm:t>
    </dgm:pt>
    <dgm:pt modelId="{35FBC17E-8AB1-45F1-9FEA-FBE8B71856D7}" type="sibTrans" cxnId="{033D6FA2-99FE-46CE-99A2-0E1C0F78411F}">
      <dgm:prSet/>
      <dgm:spPr/>
      <dgm:t>
        <a:bodyPr/>
        <a:lstStyle/>
        <a:p>
          <a:endParaRPr lang="es-CO"/>
        </a:p>
      </dgm:t>
    </dgm:pt>
    <dgm:pt modelId="{91DF5AEB-27F9-4173-A014-13F1B173EA3F}">
      <dgm:prSet/>
      <dgm:spPr/>
      <dgm:t>
        <a:bodyPr/>
        <a:lstStyle/>
        <a:p>
          <a:r>
            <a:rPr lang="es-CO" b="1"/>
            <a:t>Resultado de Impacto o Probabilidad Residual</a:t>
          </a:r>
        </a:p>
      </dgm:t>
    </dgm:pt>
    <dgm:pt modelId="{ADD6BA2E-C3C8-4977-A2FE-C924CD7FB14A}" type="parTrans" cxnId="{96BD1280-C10F-4C96-B6FD-8D9F7867E01A}">
      <dgm:prSet/>
      <dgm:spPr/>
      <dgm:t>
        <a:bodyPr/>
        <a:lstStyle/>
        <a:p>
          <a:endParaRPr lang="es-CO"/>
        </a:p>
      </dgm:t>
    </dgm:pt>
    <dgm:pt modelId="{1928781E-E53C-4620-AFCF-441AF728E3CA}" type="sibTrans" cxnId="{96BD1280-C10F-4C96-B6FD-8D9F7867E01A}">
      <dgm:prSet/>
      <dgm:spPr/>
      <dgm:t>
        <a:bodyPr/>
        <a:lstStyle/>
        <a:p>
          <a:endParaRPr lang="es-CO"/>
        </a:p>
      </dgm:t>
    </dgm:pt>
    <dgm:pt modelId="{F3367FAD-BCAA-4C40-826A-3E8B7819F559}" type="pres">
      <dgm:prSet presAssocID="{6BD99115-24FD-4B20-A7D3-A04A73DB78CD}" presName="Name0" presStyleCnt="0">
        <dgm:presLayoutVars>
          <dgm:dir/>
          <dgm:resizeHandles val="exact"/>
        </dgm:presLayoutVars>
      </dgm:prSet>
      <dgm:spPr/>
    </dgm:pt>
    <dgm:pt modelId="{E735CB92-1DFB-4E9B-82CE-787058580A2D}" type="pres">
      <dgm:prSet presAssocID="{FEBC9D55-3D59-4DE9-97F1-3B19F60F7925}" presName="node" presStyleLbl="node1" presStyleIdx="0" presStyleCnt="4">
        <dgm:presLayoutVars>
          <dgm:bulletEnabled val="1"/>
        </dgm:presLayoutVars>
      </dgm:prSet>
      <dgm:spPr/>
    </dgm:pt>
    <dgm:pt modelId="{AA3C9FA1-1915-4A64-A0C7-E6049991E103}" type="pres">
      <dgm:prSet presAssocID="{79D1EF35-23A0-4415-8F70-026E8C17FD74}" presName="sibTrans" presStyleLbl="sibTrans2D1" presStyleIdx="0" presStyleCnt="3"/>
      <dgm:spPr/>
    </dgm:pt>
    <dgm:pt modelId="{5307D5AE-E846-4D91-A4E2-A6952237BD4C}" type="pres">
      <dgm:prSet presAssocID="{79D1EF35-23A0-4415-8F70-026E8C17FD74}" presName="connectorText" presStyleLbl="sibTrans2D1" presStyleIdx="0" presStyleCnt="3"/>
      <dgm:spPr/>
    </dgm:pt>
    <dgm:pt modelId="{9C23AA18-B0E6-46F1-8A3F-F54A70CA8484}" type="pres">
      <dgm:prSet presAssocID="{4B738882-5F43-4426-A67B-DF55869589B8}" presName="node" presStyleLbl="node1" presStyleIdx="1" presStyleCnt="4">
        <dgm:presLayoutVars>
          <dgm:bulletEnabled val="1"/>
        </dgm:presLayoutVars>
      </dgm:prSet>
      <dgm:spPr/>
    </dgm:pt>
    <dgm:pt modelId="{AA330850-455C-45B0-9292-29FDE3E5F34D}" type="pres">
      <dgm:prSet presAssocID="{77B588AF-0052-4BF0-90AA-6B1BDB048509}" presName="sibTrans" presStyleLbl="sibTrans2D1" presStyleIdx="1" presStyleCnt="3"/>
      <dgm:spPr/>
    </dgm:pt>
    <dgm:pt modelId="{D2712593-9226-4E4C-A655-4AC2236799EF}" type="pres">
      <dgm:prSet presAssocID="{77B588AF-0052-4BF0-90AA-6B1BDB048509}" presName="connectorText" presStyleLbl="sibTrans2D1" presStyleIdx="1" presStyleCnt="3"/>
      <dgm:spPr/>
    </dgm:pt>
    <dgm:pt modelId="{F72E517E-F3D9-4E0B-9CB7-96063A5026A4}" type="pres">
      <dgm:prSet presAssocID="{35750692-3CA6-4F83-ACB0-96D51E131586}" presName="node" presStyleLbl="node1" presStyleIdx="2" presStyleCnt="4">
        <dgm:presLayoutVars>
          <dgm:bulletEnabled val="1"/>
        </dgm:presLayoutVars>
      </dgm:prSet>
      <dgm:spPr/>
    </dgm:pt>
    <dgm:pt modelId="{E2BA6619-0C88-4F2D-8B2C-D088C8DC455B}" type="pres">
      <dgm:prSet presAssocID="{35FBC17E-8AB1-45F1-9FEA-FBE8B71856D7}" presName="sibTrans" presStyleLbl="sibTrans2D1" presStyleIdx="2" presStyleCnt="3"/>
      <dgm:spPr/>
    </dgm:pt>
    <dgm:pt modelId="{4F53C006-048F-4F81-BE7C-7C0554A57558}" type="pres">
      <dgm:prSet presAssocID="{35FBC17E-8AB1-45F1-9FEA-FBE8B71856D7}" presName="connectorText" presStyleLbl="sibTrans2D1" presStyleIdx="2" presStyleCnt="3"/>
      <dgm:spPr/>
    </dgm:pt>
    <dgm:pt modelId="{469AE1A6-CFFC-40A6-972D-6FAFF19D255F}" type="pres">
      <dgm:prSet presAssocID="{91DF5AEB-27F9-4173-A014-13F1B173EA3F}" presName="node" presStyleLbl="node1" presStyleIdx="3" presStyleCnt="4">
        <dgm:presLayoutVars>
          <dgm:bulletEnabled val="1"/>
        </dgm:presLayoutVars>
      </dgm:prSet>
      <dgm:spPr/>
    </dgm:pt>
  </dgm:ptLst>
  <dgm:cxnLst>
    <dgm:cxn modelId="{E76CBE02-0599-477B-A3FF-83891041CF80}" type="presOf" srcId="{77B588AF-0052-4BF0-90AA-6B1BDB048509}" destId="{AA330850-455C-45B0-9292-29FDE3E5F34D}" srcOrd="0" destOrd="0" presId="urn:microsoft.com/office/officeart/2005/8/layout/process1"/>
    <dgm:cxn modelId="{CA6D9803-A776-40C2-81D8-E87C576B9269}" type="presOf" srcId="{91DF5AEB-27F9-4173-A014-13F1B173EA3F}" destId="{469AE1A6-CFFC-40A6-972D-6FAFF19D255F}" srcOrd="0" destOrd="0" presId="urn:microsoft.com/office/officeart/2005/8/layout/process1"/>
    <dgm:cxn modelId="{FB3CB81A-3D3E-4FCF-A82E-1DEDE2A9A877}" srcId="{6BD99115-24FD-4B20-A7D3-A04A73DB78CD}" destId="{FEBC9D55-3D59-4DE9-97F1-3B19F60F7925}" srcOrd="0" destOrd="0" parTransId="{6C267257-9D8B-4F73-A953-5416D2BEC997}" sibTransId="{79D1EF35-23A0-4415-8F70-026E8C17FD74}"/>
    <dgm:cxn modelId="{CA48AC23-F5C1-418E-AF06-4993DB69FF70}" type="presOf" srcId="{79D1EF35-23A0-4415-8F70-026E8C17FD74}" destId="{AA3C9FA1-1915-4A64-A0C7-E6049991E103}" srcOrd="0" destOrd="0" presId="urn:microsoft.com/office/officeart/2005/8/layout/process1"/>
    <dgm:cxn modelId="{908B6E26-A12D-4426-BF96-FE393082911E}" type="presOf" srcId="{35FBC17E-8AB1-45F1-9FEA-FBE8B71856D7}" destId="{E2BA6619-0C88-4F2D-8B2C-D088C8DC455B}" srcOrd="0" destOrd="0" presId="urn:microsoft.com/office/officeart/2005/8/layout/process1"/>
    <dgm:cxn modelId="{46A22C5D-2274-462B-B4C8-EA726ADB20B2}" type="presOf" srcId="{35750692-3CA6-4F83-ACB0-96D51E131586}" destId="{F72E517E-F3D9-4E0B-9CB7-96063A5026A4}" srcOrd="0" destOrd="0" presId="urn:microsoft.com/office/officeart/2005/8/layout/process1"/>
    <dgm:cxn modelId="{A632D541-CC80-480E-930C-96FFAF10246D}" type="presOf" srcId="{6BD99115-24FD-4B20-A7D3-A04A73DB78CD}" destId="{F3367FAD-BCAA-4C40-826A-3E8B7819F559}" srcOrd="0" destOrd="0" presId="urn:microsoft.com/office/officeart/2005/8/layout/process1"/>
    <dgm:cxn modelId="{91A93542-EB6C-49EE-984C-EF96986A120D}" srcId="{6BD99115-24FD-4B20-A7D3-A04A73DB78CD}" destId="{4B738882-5F43-4426-A67B-DF55869589B8}" srcOrd="1" destOrd="0" parTransId="{1DF693BA-D27C-42F0-B1AC-DA71778C36FD}" sibTransId="{77B588AF-0052-4BF0-90AA-6B1BDB048509}"/>
    <dgm:cxn modelId="{16A2DB59-FC7C-425A-8621-E592DE3C92A4}" type="presOf" srcId="{FEBC9D55-3D59-4DE9-97F1-3B19F60F7925}" destId="{E735CB92-1DFB-4E9B-82CE-787058580A2D}" srcOrd="0" destOrd="0" presId="urn:microsoft.com/office/officeart/2005/8/layout/process1"/>
    <dgm:cxn modelId="{96BD1280-C10F-4C96-B6FD-8D9F7867E01A}" srcId="{6BD99115-24FD-4B20-A7D3-A04A73DB78CD}" destId="{91DF5AEB-27F9-4173-A014-13F1B173EA3F}" srcOrd="3" destOrd="0" parTransId="{ADD6BA2E-C3C8-4977-A2FE-C924CD7FB14A}" sibTransId="{1928781E-E53C-4620-AFCF-441AF728E3CA}"/>
    <dgm:cxn modelId="{AAA7BB93-14B1-43B1-BD1E-F7D97DA64874}" type="presOf" srcId="{77B588AF-0052-4BF0-90AA-6B1BDB048509}" destId="{D2712593-9226-4E4C-A655-4AC2236799EF}" srcOrd="1" destOrd="0" presId="urn:microsoft.com/office/officeart/2005/8/layout/process1"/>
    <dgm:cxn modelId="{033D6FA2-99FE-46CE-99A2-0E1C0F78411F}" srcId="{6BD99115-24FD-4B20-A7D3-A04A73DB78CD}" destId="{35750692-3CA6-4F83-ACB0-96D51E131586}" srcOrd="2" destOrd="0" parTransId="{FA2628D4-2374-42D6-91A0-FE27C5B2AF04}" sibTransId="{35FBC17E-8AB1-45F1-9FEA-FBE8B71856D7}"/>
    <dgm:cxn modelId="{A1602DC1-BF05-4923-9743-3DF719687C43}" type="presOf" srcId="{79D1EF35-23A0-4415-8F70-026E8C17FD74}" destId="{5307D5AE-E846-4D91-A4E2-A6952237BD4C}" srcOrd="1" destOrd="0" presId="urn:microsoft.com/office/officeart/2005/8/layout/process1"/>
    <dgm:cxn modelId="{739855CF-060A-45B1-991A-94FA3DB24521}" type="presOf" srcId="{35FBC17E-8AB1-45F1-9FEA-FBE8B71856D7}" destId="{4F53C006-048F-4F81-BE7C-7C0554A57558}" srcOrd="1" destOrd="0" presId="urn:microsoft.com/office/officeart/2005/8/layout/process1"/>
    <dgm:cxn modelId="{F27759E0-3C12-4108-92ED-6BFAC25FFEC2}" type="presOf" srcId="{4B738882-5F43-4426-A67B-DF55869589B8}" destId="{9C23AA18-B0E6-46F1-8A3F-F54A70CA8484}" srcOrd="0" destOrd="0" presId="urn:microsoft.com/office/officeart/2005/8/layout/process1"/>
    <dgm:cxn modelId="{7F300BB3-558F-41FD-979B-F86AF0D5A10D}" type="presParOf" srcId="{F3367FAD-BCAA-4C40-826A-3E8B7819F559}" destId="{E735CB92-1DFB-4E9B-82CE-787058580A2D}" srcOrd="0" destOrd="0" presId="urn:microsoft.com/office/officeart/2005/8/layout/process1"/>
    <dgm:cxn modelId="{2AD96E69-12F7-46BB-8779-C281CAF5B89C}" type="presParOf" srcId="{F3367FAD-BCAA-4C40-826A-3E8B7819F559}" destId="{AA3C9FA1-1915-4A64-A0C7-E6049991E103}" srcOrd="1" destOrd="0" presId="urn:microsoft.com/office/officeart/2005/8/layout/process1"/>
    <dgm:cxn modelId="{D7A9AA25-B886-4A20-8C57-9ECE66FD2A42}" type="presParOf" srcId="{AA3C9FA1-1915-4A64-A0C7-E6049991E103}" destId="{5307D5AE-E846-4D91-A4E2-A6952237BD4C}" srcOrd="0" destOrd="0" presId="urn:microsoft.com/office/officeart/2005/8/layout/process1"/>
    <dgm:cxn modelId="{2C3151C7-5597-4801-B6E2-9E62B5F9DA1B}" type="presParOf" srcId="{F3367FAD-BCAA-4C40-826A-3E8B7819F559}" destId="{9C23AA18-B0E6-46F1-8A3F-F54A70CA8484}" srcOrd="2" destOrd="0" presId="urn:microsoft.com/office/officeart/2005/8/layout/process1"/>
    <dgm:cxn modelId="{E3E257BD-FC8F-495C-9D74-0C7CB96DC381}" type="presParOf" srcId="{F3367FAD-BCAA-4C40-826A-3E8B7819F559}" destId="{AA330850-455C-45B0-9292-29FDE3E5F34D}" srcOrd="3" destOrd="0" presId="urn:microsoft.com/office/officeart/2005/8/layout/process1"/>
    <dgm:cxn modelId="{9E555BD7-0FE4-4D8A-BEE9-9E53DC2F0895}" type="presParOf" srcId="{AA330850-455C-45B0-9292-29FDE3E5F34D}" destId="{D2712593-9226-4E4C-A655-4AC2236799EF}" srcOrd="0" destOrd="0" presId="urn:microsoft.com/office/officeart/2005/8/layout/process1"/>
    <dgm:cxn modelId="{9025BE2C-829F-4F76-9E0C-5241CAC44B9A}" type="presParOf" srcId="{F3367FAD-BCAA-4C40-826A-3E8B7819F559}" destId="{F72E517E-F3D9-4E0B-9CB7-96063A5026A4}" srcOrd="4" destOrd="0" presId="urn:microsoft.com/office/officeart/2005/8/layout/process1"/>
    <dgm:cxn modelId="{3A08B829-D441-4C0F-A567-D3F2EF728319}" type="presParOf" srcId="{F3367FAD-BCAA-4C40-826A-3E8B7819F559}" destId="{E2BA6619-0C88-4F2D-8B2C-D088C8DC455B}" srcOrd="5" destOrd="0" presId="urn:microsoft.com/office/officeart/2005/8/layout/process1"/>
    <dgm:cxn modelId="{2A203D4A-34FB-4D41-9D07-AF7E79F16878}" type="presParOf" srcId="{E2BA6619-0C88-4F2D-8B2C-D088C8DC455B}" destId="{4F53C006-048F-4F81-BE7C-7C0554A57558}" srcOrd="0" destOrd="0" presId="urn:microsoft.com/office/officeart/2005/8/layout/process1"/>
    <dgm:cxn modelId="{B9D4A7DF-123D-4A70-AD38-9AB7677AE9AD}" type="presParOf" srcId="{F3367FAD-BCAA-4C40-826A-3E8B7819F559}" destId="{469AE1A6-CFFC-40A6-972D-6FAFF19D255F}" srcOrd="6" destOrd="0" presId="urn:microsoft.com/office/officeart/2005/8/layout/process1"/>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735CB92-1DFB-4E9B-82CE-787058580A2D}">
      <dsp:nvSpPr>
        <dsp:cNvPr id="0" name=""/>
        <dsp:cNvSpPr/>
      </dsp:nvSpPr>
      <dsp:spPr>
        <a:xfrm>
          <a:off x="4130" y="0"/>
          <a:ext cx="1806065" cy="713774"/>
        </a:xfrm>
        <a:prstGeom prst="roundRect">
          <a:avLst>
            <a:gd name="adj" fmla="val 10000"/>
          </a:avLst>
        </a:prstGeom>
        <a:gradFill rotWithShape="0">
          <a:gsLst>
            <a:gs pos="0">
              <a:schemeClr val="dk2">
                <a:hueOff val="0"/>
                <a:satOff val="0"/>
                <a:lumOff val="0"/>
                <a:alphaOff val="0"/>
                <a:satMod val="103000"/>
                <a:lumMod val="102000"/>
                <a:tint val="94000"/>
              </a:schemeClr>
            </a:gs>
            <a:gs pos="50000">
              <a:schemeClr val="dk2">
                <a:hueOff val="0"/>
                <a:satOff val="0"/>
                <a:lumOff val="0"/>
                <a:alphaOff val="0"/>
                <a:satMod val="110000"/>
                <a:lumMod val="100000"/>
                <a:shade val="100000"/>
              </a:schemeClr>
            </a:gs>
            <a:gs pos="100000">
              <a:schemeClr val="dk2">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s-CO" sz="1000" b="1" kern="1200"/>
            <a:t>Control 1: </a:t>
          </a:r>
          <a:r>
            <a:rPr lang="es-CO" sz="1000" kern="1200"/>
            <a:t>% Tipo + %Implementación + %Documentación + %Evidencia</a:t>
          </a:r>
        </a:p>
      </dsp:txBody>
      <dsp:txXfrm>
        <a:off x="25036" y="20906"/>
        <a:ext cx="1764253" cy="671962"/>
      </dsp:txXfrm>
    </dsp:sp>
    <dsp:sp modelId="{AA3C9FA1-1915-4A64-A0C7-E6049991E103}">
      <dsp:nvSpPr>
        <dsp:cNvPr id="0" name=""/>
        <dsp:cNvSpPr/>
      </dsp:nvSpPr>
      <dsp:spPr>
        <a:xfrm>
          <a:off x="1990802" y="132934"/>
          <a:ext cx="382885" cy="447904"/>
        </a:xfrm>
        <a:prstGeom prst="rightArrow">
          <a:avLst>
            <a:gd name="adj1" fmla="val 60000"/>
            <a:gd name="adj2" fmla="val 50000"/>
          </a:avLst>
        </a:prstGeom>
        <a:gradFill rotWithShape="0">
          <a:gsLst>
            <a:gs pos="0">
              <a:schemeClr val="dk2">
                <a:tint val="60000"/>
                <a:hueOff val="0"/>
                <a:satOff val="0"/>
                <a:lumOff val="0"/>
                <a:alphaOff val="0"/>
                <a:satMod val="103000"/>
                <a:lumMod val="102000"/>
                <a:tint val="94000"/>
              </a:schemeClr>
            </a:gs>
            <a:gs pos="50000">
              <a:schemeClr val="dk2">
                <a:tint val="60000"/>
                <a:hueOff val="0"/>
                <a:satOff val="0"/>
                <a:lumOff val="0"/>
                <a:alphaOff val="0"/>
                <a:satMod val="110000"/>
                <a:lumMod val="100000"/>
                <a:shade val="100000"/>
              </a:schemeClr>
            </a:gs>
            <a:gs pos="100000">
              <a:schemeClr val="dk2">
                <a:tint val="60000"/>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es-CO" sz="800" kern="1200"/>
        </a:p>
      </dsp:txBody>
      <dsp:txXfrm>
        <a:off x="1990802" y="222515"/>
        <a:ext cx="268020" cy="268742"/>
      </dsp:txXfrm>
    </dsp:sp>
    <dsp:sp modelId="{9C23AA18-B0E6-46F1-8A3F-F54A70CA8484}">
      <dsp:nvSpPr>
        <dsp:cNvPr id="0" name=""/>
        <dsp:cNvSpPr/>
      </dsp:nvSpPr>
      <dsp:spPr>
        <a:xfrm>
          <a:off x="2532621" y="0"/>
          <a:ext cx="1806065" cy="713774"/>
        </a:xfrm>
        <a:prstGeom prst="roundRect">
          <a:avLst>
            <a:gd name="adj" fmla="val 10000"/>
          </a:avLst>
        </a:prstGeom>
        <a:gradFill rotWithShape="0">
          <a:gsLst>
            <a:gs pos="0">
              <a:schemeClr val="dk2">
                <a:hueOff val="0"/>
                <a:satOff val="0"/>
                <a:lumOff val="0"/>
                <a:alphaOff val="0"/>
                <a:satMod val="103000"/>
                <a:lumMod val="102000"/>
                <a:tint val="94000"/>
              </a:schemeClr>
            </a:gs>
            <a:gs pos="50000">
              <a:schemeClr val="dk2">
                <a:hueOff val="0"/>
                <a:satOff val="0"/>
                <a:lumOff val="0"/>
                <a:alphaOff val="0"/>
                <a:satMod val="110000"/>
                <a:lumMod val="100000"/>
                <a:shade val="100000"/>
              </a:schemeClr>
            </a:gs>
            <a:gs pos="100000">
              <a:schemeClr val="dk2">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s-CO" sz="1000" kern="1200"/>
            <a:t>Resultado X Probabilidad o Impacto según corresponda</a:t>
          </a:r>
        </a:p>
      </dsp:txBody>
      <dsp:txXfrm>
        <a:off x="2553527" y="20906"/>
        <a:ext cx="1764253" cy="671962"/>
      </dsp:txXfrm>
    </dsp:sp>
    <dsp:sp modelId="{AA330850-455C-45B0-9292-29FDE3E5F34D}">
      <dsp:nvSpPr>
        <dsp:cNvPr id="0" name=""/>
        <dsp:cNvSpPr/>
      </dsp:nvSpPr>
      <dsp:spPr>
        <a:xfrm>
          <a:off x="4519293" y="132934"/>
          <a:ext cx="382885" cy="447904"/>
        </a:xfrm>
        <a:prstGeom prst="rightArrow">
          <a:avLst>
            <a:gd name="adj1" fmla="val 60000"/>
            <a:gd name="adj2" fmla="val 50000"/>
          </a:avLst>
        </a:prstGeom>
        <a:gradFill rotWithShape="0">
          <a:gsLst>
            <a:gs pos="0">
              <a:schemeClr val="dk2">
                <a:tint val="60000"/>
                <a:hueOff val="0"/>
                <a:satOff val="0"/>
                <a:lumOff val="0"/>
                <a:alphaOff val="0"/>
                <a:satMod val="103000"/>
                <a:lumMod val="102000"/>
                <a:tint val="94000"/>
              </a:schemeClr>
            </a:gs>
            <a:gs pos="50000">
              <a:schemeClr val="dk2">
                <a:tint val="60000"/>
                <a:hueOff val="0"/>
                <a:satOff val="0"/>
                <a:lumOff val="0"/>
                <a:alphaOff val="0"/>
                <a:satMod val="110000"/>
                <a:lumMod val="100000"/>
                <a:shade val="100000"/>
              </a:schemeClr>
            </a:gs>
            <a:gs pos="100000">
              <a:schemeClr val="dk2">
                <a:tint val="60000"/>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es-CO" sz="800" kern="1200"/>
        </a:p>
      </dsp:txBody>
      <dsp:txXfrm>
        <a:off x="4519293" y="222515"/>
        <a:ext cx="268020" cy="268742"/>
      </dsp:txXfrm>
    </dsp:sp>
    <dsp:sp modelId="{F72E517E-F3D9-4E0B-9CB7-96063A5026A4}">
      <dsp:nvSpPr>
        <dsp:cNvPr id="0" name=""/>
        <dsp:cNvSpPr/>
      </dsp:nvSpPr>
      <dsp:spPr>
        <a:xfrm>
          <a:off x="5061113" y="0"/>
          <a:ext cx="1806065" cy="713774"/>
        </a:xfrm>
        <a:prstGeom prst="roundRect">
          <a:avLst>
            <a:gd name="adj" fmla="val 10000"/>
          </a:avLst>
        </a:prstGeom>
        <a:gradFill rotWithShape="0">
          <a:gsLst>
            <a:gs pos="0">
              <a:schemeClr val="dk2">
                <a:hueOff val="0"/>
                <a:satOff val="0"/>
                <a:lumOff val="0"/>
                <a:alphaOff val="0"/>
                <a:satMod val="103000"/>
                <a:lumMod val="102000"/>
                <a:tint val="94000"/>
              </a:schemeClr>
            </a:gs>
            <a:gs pos="50000">
              <a:schemeClr val="dk2">
                <a:hueOff val="0"/>
                <a:satOff val="0"/>
                <a:lumOff val="0"/>
                <a:alphaOff val="0"/>
                <a:satMod val="110000"/>
                <a:lumMod val="100000"/>
                <a:shade val="100000"/>
              </a:schemeClr>
            </a:gs>
            <a:gs pos="100000">
              <a:schemeClr val="dk2">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s-CO" sz="1000" b="1" kern="1200"/>
            <a:t>Control 2: </a:t>
          </a:r>
          <a:r>
            <a:rPr lang="es-CO" sz="1000" kern="1200"/>
            <a:t>% Tipo + %Implementación + %Documentación + %Evidencia</a:t>
          </a:r>
        </a:p>
      </dsp:txBody>
      <dsp:txXfrm>
        <a:off x="5082019" y="20906"/>
        <a:ext cx="1764253" cy="671962"/>
      </dsp:txXfrm>
    </dsp:sp>
    <dsp:sp modelId="{E2BA6619-0C88-4F2D-8B2C-D088C8DC455B}">
      <dsp:nvSpPr>
        <dsp:cNvPr id="0" name=""/>
        <dsp:cNvSpPr/>
      </dsp:nvSpPr>
      <dsp:spPr>
        <a:xfrm>
          <a:off x="7047784" y="132934"/>
          <a:ext cx="382885" cy="447904"/>
        </a:xfrm>
        <a:prstGeom prst="rightArrow">
          <a:avLst>
            <a:gd name="adj1" fmla="val 60000"/>
            <a:gd name="adj2" fmla="val 50000"/>
          </a:avLst>
        </a:prstGeom>
        <a:gradFill rotWithShape="0">
          <a:gsLst>
            <a:gs pos="0">
              <a:schemeClr val="dk2">
                <a:tint val="60000"/>
                <a:hueOff val="0"/>
                <a:satOff val="0"/>
                <a:lumOff val="0"/>
                <a:alphaOff val="0"/>
                <a:satMod val="103000"/>
                <a:lumMod val="102000"/>
                <a:tint val="94000"/>
              </a:schemeClr>
            </a:gs>
            <a:gs pos="50000">
              <a:schemeClr val="dk2">
                <a:tint val="60000"/>
                <a:hueOff val="0"/>
                <a:satOff val="0"/>
                <a:lumOff val="0"/>
                <a:alphaOff val="0"/>
                <a:satMod val="110000"/>
                <a:lumMod val="100000"/>
                <a:shade val="100000"/>
              </a:schemeClr>
            </a:gs>
            <a:gs pos="100000">
              <a:schemeClr val="dk2">
                <a:tint val="60000"/>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es-CO" sz="800" kern="1200"/>
        </a:p>
      </dsp:txBody>
      <dsp:txXfrm>
        <a:off x="7047784" y="222515"/>
        <a:ext cx="268020" cy="268742"/>
      </dsp:txXfrm>
    </dsp:sp>
    <dsp:sp modelId="{469AE1A6-CFFC-40A6-972D-6FAFF19D255F}">
      <dsp:nvSpPr>
        <dsp:cNvPr id="0" name=""/>
        <dsp:cNvSpPr/>
      </dsp:nvSpPr>
      <dsp:spPr>
        <a:xfrm>
          <a:off x="7589604" y="0"/>
          <a:ext cx="1806065" cy="713774"/>
        </a:xfrm>
        <a:prstGeom prst="roundRect">
          <a:avLst>
            <a:gd name="adj" fmla="val 10000"/>
          </a:avLst>
        </a:prstGeom>
        <a:gradFill rotWithShape="0">
          <a:gsLst>
            <a:gs pos="0">
              <a:schemeClr val="dk2">
                <a:hueOff val="0"/>
                <a:satOff val="0"/>
                <a:lumOff val="0"/>
                <a:alphaOff val="0"/>
                <a:satMod val="103000"/>
                <a:lumMod val="102000"/>
                <a:tint val="94000"/>
              </a:schemeClr>
            </a:gs>
            <a:gs pos="50000">
              <a:schemeClr val="dk2">
                <a:hueOff val="0"/>
                <a:satOff val="0"/>
                <a:lumOff val="0"/>
                <a:alphaOff val="0"/>
                <a:satMod val="110000"/>
                <a:lumMod val="100000"/>
                <a:shade val="100000"/>
              </a:schemeClr>
            </a:gs>
            <a:gs pos="100000">
              <a:schemeClr val="dk2">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s-CO" sz="1000" b="1" kern="1200"/>
            <a:t>Resultado de Impacto o Probabilidad Residual</a:t>
          </a:r>
        </a:p>
      </dsp:txBody>
      <dsp:txXfrm>
        <a:off x="7610510" y="20906"/>
        <a:ext cx="1764253" cy="671962"/>
      </dsp:txXfrm>
    </dsp:sp>
  </dsp:spTree>
</dsp:drawing>
</file>

<file path=xl/diagrams/layout1.xml><?xml version="1.0" encoding="utf-8"?>
<dgm:layoutDef xmlns:dgm="http://schemas.openxmlformats.org/drawingml/2006/diagram" xmlns:a="http://schemas.openxmlformats.org/drawingml/2006/main" uniqueId="urn:microsoft.com/office/officeart/2005/8/layout/process1">
  <dgm:title val=""/>
  <dgm:desc val=""/>
  <dgm:catLst>
    <dgm:cat type="process" pri="1000"/>
    <dgm:cat type="convert" pri="1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ptType="node" refType="w"/>
      <dgm:constr type="h" for="ch" ptType="node" op="equ"/>
      <dgm:constr type="primFontSz" for="ch" ptType="node" op="equ" val="65"/>
      <dgm:constr type="w" for="ch" ptType="sibTrans" refType="w" refFor="ch" refPtType="node" op="equ" fact="0.4"/>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18" fact="NaN" max="NaN"/>
          <dgm:rule type="h" val="NaN" fact="1.5" max="NaN"/>
          <dgm:rule type="primFontSz" val="5" fact="NaN" max="NaN"/>
          <dgm:rule type="h" val="INF"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diagramQuickStyle" Target="../diagrams/quickStyle1.xml"/><Relationship Id="rId13" Type="http://schemas.openxmlformats.org/officeDocument/2006/relationships/image" Target="../media/image10.png"/><Relationship Id="rId3" Type="http://schemas.openxmlformats.org/officeDocument/2006/relationships/image" Target="../media/image6.emf"/><Relationship Id="rId7" Type="http://schemas.openxmlformats.org/officeDocument/2006/relationships/diagramLayout" Target="../diagrams/layout1.xml"/><Relationship Id="rId12" Type="http://schemas.openxmlformats.org/officeDocument/2006/relationships/image" Target="../media/image9.png"/><Relationship Id="rId2" Type="http://schemas.openxmlformats.org/officeDocument/2006/relationships/image" Target="../media/image1.png"/><Relationship Id="rId16" Type="http://schemas.openxmlformats.org/officeDocument/2006/relationships/image" Target="../media/image3.png"/><Relationship Id="rId1" Type="http://schemas.openxmlformats.org/officeDocument/2006/relationships/image" Target="../media/image5.emf"/><Relationship Id="rId6" Type="http://schemas.openxmlformats.org/officeDocument/2006/relationships/diagramData" Target="../diagrams/data1.xml"/><Relationship Id="rId11" Type="http://schemas.openxmlformats.org/officeDocument/2006/relationships/image" Target="../media/image2.png"/><Relationship Id="rId5" Type="http://schemas.openxmlformats.org/officeDocument/2006/relationships/image" Target="../media/image8.emf"/><Relationship Id="rId15" Type="http://schemas.openxmlformats.org/officeDocument/2006/relationships/image" Target="../media/image12.png"/><Relationship Id="rId10" Type="http://schemas.microsoft.com/office/2007/relationships/diagramDrawing" Target="../diagrams/drawing1.xml"/><Relationship Id="rId4" Type="http://schemas.openxmlformats.org/officeDocument/2006/relationships/image" Target="../media/image7.emf"/><Relationship Id="rId9" Type="http://schemas.openxmlformats.org/officeDocument/2006/relationships/diagramColors" Target="../diagrams/colors1.xml"/><Relationship Id="rId14" Type="http://schemas.openxmlformats.org/officeDocument/2006/relationships/image" Target="../media/image1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0</xdr:colOff>
      <xdr:row>1</xdr:row>
      <xdr:rowOff>135478</xdr:rowOff>
    </xdr:to>
    <xdr:sp macro="" textlink="">
      <xdr:nvSpPr>
        <xdr:cNvPr id="4" name="AutoShape 1" descr="Pdf icono gratis">
          <a:extLst>
            <a:ext uri="{FF2B5EF4-FFF2-40B4-BE49-F238E27FC236}">
              <a16:creationId xmlns:a16="http://schemas.microsoft.com/office/drawing/2014/main" id="{3C40A7F8-4037-411F-8F83-9FC86E45E439}"/>
            </a:ext>
          </a:extLst>
        </xdr:cNvPr>
        <xdr:cNvSpPr>
          <a:spLocks noChangeAspect="1" noChangeArrowheads="1"/>
        </xdr:cNvSpPr>
      </xdr:nvSpPr>
      <xdr:spPr bwMode="auto">
        <a:xfrm>
          <a:off x="10179050" y="0"/>
          <a:ext cx="0" cy="3196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27329</xdr:colOff>
      <xdr:row>12</xdr:row>
      <xdr:rowOff>0</xdr:rowOff>
    </xdr:from>
    <xdr:to>
      <xdr:col>2</xdr:col>
      <xdr:colOff>27329</xdr:colOff>
      <xdr:row>18</xdr:row>
      <xdr:rowOff>266700</xdr:rowOff>
    </xdr:to>
    <xdr:pic>
      <xdr:nvPicPr>
        <xdr:cNvPr id="6" name="Imagen 5">
          <a:extLst>
            <a:ext uri="{FF2B5EF4-FFF2-40B4-BE49-F238E27FC236}">
              <a16:creationId xmlns:a16="http://schemas.microsoft.com/office/drawing/2014/main" id="{14538775-EF32-4B05-8BA5-8AC3E1E2EC50}"/>
            </a:ext>
          </a:extLst>
        </xdr:cNvPr>
        <xdr:cNvPicPr>
          <a:picLocks noChangeAspect="1"/>
        </xdr:cNvPicPr>
      </xdr:nvPicPr>
      <xdr:blipFill>
        <a:blip xmlns:r="http://schemas.openxmlformats.org/officeDocument/2006/relationships" r:embed="rId1"/>
        <a:stretch>
          <a:fillRect/>
        </a:stretch>
      </xdr:blipFill>
      <xdr:spPr>
        <a:xfrm>
          <a:off x="236879" y="44148375"/>
          <a:ext cx="5959051" cy="3290322"/>
        </a:xfrm>
        <a:prstGeom prst="rect">
          <a:avLst/>
        </a:prstGeom>
      </xdr:spPr>
    </xdr:pic>
    <xdr:clientData/>
  </xdr:twoCellAnchor>
  <xdr:twoCellAnchor editAs="oneCell">
    <xdr:from>
      <xdr:col>1</xdr:col>
      <xdr:colOff>66502</xdr:colOff>
      <xdr:row>12</xdr:row>
      <xdr:rowOff>0</xdr:rowOff>
    </xdr:from>
    <xdr:to>
      <xdr:col>1</xdr:col>
      <xdr:colOff>66502</xdr:colOff>
      <xdr:row>18</xdr:row>
      <xdr:rowOff>266700</xdr:rowOff>
    </xdr:to>
    <xdr:pic>
      <xdr:nvPicPr>
        <xdr:cNvPr id="11" name="Imagen 10">
          <a:extLst>
            <a:ext uri="{FF2B5EF4-FFF2-40B4-BE49-F238E27FC236}">
              <a16:creationId xmlns:a16="http://schemas.microsoft.com/office/drawing/2014/main" id="{D6E1BF06-A619-4C5A-BE2A-75FD7E12175D}"/>
            </a:ext>
          </a:extLst>
        </xdr:cNvPr>
        <xdr:cNvPicPr>
          <a:picLocks noChangeAspect="1"/>
        </xdr:cNvPicPr>
      </xdr:nvPicPr>
      <xdr:blipFill>
        <a:blip xmlns:r="http://schemas.openxmlformats.org/officeDocument/2006/relationships" r:embed="rId2"/>
        <a:stretch>
          <a:fillRect/>
        </a:stretch>
      </xdr:blipFill>
      <xdr:spPr>
        <a:xfrm>
          <a:off x="174452" y="28460816"/>
          <a:ext cx="5829560" cy="2660566"/>
        </a:xfrm>
        <a:prstGeom prst="rect">
          <a:avLst/>
        </a:prstGeom>
      </xdr:spPr>
    </xdr:pic>
    <xdr:clientData/>
  </xdr:twoCellAnchor>
  <xdr:twoCellAnchor>
    <xdr:from>
      <xdr:col>3</xdr:col>
      <xdr:colOff>648369</xdr:colOff>
      <xdr:row>1</xdr:row>
      <xdr:rowOff>66835</xdr:rowOff>
    </xdr:from>
    <xdr:to>
      <xdr:col>7</xdr:col>
      <xdr:colOff>590550</xdr:colOff>
      <xdr:row>5</xdr:row>
      <xdr:rowOff>329859</xdr:rowOff>
    </xdr:to>
    <xdr:pic>
      <xdr:nvPicPr>
        <xdr:cNvPr id="17" name="Imagen 1">
          <a:extLst>
            <a:ext uri="{FF2B5EF4-FFF2-40B4-BE49-F238E27FC236}">
              <a16:creationId xmlns:a16="http://schemas.microsoft.com/office/drawing/2014/main" id="{538E58CA-89E6-4CBC-A3E8-7CAB9F3BBBF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67619" y="66835"/>
          <a:ext cx="5580981" cy="961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0</xdr:colOff>
      <xdr:row>2</xdr:row>
      <xdr:rowOff>148178</xdr:rowOff>
    </xdr:to>
    <xdr:sp macro="" textlink="">
      <xdr:nvSpPr>
        <xdr:cNvPr id="3" name="AutoShape 1" descr="Pdf icono gratis">
          <a:extLst>
            <a:ext uri="{FF2B5EF4-FFF2-40B4-BE49-F238E27FC236}">
              <a16:creationId xmlns:a16="http://schemas.microsoft.com/office/drawing/2014/main" id="{9F9122E8-B095-4A6E-9080-6DB070C70E76}"/>
            </a:ext>
          </a:extLst>
        </xdr:cNvPr>
        <xdr:cNvSpPr>
          <a:spLocks noChangeAspect="1" noChangeArrowheads="1"/>
        </xdr:cNvSpPr>
      </xdr:nvSpPr>
      <xdr:spPr bwMode="auto">
        <a:xfrm>
          <a:off x="8667750" y="9153525"/>
          <a:ext cx="0" cy="3165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571500</xdr:colOff>
      <xdr:row>44</xdr:row>
      <xdr:rowOff>85725</xdr:rowOff>
    </xdr:from>
    <xdr:to>
      <xdr:col>5</xdr:col>
      <xdr:colOff>584870</xdr:colOff>
      <xdr:row>46</xdr:row>
      <xdr:rowOff>66053</xdr:rowOff>
    </xdr:to>
    <xdr:pic>
      <xdr:nvPicPr>
        <xdr:cNvPr id="13" name="Imagen 12">
          <a:extLst>
            <a:ext uri="{FF2B5EF4-FFF2-40B4-BE49-F238E27FC236}">
              <a16:creationId xmlns:a16="http://schemas.microsoft.com/office/drawing/2014/main" id="{3178443E-8AA4-ED83-A70C-BEFE3B1453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6600" y="3867150"/>
          <a:ext cx="4124326" cy="361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27329</xdr:colOff>
      <xdr:row>206</xdr:row>
      <xdr:rowOff>28575</xdr:rowOff>
    </xdr:from>
    <xdr:to>
      <xdr:col>6</xdr:col>
      <xdr:colOff>247317</xdr:colOff>
      <xdr:row>223</xdr:row>
      <xdr:rowOff>93097</xdr:rowOff>
    </xdr:to>
    <xdr:pic>
      <xdr:nvPicPr>
        <xdr:cNvPr id="23" name="Imagen 22">
          <a:extLst>
            <a:ext uri="{FF2B5EF4-FFF2-40B4-BE49-F238E27FC236}">
              <a16:creationId xmlns:a16="http://schemas.microsoft.com/office/drawing/2014/main" id="{94F55C7F-C187-E6AE-006F-FAEF5E49F4D0}"/>
            </a:ext>
          </a:extLst>
        </xdr:cNvPr>
        <xdr:cNvPicPr>
          <a:picLocks noChangeAspect="1"/>
        </xdr:cNvPicPr>
      </xdr:nvPicPr>
      <xdr:blipFill>
        <a:blip xmlns:r="http://schemas.openxmlformats.org/officeDocument/2006/relationships" r:embed="rId2"/>
        <a:stretch>
          <a:fillRect/>
        </a:stretch>
      </xdr:blipFill>
      <xdr:spPr>
        <a:xfrm>
          <a:off x="1056697" y="43342259"/>
          <a:ext cx="5961724" cy="3339785"/>
        </a:xfrm>
        <a:prstGeom prst="rect">
          <a:avLst/>
        </a:prstGeom>
      </xdr:spPr>
    </xdr:pic>
    <xdr:clientData/>
  </xdr:twoCellAnchor>
  <xdr:twoCellAnchor editAs="oneCell">
    <xdr:from>
      <xdr:col>2</xdr:col>
      <xdr:colOff>419100</xdr:colOff>
      <xdr:row>153</xdr:row>
      <xdr:rowOff>47625</xdr:rowOff>
    </xdr:from>
    <xdr:to>
      <xdr:col>5</xdr:col>
      <xdr:colOff>1127293</xdr:colOff>
      <xdr:row>154</xdr:row>
      <xdr:rowOff>142027</xdr:rowOff>
    </xdr:to>
    <xdr:pic>
      <xdr:nvPicPr>
        <xdr:cNvPr id="27" name="Imagen 26">
          <a:extLst>
            <a:ext uri="{FF2B5EF4-FFF2-40B4-BE49-F238E27FC236}">
              <a16:creationId xmlns:a16="http://schemas.microsoft.com/office/drawing/2014/main" id="{28F23407-337B-3EE7-5AF1-EC2C32F6FFB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66850" y="17602200"/>
          <a:ext cx="4781550" cy="2753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666750</xdr:colOff>
      <xdr:row>163</xdr:row>
      <xdr:rowOff>76199</xdr:rowOff>
    </xdr:from>
    <xdr:to>
      <xdr:col>5</xdr:col>
      <xdr:colOff>468359</xdr:colOff>
      <xdr:row>164</xdr:row>
      <xdr:rowOff>142876</xdr:rowOff>
    </xdr:to>
    <xdr:pic>
      <xdr:nvPicPr>
        <xdr:cNvPr id="29" name="Imagen 28">
          <a:extLst>
            <a:ext uri="{FF2B5EF4-FFF2-40B4-BE49-F238E27FC236}">
              <a16:creationId xmlns:a16="http://schemas.microsoft.com/office/drawing/2014/main" id="{A5D9427B-6EB7-435E-C86B-7CE9C930FB7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14500" y="19278599"/>
          <a:ext cx="3916074"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523876</xdr:colOff>
      <xdr:row>173</xdr:row>
      <xdr:rowOff>114300</xdr:rowOff>
    </xdr:from>
    <xdr:to>
      <xdr:col>5</xdr:col>
      <xdr:colOff>1090697</xdr:colOff>
      <xdr:row>183</xdr:row>
      <xdr:rowOff>6608</xdr:rowOff>
    </xdr:to>
    <xdr:pic>
      <xdr:nvPicPr>
        <xdr:cNvPr id="32" name="Imagen 31">
          <a:extLst>
            <a:ext uri="{FF2B5EF4-FFF2-40B4-BE49-F238E27FC236}">
              <a16:creationId xmlns:a16="http://schemas.microsoft.com/office/drawing/2014/main" id="{676EDBE1-5F8B-873D-4105-D1C412D3058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96251" y="16125825"/>
          <a:ext cx="3238500" cy="1825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85725</xdr:colOff>
      <xdr:row>192</xdr:row>
      <xdr:rowOff>95250</xdr:rowOff>
    </xdr:from>
    <xdr:to>
      <xdr:col>8</xdr:col>
      <xdr:colOff>676275</xdr:colOff>
      <xdr:row>196</xdr:row>
      <xdr:rowOff>76200</xdr:rowOff>
    </xdr:to>
    <xdr:graphicFrame macro="">
      <xdr:nvGraphicFramePr>
        <xdr:cNvPr id="33" name="Diagrama 32">
          <a:extLst>
            <a:ext uri="{FF2B5EF4-FFF2-40B4-BE49-F238E27FC236}">
              <a16:creationId xmlns:a16="http://schemas.microsoft.com/office/drawing/2014/main" id="{FBFC351A-2007-058D-8908-752C1CBA1FC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editAs="oneCell">
    <xdr:from>
      <xdr:col>1</xdr:col>
      <xdr:colOff>66502</xdr:colOff>
      <xdr:row>122</xdr:row>
      <xdr:rowOff>108066</xdr:rowOff>
    </xdr:from>
    <xdr:to>
      <xdr:col>6</xdr:col>
      <xdr:colOff>55399</xdr:colOff>
      <xdr:row>138</xdr:row>
      <xdr:rowOff>25433</xdr:rowOff>
    </xdr:to>
    <xdr:pic>
      <xdr:nvPicPr>
        <xdr:cNvPr id="7" name="Imagen 6">
          <a:extLst>
            <a:ext uri="{FF2B5EF4-FFF2-40B4-BE49-F238E27FC236}">
              <a16:creationId xmlns:a16="http://schemas.microsoft.com/office/drawing/2014/main" id="{D3568B1E-78E7-F19B-EB5C-208642447D1C}"/>
            </a:ext>
          </a:extLst>
        </xdr:cNvPr>
        <xdr:cNvPicPr>
          <a:picLocks noChangeAspect="1"/>
        </xdr:cNvPicPr>
      </xdr:nvPicPr>
      <xdr:blipFill>
        <a:blip xmlns:r="http://schemas.openxmlformats.org/officeDocument/2006/relationships" r:embed="rId11"/>
        <a:stretch>
          <a:fillRect/>
        </a:stretch>
      </xdr:blipFill>
      <xdr:spPr>
        <a:xfrm>
          <a:off x="7205716" y="11628780"/>
          <a:ext cx="5821826" cy="2685109"/>
        </a:xfrm>
        <a:prstGeom prst="rect">
          <a:avLst/>
        </a:prstGeom>
      </xdr:spPr>
    </xdr:pic>
    <xdr:clientData/>
  </xdr:twoCellAnchor>
  <xdr:twoCellAnchor>
    <xdr:from>
      <xdr:col>2</xdr:col>
      <xdr:colOff>399143</xdr:colOff>
      <xdr:row>19</xdr:row>
      <xdr:rowOff>63500</xdr:rowOff>
    </xdr:from>
    <xdr:to>
      <xdr:col>7</xdr:col>
      <xdr:colOff>471714</xdr:colOff>
      <xdr:row>30</xdr:row>
      <xdr:rowOff>9072</xdr:rowOff>
    </xdr:to>
    <xdr:sp macro="" textlink="">
      <xdr:nvSpPr>
        <xdr:cNvPr id="14" name="Rectángulo 13">
          <a:extLst>
            <a:ext uri="{FF2B5EF4-FFF2-40B4-BE49-F238E27FC236}">
              <a16:creationId xmlns:a16="http://schemas.microsoft.com/office/drawing/2014/main" id="{4DF6A248-FBDE-45AB-9C98-6BDA0AFB583B}"/>
            </a:ext>
          </a:extLst>
        </xdr:cNvPr>
        <xdr:cNvSpPr/>
      </xdr:nvSpPr>
      <xdr:spPr>
        <a:xfrm>
          <a:off x="1424214" y="2540000"/>
          <a:ext cx="4517571" cy="2231572"/>
        </a:xfrm>
        <a:prstGeom prst="rect">
          <a:avLst/>
        </a:prstGeom>
        <a:noFill/>
        <a:ln w="1905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200">
              <a:solidFill>
                <a:schemeClr val="accent6">
                  <a:lumMod val="50000"/>
                </a:schemeClr>
              </a:solidFill>
              <a:latin typeface="Verdana" panose="020B0604030504040204" pitchFamily="34" charset="0"/>
              <a:ea typeface="Verdana" panose="020B0604030504040204" pitchFamily="34" charset="0"/>
            </a:rPr>
            <a:t>1. Análisis de Objetivos Estratégicos y de los procesos</a:t>
          </a:r>
        </a:p>
        <a:p>
          <a:pPr algn="l"/>
          <a:endParaRPr lang="es-CO" sz="1200">
            <a:solidFill>
              <a:schemeClr val="accent6">
                <a:lumMod val="50000"/>
              </a:schemeClr>
            </a:solidFill>
            <a:latin typeface="Verdana" panose="020B0604030504040204" pitchFamily="34" charset="0"/>
            <a:ea typeface="Verdana" panose="020B0604030504040204" pitchFamily="34" charset="0"/>
          </a:endParaRPr>
        </a:p>
        <a:p>
          <a:pPr algn="l"/>
          <a:r>
            <a:rPr lang="es-CO" sz="1200">
              <a:solidFill>
                <a:schemeClr val="accent6">
                  <a:lumMod val="50000"/>
                </a:schemeClr>
              </a:solidFill>
              <a:latin typeface="Verdana" panose="020B0604030504040204" pitchFamily="34" charset="0"/>
              <a:ea typeface="Verdana" panose="020B0604030504040204" pitchFamily="34" charset="0"/>
            </a:rPr>
            <a:t>2. Identificación de los puntos de riesgo</a:t>
          </a:r>
        </a:p>
        <a:p>
          <a:pPr algn="l"/>
          <a:endParaRPr lang="es-CO" sz="1200">
            <a:solidFill>
              <a:schemeClr val="accent6">
                <a:lumMod val="50000"/>
              </a:schemeClr>
            </a:solidFill>
            <a:latin typeface="Verdana" panose="020B0604030504040204" pitchFamily="34" charset="0"/>
            <a:ea typeface="Verdana" panose="020B0604030504040204" pitchFamily="34" charset="0"/>
          </a:endParaRPr>
        </a:p>
        <a:p>
          <a:pPr algn="l"/>
          <a:r>
            <a:rPr lang="es-CO" sz="1200">
              <a:solidFill>
                <a:schemeClr val="accent6">
                  <a:lumMod val="50000"/>
                </a:schemeClr>
              </a:solidFill>
              <a:latin typeface="Verdana" panose="020B0604030504040204" pitchFamily="34" charset="0"/>
              <a:ea typeface="Verdana" panose="020B0604030504040204" pitchFamily="34" charset="0"/>
            </a:rPr>
            <a:t>3. Identificación de las áreas de impacto</a:t>
          </a:r>
        </a:p>
        <a:p>
          <a:pPr algn="l"/>
          <a:endParaRPr lang="es-CO" sz="1200">
            <a:solidFill>
              <a:schemeClr val="accent6">
                <a:lumMod val="50000"/>
              </a:schemeClr>
            </a:solidFill>
            <a:latin typeface="Verdana" panose="020B0604030504040204" pitchFamily="34" charset="0"/>
            <a:ea typeface="Verdana" panose="020B0604030504040204" pitchFamily="34" charset="0"/>
          </a:endParaRPr>
        </a:p>
        <a:p>
          <a:pPr algn="l"/>
          <a:r>
            <a:rPr lang="es-CO" sz="1200">
              <a:solidFill>
                <a:schemeClr val="accent6">
                  <a:lumMod val="50000"/>
                </a:schemeClr>
              </a:solidFill>
              <a:latin typeface="Verdana" panose="020B0604030504040204" pitchFamily="34" charset="0"/>
              <a:ea typeface="Verdana" panose="020B0604030504040204" pitchFamily="34" charset="0"/>
            </a:rPr>
            <a:t>4. Identificación de áreas de factores de Riesgo</a:t>
          </a:r>
        </a:p>
        <a:p>
          <a:pPr algn="l"/>
          <a:endParaRPr lang="es-CO" sz="1200">
            <a:solidFill>
              <a:schemeClr val="accent6">
                <a:lumMod val="50000"/>
              </a:schemeClr>
            </a:solidFill>
            <a:latin typeface="Verdana" panose="020B0604030504040204" pitchFamily="34" charset="0"/>
            <a:ea typeface="Verdana" panose="020B0604030504040204" pitchFamily="34" charset="0"/>
          </a:endParaRPr>
        </a:p>
        <a:p>
          <a:pPr algn="l"/>
          <a:r>
            <a:rPr lang="es-CO" sz="1200">
              <a:solidFill>
                <a:schemeClr val="accent6">
                  <a:lumMod val="50000"/>
                </a:schemeClr>
              </a:solidFill>
              <a:latin typeface="Verdana" panose="020B0604030504040204" pitchFamily="34" charset="0"/>
              <a:ea typeface="Verdana" panose="020B0604030504040204" pitchFamily="34" charset="0"/>
            </a:rPr>
            <a:t>5. Descripción del Riesgo</a:t>
          </a:r>
        </a:p>
        <a:p>
          <a:pPr algn="l"/>
          <a:endParaRPr lang="es-CO" sz="1200">
            <a:solidFill>
              <a:schemeClr val="accent6">
                <a:lumMod val="50000"/>
              </a:schemeClr>
            </a:solidFill>
            <a:latin typeface="Verdana" panose="020B0604030504040204" pitchFamily="34" charset="0"/>
            <a:ea typeface="Verdana" panose="020B0604030504040204" pitchFamily="34" charset="0"/>
          </a:endParaRPr>
        </a:p>
        <a:p>
          <a:pPr algn="l"/>
          <a:r>
            <a:rPr lang="es-CO" sz="1200">
              <a:solidFill>
                <a:schemeClr val="accent6">
                  <a:lumMod val="50000"/>
                </a:schemeClr>
              </a:solidFill>
              <a:latin typeface="Verdana" panose="020B0604030504040204" pitchFamily="34" charset="0"/>
              <a:ea typeface="Verdana" panose="020B0604030504040204" pitchFamily="34" charset="0"/>
            </a:rPr>
            <a:t>6. Clasificación del Riesgo</a:t>
          </a:r>
        </a:p>
        <a:p>
          <a:pPr algn="l"/>
          <a:endParaRPr lang="es-CO" sz="1200">
            <a:solidFill>
              <a:schemeClr val="accent6">
                <a:lumMod val="50000"/>
              </a:schemeClr>
            </a:solidFill>
            <a:latin typeface="Verdana" panose="020B0604030504040204" pitchFamily="34" charset="0"/>
            <a:ea typeface="Verdana" panose="020B0604030504040204" pitchFamily="34" charset="0"/>
          </a:endParaRPr>
        </a:p>
      </xdr:txBody>
    </xdr:sp>
    <xdr:clientData/>
  </xdr:twoCellAnchor>
  <xdr:twoCellAnchor editAs="oneCell">
    <xdr:from>
      <xdr:col>2</xdr:col>
      <xdr:colOff>652346</xdr:colOff>
      <xdr:row>62</xdr:row>
      <xdr:rowOff>43467</xdr:rowOff>
    </xdr:from>
    <xdr:to>
      <xdr:col>5</xdr:col>
      <xdr:colOff>657424</xdr:colOff>
      <xdr:row>71</xdr:row>
      <xdr:rowOff>156481</xdr:rowOff>
    </xdr:to>
    <xdr:pic>
      <xdr:nvPicPr>
        <xdr:cNvPr id="15" name="Imagen 14">
          <a:extLst>
            <a:ext uri="{FF2B5EF4-FFF2-40B4-BE49-F238E27FC236}">
              <a16:creationId xmlns:a16="http://schemas.microsoft.com/office/drawing/2014/main" id="{326AE104-BA4C-491D-B99D-46B45D03E8EA}"/>
            </a:ext>
          </a:extLst>
        </xdr:cNvPr>
        <xdr:cNvPicPr>
          <a:picLocks noChangeAspect="1"/>
        </xdr:cNvPicPr>
      </xdr:nvPicPr>
      <xdr:blipFill>
        <a:blip xmlns:r="http://schemas.openxmlformats.org/officeDocument/2006/relationships" r:embed="rId12"/>
        <a:stretch>
          <a:fillRect/>
        </a:stretch>
      </xdr:blipFill>
      <xdr:spPr>
        <a:xfrm>
          <a:off x="871421" y="14530992"/>
          <a:ext cx="4424678" cy="1570339"/>
        </a:xfrm>
        <a:prstGeom prst="rect">
          <a:avLst/>
        </a:prstGeom>
      </xdr:spPr>
    </xdr:pic>
    <xdr:clientData/>
  </xdr:twoCellAnchor>
  <xdr:twoCellAnchor editAs="oneCell">
    <xdr:from>
      <xdr:col>2</xdr:col>
      <xdr:colOff>644070</xdr:colOff>
      <xdr:row>74</xdr:row>
      <xdr:rowOff>80334</xdr:rowOff>
    </xdr:from>
    <xdr:to>
      <xdr:col>5</xdr:col>
      <xdr:colOff>633376</xdr:colOff>
      <xdr:row>85</xdr:row>
      <xdr:rowOff>154692</xdr:rowOff>
    </xdr:to>
    <xdr:pic>
      <xdr:nvPicPr>
        <xdr:cNvPr id="16" name="Imagen 15">
          <a:extLst>
            <a:ext uri="{FF2B5EF4-FFF2-40B4-BE49-F238E27FC236}">
              <a16:creationId xmlns:a16="http://schemas.microsoft.com/office/drawing/2014/main" id="{B733D8DD-2B03-4369-8F7B-EB95F774225F}"/>
            </a:ext>
          </a:extLst>
        </xdr:cNvPr>
        <xdr:cNvPicPr>
          <a:picLocks noChangeAspect="1"/>
        </xdr:cNvPicPr>
      </xdr:nvPicPr>
      <xdr:blipFill>
        <a:blip xmlns:r="http://schemas.openxmlformats.org/officeDocument/2006/relationships" r:embed="rId13"/>
        <a:stretch>
          <a:fillRect/>
        </a:stretch>
      </xdr:blipFill>
      <xdr:spPr>
        <a:xfrm>
          <a:off x="1669141" y="10213120"/>
          <a:ext cx="4300621" cy="2124023"/>
        </a:xfrm>
        <a:prstGeom prst="rect">
          <a:avLst/>
        </a:prstGeom>
      </xdr:spPr>
    </xdr:pic>
    <xdr:clientData/>
  </xdr:twoCellAnchor>
  <xdr:twoCellAnchor editAs="oneCell">
    <xdr:from>
      <xdr:col>2</xdr:col>
      <xdr:colOff>624677</xdr:colOff>
      <xdr:row>90</xdr:row>
      <xdr:rowOff>81646</xdr:rowOff>
    </xdr:from>
    <xdr:to>
      <xdr:col>5</xdr:col>
      <xdr:colOff>623542</xdr:colOff>
      <xdr:row>105</xdr:row>
      <xdr:rowOff>2510</xdr:rowOff>
    </xdr:to>
    <xdr:pic>
      <xdr:nvPicPr>
        <xdr:cNvPr id="17" name="Imagen 16">
          <a:extLst>
            <a:ext uri="{FF2B5EF4-FFF2-40B4-BE49-F238E27FC236}">
              <a16:creationId xmlns:a16="http://schemas.microsoft.com/office/drawing/2014/main" id="{ABF99C47-8E63-43C0-9939-BBF954AA18B5}"/>
            </a:ext>
          </a:extLst>
        </xdr:cNvPr>
        <xdr:cNvPicPr>
          <a:picLocks noChangeAspect="1"/>
        </xdr:cNvPicPr>
      </xdr:nvPicPr>
      <xdr:blipFill>
        <a:blip xmlns:r="http://schemas.openxmlformats.org/officeDocument/2006/relationships" r:embed="rId14"/>
        <a:stretch>
          <a:fillRect/>
        </a:stretch>
      </xdr:blipFill>
      <xdr:spPr>
        <a:xfrm>
          <a:off x="1649748" y="13316860"/>
          <a:ext cx="4310180" cy="4547293"/>
        </a:xfrm>
        <a:prstGeom prst="rect">
          <a:avLst/>
        </a:prstGeom>
      </xdr:spPr>
    </xdr:pic>
    <xdr:clientData/>
  </xdr:twoCellAnchor>
  <xdr:twoCellAnchor editAs="oneCell">
    <xdr:from>
      <xdr:col>2</xdr:col>
      <xdr:colOff>635002</xdr:colOff>
      <xdr:row>107</xdr:row>
      <xdr:rowOff>127362</xdr:rowOff>
    </xdr:from>
    <xdr:to>
      <xdr:col>5</xdr:col>
      <xdr:colOff>623543</xdr:colOff>
      <xdr:row>112</xdr:row>
      <xdr:rowOff>5156</xdr:rowOff>
    </xdr:to>
    <xdr:pic>
      <xdr:nvPicPr>
        <xdr:cNvPr id="18" name="Imagen 17">
          <a:extLst>
            <a:ext uri="{FF2B5EF4-FFF2-40B4-BE49-F238E27FC236}">
              <a16:creationId xmlns:a16="http://schemas.microsoft.com/office/drawing/2014/main" id="{4199BEE4-9B8D-4C98-B505-433A34276325}"/>
            </a:ext>
          </a:extLst>
        </xdr:cNvPr>
        <xdr:cNvPicPr>
          <a:picLocks noChangeAspect="1"/>
        </xdr:cNvPicPr>
      </xdr:nvPicPr>
      <xdr:blipFill>
        <a:blip xmlns:r="http://schemas.openxmlformats.org/officeDocument/2006/relationships" r:embed="rId15"/>
        <a:stretch>
          <a:fillRect/>
        </a:stretch>
      </xdr:blipFill>
      <xdr:spPr>
        <a:xfrm>
          <a:off x="1660073" y="18487933"/>
          <a:ext cx="4299856" cy="1504922"/>
        </a:xfrm>
        <a:prstGeom prst="rect">
          <a:avLst/>
        </a:prstGeom>
      </xdr:spPr>
    </xdr:pic>
    <xdr:clientData/>
  </xdr:twoCellAnchor>
  <xdr:twoCellAnchor>
    <xdr:from>
      <xdr:col>3</xdr:col>
      <xdr:colOff>648369</xdr:colOff>
      <xdr:row>1</xdr:row>
      <xdr:rowOff>66835</xdr:rowOff>
    </xdr:from>
    <xdr:to>
      <xdr:col>7</xdr:col>
      <xdr:colOff>590550</xdr:colOff>
      <xdr:row>5</xdr:row>
      <xdr:rowOff>329859</xdr:rowOff>
    </xdr:to>
    <xdr:pic>
      <xdr:nvPicPr>
        <xdr:cNvPr id="24" name="Imagen 1">
          <a:extLst>
            <a:ext uri="{FF2B5EF4-FFF2-40B4-BE49-F238E27FC236}">
              <a16:creationId xmlns:a16="http://schemas.microsoft.com/office/drawing/2014/main" id="{0E4F0D8A-D9A3-48F1-A5C9-8D63B36F70DA}"/>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265948" y="942467"/>
          <a:ext cx="5583655"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52924</xdr:colOff>
      <xdr:row>0</xdr:row>
      <xdr:rowOff>0</xdr:rowOff>
    </xdr:from>
    <xdr:to>
      <xdr:col>4</xdr:col>
      <xdr:colOff>4072863</xdr:colOff>
      <xdr:row>4</xdr:row>
      <xdr:rowOff>101628</xdr:rowOff>
    </xdr:to>
    <xdr:pic>
      <xdr:nvPicPr>
        <xdr:cNvPr id="4" name="Imagen 1">
          <a:extLst>
            <a:ext uri="{FF2B5EF4-FFF2-40B4-BE49-F238E27FC236}">
              <a16:creationId xmlns:a16="http://schemas.microsoft.com/office/drawing/2014/main" id="{FA04E047-FCAF-4C2F-8594-675B0BAB8D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8757" y="0"/>
          <a:ext cx="5580981" cy="961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83162</xdr:colOff>
      <xdr:row>0</xdr:row>
      <xdr:rowOff>0</xdr:rowOff>
    </xdr:from>
    <xdr:to>
      <xdr:col>5</xdr:col>
      <xdr:colOff>22016</xdr:colOff>
      <xdr:row>4</xdr:row>
      <xdr:rowOff>101628</xdr:rowOff>
    </xdr:to>
    <xdr:pic>
      <xdr:nvPicPr>
        <xdr:cNvPr id="3" name="Imagen 1">
          <a:extLst>
            <a:ext uri="{FF2B5EF4-FFF2-40B4-BE49-F238E27FC236}">
              <a16:creationId xmlns:a16="http://schemas.microsoft.com/office/drawing/2014/main" id="{E8F19E35-9213-49F7-BF07-5B058541D8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36614" y="0"/>
          <a:ext cx="5396831" cy="963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45</xdr:row>
      <xdr:rowOff>6350</xdr:rowOff>
    </xdr:from>
    <xdr:to>
      <xdr:col>7</xdr:col>
      <xdr:colOff>367176</xdr:colOff>
      <xdr:row>59</xdr:row>
      <xdr:rowOff>113359</xdr:rowOff>
    </xdr:to>
    <xdr:pic>
      <xdr:nvPicPr>
        <xdr:cNvPr id="5" name="Imagen 4">
          <a:extLst>
            <a:ext uri="{FF2B5EF4-FFF2-40B4-BE49-F238E27FC236}">
              <a16:creationId xmlns:a16="http://schemas.microsoft.com/office/drawing/2014/main" id="{0144F949-0063-4D6D-B97D-2C6A3D4DF0E2}"/>
            </a:ext>
          </a:extLst>
        </xdr:cNvPr>
        <xdr:cNvPicPr>
          <a:picLocks noChangeAspect="1"/>
        </xdr:cNvPicPr>
      </xdr:nvPicPr>
      <xdr:blipFill>
        <a:blip xmlns:r="http://schemas.openxmlformats.org/officeDocument/2006/relationships" r:embed="rId1"/>
        <a:stretch>
          <a:fillRect/>
        </a:stretch>
      </xdr:blipFill>
      <xdr:spPr>
        <a:xfrm>
          <a:off x="8115300" y="11976100"/>
          <a:ext cx="5821826" cy="268510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4B667-8C80-4343-9056-CA42B8618DE4}">
  <sheetPr>
    <pageSetUpPr fitToPage="1"/>
  </sheetPr>
  <dimension ref="A2:WVN34"/>
  <sheetViews>
    <sheetView showGridLines="0" tabSelected="1" topLeftCell="A2" zoomScaleNormal="100" workbookViewId="0">
      <selection activeCell="D9" sqref="D9:I9"/>
    </sheetView>
  </sheetViews>
  <sheetFormatPr baseColWidth="10" defaultColWidth="0" defaultRowHeight="12.75" zeroHeight="1" x14ac:dyDescent="0.2"/>
  <cols>
    <col min="1" max="1" width="1.5703125" style="126" customWidth="1"/>
    <col min="2" max="2" width="1.42578125" style="168" customWidth="1"/>
    <col min="3" max="3" width="24.28515625" style="126" customWidth="1"/>
    <col min="4" max="9" width="20.140625" style="126" customWidth="1"/>
    <col min="10" max="10" width="1.42578125" style="126" customWidth="1"/>
    <col min="11" max="11" width="2.7109375" style="126" customWidth="1"/>
    <col min="12" max="241" width="11.42578125" style="126" hidden="1"/>
    <col min="242" max="242" width="53.85546875" style="126" hidden="1"/>
    <col min="243" max="243" width="4.140625" style="126" hidden="1"/>
    <col min="244" max="244" width="3.7109375" style="126" hidden="1"/>
    <col min="245" max="246" width="4.7109375" style="126" hidden="1"/>
    <col min="247" max="247" width="8.7109375" style="126" hidden="1"/>
    <col min="248" max="250" width="16.7109375" style="126" hidden="1"/>
    <col min="251" max="251" width="3.7109375" style="126" hidden="1"/>
    <col min="252" max="497" width="11.42578125" style="126" hidden="1"/>
    <col min="498" max="498" width="53.85546875" style="126" hidden="1"/>
    <col min="499" max="499" width="4.140625" style="126" hidden="1"/>
    <col min="500" max="500" width="3.7109375" style="126" hidden="1"/>
    <col min="501" max="502" width="4.7109375" style="126" hidden="1"/>
    <col min="503" max="503" width="8.7109375" style="126" hidden="1"/>
    <col min="504" max="506" width="16.7109375" style="126" hidden="1"/>
    <col min="507" max="507" width="3.7109375" style="126" hidden="1"/>
    <col min="508" max="753" width="11.42578125" style="126" hidden="1"/>
    <col min="754" max="754" width="53.85546875" style="126" hidden="1"/>
    <col min="755" max="755" width="4.140625" style="126" hidden="1"/>
    <col min="756" max="756" width="3.7109375" style="126" hidden="1"/>
    <col min="757" max="758" width="4.7109375" style="126" hidden="1"/>
    <col min="759" max="759" width="8.7109375" style="126" hidden="1"/>
    <col min="760" max="762" width="16.7109375" style="126" hidden="1"/>
    <col min="763" max="763" width="3.7109375" style="126" hidden="1"/>
    <col min="764" max="1009" width="11.42578125" style="126" hidden="1"/>
    <col min="1010" max="1010" width="53.85546875" style="126" hidden="1"/>
    <col min="1011" max="1011" width="4.140625" style="126" hidden="1"/>
    <col min="1012" max="1012" width="3.7109375" style="126" hidden="1"/>
    <col min="1013" max="1014" width="4.7109375" style="126" hidden="1"/>
    <col min="1015" max="1015" width="8.7109375" style="126" hidden="1"/>
    <col min="1016" max="1018" width="16.7109375" style="126" hidden="1"/>
    <col min="1019" max="1019" width="3.7109375" style="126" hidden="1"/>
    <col min="1020" max="1265" width="11.42578125" style="126" hidden="1"/>
    <col min="1266" max="1266" width="53.85546875" style="126" hidden="1"/>
    <col min="1267" max="1267" width="4.140625" style="126" hidden="1"/>
    <col min="1268" max="1268" width="3.7109375" style="126" hidden="1"/>
    <col min="1269" max="1270" width="4.7109375" style="126" hidden="1"/>
    <col min="1271" max="1271" width="8.7109375" style="126" hidden="1"/>
    <col min="1272" max="1274" width="16.7109375" style="126" hidden="1"/>
    <col min="1275" max="1275" width="3.7109375" style="126" hidden="1"/>
    <col min="1276" max="1521" width="11.42578125" style="126" hidden="1"/>
    <col min="1522" max="1522" width="53.85546875" style="126" hidden="1"/>
    <col min="1523" max="1523" width="4.140625" style="126" hidden="1"/>
    <col min="1524" max="1524" width="3.7109375" style="126" hidden="1"/>
    <col min="1525" max="1526" width="4.7109375" style="126" hidden="1"/>
    <col min="1527" max="1527" width="8.7109375" style="126" hidden="1"/>
    <col min="1528" max="1530" width="16.7109375" style="126" hidden="1"/>
    <col min="1531" max="1531" width="3.7109375" style="126" hidden="1"/>
    <col min="1532" max="1777" width="11.42578125" style="126" hidden="1"/>
    <col min="1778" max="1778" width="53.85546875" style="126" hidden="1"/>
    <col min="1779" max="1779" width="4.140625" style="126" hidden="1"/>
    <col min="1780" max="1780" width="3.7109375" style="126" hidden="1"/>
    <col min="1781" max="1782" width="4.7109375" style="126" hidden="1"/>
    <col min="1783" max="1783" width="8.7109375" style="126" hidden="1"/>
    <col min="1784" max="1786" width="16.7109375" style="126" hidden="1"/>
    <col min="1787" max="1787" width="3.7109375" style="126" hidden="1"/>
    <col min="1788" max="2033" width="11.42578125" style="126" hidden="1"/>
    <col min="2034" max="2034" width="53.85546875" style="126" hidden="1"/>
    <col min="2035" max="2035" width="4.140625" style="126" hidden="1"/>
    <col min="2036" max="2036" width="3.7109375" style="126" hidden="1"/>
    <col min="2037" max="2038" width="4.7109375" style="126" hidden="1"/>
    <col min="2039" max="2039" width="8.7109375" style="126" hidden="1"/>
    <col min="2040" max="2042" width="16.7109375" style="126" hidden="1"/>
    <col min="2043" max="2043" width="3.7109375" style="126" hidden="1"/>
    <col min="2044" max="2289" width="11.42578125" style="126" hidden="1"/>
    <col min="2290" max="2290" width="53.85546875" style="126" hidden="1"/>
    <col min="2291" max="2291" width="4.140625" style="126" hidden="1"/>
    <col min="2292" max="2292" width="3.7109375" style="126" hidden="1"/>
    <col min="2293" max="2294" width="4.7109375" style="126" hidden="1"/>
    <col min="2295" max="2295" width="8.7109375" style="126" hidden="1"/>
    <col min="2296" max="2298" width="16.7109375" style="126" hidden="1"/>
    <col min="2299" max="2299" width="3.7109375" style="126" hidden="1"/>
    <col min="2300" max="2545" width="11.42578125" style="126" hidden="1"/>
    <col min="2546" max="2546" width="53.85546875" style="126" hidden="1"/>
    <col min="2547" max="2547" width="4.140625" style="126" hidden="1"/>
    <col min="2548" max="2548" width="3.7109375" style="126" hidden="1"/>
    <col min="2549" max="2550" width="4.7109375" style="126" hidden="1"/>
    <col min="2551" max="2551" width="8.7109375" style="126" hidden="1"/>
    <col min="2552" max="2554" width="16.7109375" style="126" hidden="1"/>
    <col min="2555" max="2555" width="3.7109375" style="126" hidden="1"/>
    <col min="2556" max="2801" width="11.42578125" style="126" hidden="1"/>
    <col min="2802" max="2802" width="53.85546875" style="126" hidden="1"/>
    <col min="2803" max="2803" width="4.140625" style="126" hidden="1"/>
    <col min="2804" max="2804" width="3.7109375" style="126" hidden="1"/>
    <col min="2805" max="2806" width="4.7109375" style="126" hidden="1"/>
    <col min="2807" max="2807" width="8.7109375" style="126" hidden="1"/>
    <col min="2808" max="2810" width="16.7109375" style="126" hidden="1"/>
    <col min="2811" max="2811" width="3.7109375" style="126" hidden="1"/>
    <col min="2812" max="3057" width="11.42578125" style="126" hidden="1"/>
    <col min="3058" max="3058" width="53.85546875" style="126" hidden="1"/>
    <col min="3059" max="3059" width="4.140625" style="126" hidden="1"/>
    <col min="3060" max="3060" width="3.7109375" style="126" hidden="1"/>
    <col min="3061" max="3062" width="4.7109375" style="126" hidden="1"/>
    <col min="3063" max="3063" width="8.7109375" style="126" hidden="1"/>
    <col min="3064" max="3066" width="16.7109375" style="126" hidden="1"/>
    <col min="3067" max="3067" width="3.7109375" style="126" hidden="1"/>
    <col min="3068" max="3313" width="11.42578125" style="126" hidden="1"/>
    <col min="3314" max="3314" width="53.85546875" style="126" hidden="1"/>
    <col min="3315" max="3315" width="4.140625" style="126" hidden="1"/>
    <col min="3316" max="3316" width="3.7109375" style="126" hidden="1"/>
    <col min="3317" max="3318" width="4.7109375" style="126" hidden="1"/>
    <col min="3319" max="3319" width="8.7109375" style="126" hidden="1"/>
    <col min="3320" max="3322" width="16.7109375" style="126" hidden="1"/>
    <col min="3323" max="3323" width="3.7109375" style="126" hidden="1"/>
    <col min="3324" max="3569" width="11.42578125" style="126" hidden="1"/>
    <col min="3570" max="3570" width="53.85546875" style="126" hidden="1"/>
    <col min="3571" max="3571" width="4.140625" style="126" hidden="1"/>
    <col min="3572" max="3572" width="3.7109375" style="126" hidden="1"/>
    <col min="3573" max="3574" width="4.7109375" style="126" hidden="1"/>
    <col min="3575" max="3575" width="8.7109375" style="126" hidden="1"/>
    <col min="3576" max="3578" width="16.7109375" style="126" hidden="1"/>
    <col min="3579" max="3579" width="3.7109375" style="126" hidden="1"/>
    <col min="3580" max="3825" width="11.42578125" style="126" hidden="1"/>
    <col min="3826" max="3826" width="53.85546875" style="126" hidden="1"/>
    <col min="3827" max="3827" width="4.140625" style="126" hidden="1"/>
    <col min="3828" max="3828" width="3.7109375" style="126" hidden="1"/>
    <col min="3829" max="3830" width="4.7109375" style="126" hidden="1"/>
    <col min="3831" max="3831" width="8.7109375" style="126" hidden="1"/>
    <col min="3832" max="3834" width="16.7109375" style="126" hidden="1"/>
    <col min="3835" max="3835" width="3.7109375" style="126" hidden="1"/>
    <col min="3836" max="4081" width="11.42578125" style="126" hidden="1"/>
    <col min="4082" max="4082" width="53.85546875" style="126" hidden="1"/>
    <col min="4083" max="4083" width="4.140625" style="126" hidden="1"/>
    <col min="4084" max="4084" width="3.7109375" style="126" hidden="1"/>
    <col min="4085" max="4086" width="4.7109375" style="126" hidden="1"/>
    <col min="4087" max="4087" width="8.7109375" style="126" hidden="1"/>
    <col min="4088" max="4090" width="16.7109375" style="126" hidden="1"/>
    <col min="4091" max="4091" width="3.7109375" style="126" hidden="1"/>
    <col min="4092" max="4337" width="11.42578125" style="126" hidden="1"/>
    <col min="4338" max="4338" width="53.85546875" style="126" hidden="1"/>
    <col min="4339" max="4339" width="4.140625" style="126" hidden="1"/>
    <col min="4340" max="4340" width="3.7109375" style="126" hidden="1"/>
    <col min="4341" max="4342" width="4.7109375" style="126" hidden="1"/>
    <col min="4343" max="4343" width="8.7109375" style="126" hidden="1"/>
    <col min="4344" max="4346" width="16.7109375" style="126" hidden="1"/>
    <col min="4347" max="4347" width="3.7109375" style="126" hidden="1"/>
    <col min="4348" max="4593" width="11.42578125" style="126" hidden="1"/>
    <col min="4594" max="4594" width="53.85546875" style="126" hidden="1"/>
    <col min="4595" max="4595" width="4.140625" style="126" hidden="1"/>
    <col min="4596" max="4596" width="3.7109375" style="126" hidden="1"/>
    <col min="4597" max="4598" width="4.7109375" style="126" hidden="1"/>
    <col min="4599" max="4599" width="8.7109375" style="126" hidden="1"/>
    <col min="4600" max="4602" width="16.7109375" style="126" hidden="1"/>
    <col min="4603" max="4603" width="3.7109375" style="126" hidden="1"/>
    <col min="4604" max="4849" width="11.42578125" style="126" hidden="1"/>
    <col min="4850" max="4850" width="53.85546875" style="126" hidden="1"/>
    <col min="4851" max="4851" width="4.140625" style="126" hidden="1"/>
    <col min="4852" max="4852" width="3.7109375" style="126" hidden="1"/>
    <col min="4853" max="4854" width="4.7109375" style="126" hidden="1"/>
    <col min="4855" max="4855" width="8.7109375" style="126" hidden="1"/>
    <col min="4856" max="4858" width="16.7109375" style="126" hidden="1"/>
    <col min="4859" max="4859" width="3.7109375" style="126" hidden="1"/>
    <col min="4860" max="5105" width="11.42578125" style="126" hidden="1"/>
    <col min="5106" max="5106" width="53.85546875" style="126" hidden="1"/>
    <col min="5107" max="5107" width="4.140625" style="126" hidden="1"/>
    <col min="5108" max="5108" width="3.7109375" style="126" hidden="1"/>
    <col min="5109" max="5110" width="4.7109375" style="126" hidden="1"/>
    <col min="5111" max="5111" width="8.7109375" style="126" hidden="1"/>
    <col min="5112" max="5114" width="16.7109375" style="126" hidden="1"/>
    <col min="5115" max="5115" width="3.7109375" style="126" hidden="1"/>
    <col min="5116" max="5361" width="11.42578125" style="126" hidden="1"/>
    <col min="5362" max="5362" width="53.85546875" style="126" hidden="1"/>
    <col min="5363" max="5363" width="4.140625" style="126" hidden="1"/>
    <col min="5364" max="5364" width="3.7109375" style="126" hidden="1"/>
    <col min="5365" max="5366" width="4.7109375" style="126" hidden="1"/>
    <col min="5367" max="5367" width="8.7109375" style="126" hidden="1"/>
    <col min="5368" max="5370" width="16.7109375" style="126" hidden="1"/>
    <col min="5371" max="5371" width="3.7109375" style="126" hidden="1"/>
    <col min="5372" max="5617" width="11.42578125" style="126" hidden="1"/>
    <col min="5618" max="5618" width="53.85546875" style="126" hidden="1"/>
    <col min="5619" max="5619" width="4.140625" style="126" hidden="1"/>
    <col min="5620" max="5620" width="3.7109375" style="126" hidden="1"/>
    <col min="5621" max="5622" width="4.7109375" style="126" hidden="1"/>
    <col min="5623" max="5623" width="8.7109375" style="126" hidden="1"/>
    <col min="5624" max="5626" width="16.7109375" style="126" hidden="1"/>
    <col min="5627" max="5627" width="3.7109375" style="126" hidden="1"/>
    <col min="5628" max="5873" width="11.42578125" style="126" hidden="1"/>
    <col min="5874" max="5874" width="53.85546875" style="126" hidden="1"/>
    <col min="5875" max="5875" width="4.140625" style="126" hidden="1"/>
    <col min="5876" max="5876" width="3.7109375" style="126" hidden="1"/>
    <col min="5877" max="5878" width="4.7109375" style="126" hidden="1"/>
    <col min="5879" max="5879" width="8.7109375" style="126" hidden="1"/>
    <col min="5880" max="5882" width="16.7109375" style="126" hidden="1"/>
    <col min="5883" max="5883" width="3.7109375" style="126" hidden="1"/>
    <col min="5884" max="6129" width="11.42578125" style="126" hidden="1"/>
    <col min="6130" max="6130" width="53.85546875" style="126" hidden="1"/>
    <col min="6131" max="6131" width="4.140625" style="126" hidden="1"/>
    <col min="6132" max="6132" width="3.7109375" style="126" hidden="1"/>
    <col min="6133" max="6134" width="4.7109375" style="126" hidden="1"/>
    <col min="6135" max="6135" width="8.7109375" style="126" hidden="1"/>
    <col min="6136" max="6138" width="16.7109375" style="126" hidden="1"/>
    <col min="6139" max="6139" width="3.7109375" style="126" hidden="1"/>
    <col min="6140" max="6385" width="11.42578125" style="126" hidden="1"/>
    <col min="6386" max="6386" width="53.85546875" style="126" hidden="1"/>
    <col min="6387" max="6387" width="4.140625" style="126" hidden="1"/>
    <col min="6388" max="6388" width="3.7109375" style="126" hidden="1"/>
    <col min="6389" max="6390" width="4.7109375" style="126" hidden="1"/>
    <col min="6391" max="6391" width="8.7109375" style="126" hidden="1"/>
    <col min="6392" max="6394" width="16.7109375" style="126" hidden="1"/>
    <col min="6395" max="6395" width="3.7109375" style="126" hidden="1"/>
    <col min="6396" max="6641" width="11.42578125" style="126" hidden="1"/>
    <col min="6642" max="6642" width="53.85546875" style="126" hidden="1"/>
    <col min="6643" max="6643" width="4.140625" style="126" hidden="1"/>
    <col min="6644" max="6644" width="3.7109375" style="126" hidden="1"/>
    <col min="6645" max="6646" width="4.7109375" style="126" hidden="1"/>
    <col min="6647" max="6647" width="8.7109375" style="126" hidden="1"/>
    <col min="6648" max="6650" width="16.7109375" style="126" hidden="1"/>
    <col min="6651" max="6651" width="3.7109375" style="126" hidden="1"/>
    <col min="6652" max="6897" width="11.42578125" style="126" hidden="1"/>
    <col min="6898" max="6898" width="53.85546875" style="126" hidden="1"/>
    <col min="6899" max="6899" width="4.140625" style="126" hidden="1"/>
    <col min="6900" max="6900" width="3.7109375" style="126" hidden="1"/>
    <col min="6901" max="6902" width="4.7109375" style="126" hidden="1"/>
    <col min="6903" max="6903" width="8.7109375" style="126" hidden="1"/>
    <col min="6904" max="6906" width="16.7109375" style="126" hidden="1"/>
    <col min="6907" max="6907" width="3.7109375" style="126" hidden="1"/>
    <col min="6908" max="7153" width="11.42578125" style="126" hidden="1"/>
    <col min="7154" max="7154" width="53.85546875" style="126" hidden="1"/>
    <col min="7155" max="7155" width="4.140625" style="126" hidden="1"/>
    <col min="7156" max="7156" width="3.7109375" style="126" hidden="1"/>
    <col min="7157" max="7158" width="4.7109375" style="126" hidden="1"/>
    <col min="7159" max="7159" width="8.7109375" style="126" hidden="1"/>
    <col min="7160" max="7162" width="16.7109375" style="126" hidden="1"/>
    <col min="7163" max="7163" width="3.7109375" style="126" hidden="1"/>
    <col min="7164" max="7409" width="11.42578125" style="126" hidden="1"/>
    <col min="7410" max="7410" width="53.85546875" style="126" hidden="1"/>
    <col min="7411" max="7411" width="4.140625" style="126" hidden="1"/>
    <col min="7412" max="7412" width="3.7109375" style="126" hidden="1"/>
    <col min="7413" max="7414" width="4.7109375" style="126" hidden="1"/>
    <col min="7415" max="7415" width="8.7109375" style="126" hidden="1"/>
    <col min="7416" max="7418" width="16.7109375" style="126" hidden="1"/>
    <col min="7419" max="7419" width="3.7109375" style="126" hidden="1"/>
    <col min="7420" max="7665" width="11.42578125" style="126" hidden="1"/>
    <col min="7666" max="7666" width="53.85546875" style="126" hidden="1"/>
    <col min="7667" max="7667" width="4.140625" style="126" hidden="1"/>
    <col min="7668" max="7668" width="3.7109375" style="126" hidden="1"/>
    <col min="7669" max="7670" width="4.7109375" style="126" hidden="1"/>
    <col min="7671" max="7671" width="8.7109375" style="126" hidden="1"/>
    <col min="7672" max="7674" width="16.7109375" style="126" hidden="1"/>
    <col min="7675" max="7675" width="3.7109375" style="126" hidden="1"/>
    <col min="7676" max="7921" width="11.42578125" style="126" hidden="1"/>
    <col min="7922" max="7922" width="53.85546875" style="126" hidden="1"/>
    <col min="7923" max="7923" width="4.140625" style="126" hidden="1"/>
    <col min="7924" max="7924" width="3.7109375" style="126" hidden="1"/>
    <col min="7925" max="7926" width="4.7109375" style="126" hidden="1"/>
    <col min="7927" max="7927" width="8.7109375" style="126" hidden="1"/>
    <col min="7928" max="7930" width="16.7109375" style="126" hidden="1"/>
    <col min="7931" max="7931" width="3.7109375" style="126" hidden="1"/>
    <col min="7932" max="8177" width="11.42578125" style="126" hidden="1"/>
    <col min="8178" max="8178" width="53.85546875" style="126" hidden="1"/>
    <col min="8179" max="8179" width="4.140625" style="126" hidden="1"/>
    <col min="8180" max="8180" width="3.7109375" style="126" hidden="1"/>
    <col min="8181" max="8182" width="4.7109375" style="126" hidden="1"/>
    <col min="8183" max="8183" width="8.7109375" style="126" hidden="1"/>
    <col min="8184" max="8186" width="16.7109375" style="126" hidden="1"/>
    <col min="8187" max="8187" width="3.7109375" style="126" hidden="1"/>
    <col min="8188" max="8433" width="11.42578125" style="126" hidden="1"/>
    <col min="8434" max="8434" width="53.85546875" style="126" hidden="1"/>
    <col min="8435" max="8435" width="4.140625" style="126" hidden="1"/>
    <col min="8436" max="8436" width="3.7109375" style="126" hidden="1"/>
    <col min="8437" max="8438" width="4.7109375" style="126" hidden="1"/>
    <col min="8439" max="8439" width="8.7109375" style="126" hidden="1"/>
    <col min="8440" max="8442" width="16.7109375" style="126" hidden="1"/>
    <col min="8443" max="8443" width="3.7109375" style="126" hidden="1"/>
    <col min="8444" max="8689" width="11.42578125" style="126" hidden="1"/>
    <col min="8690" max="8690" width="53.85546875" style="126" hidden="1"/>
    <col min="8691" max="8691" width="4.140625" style="126" hidden="1"/>
    <col min="8692" max="8692" width="3.7109375" style="126" hidden="1"/>
    <col min="8693" max="8694" width="4.7109375" style="126" hidden="1"/>
    <col min="8695" max="8695" width="8.7109375" style="126" hidden="1"/>
    <col min="8696" max="8698" width="16.7109375" style="126" hidden="1"/>
    <col min="8699" max="8699" width="3.7109375" style="126" hidden="1"/>
    <col min="8700" max="8945" width="11.42578125" style="126" hidden="1"/>
    <col min="8946" max="8946" width="53.85546875" style="126" hidden="1"/>
    <col min="8947" max="8947" width="4.140625" style="126" hidden="1"/>
    <col min="8948" max="8948" width="3.7109375" style="126" hidden="1"/>
    <col min="8949" max="8950" width="4.7109375" style="126" hidden="1"/>
    <col min="8951" max="8951" width="8.7109375" style="126" hidden="1"/>
    <col min="8952" max="8954" width="16.7109375" style="126" hidden="1"/>
    <col min="8955" max="8955" width="3.7109375" style="126" hidden="1"/>
    <col min="8956" max="9201" width="11.42578125" style="126" hidden="1"/>
    <col min="9202" max="9202" width="53.85546875" style="126" hidden="1"/>
    <col min="9203" max="9203" width="4.140625" style="126" hidden="1"/>
    <col min="9204" max="9204" width="3.7109375" style="126" hidden="1"/>
    <col min="9205" max="9206" width="4.7109375" style="126" hidden="1"/>
    <col min="9207" max="9207" width="8.7109375" style="126" hidden="1"/>
    <col min="9208" max="9210" width="16.7109375" style="126" hidden="1"/>
    <col min="9211" max="9211" width="3.7109375" style="126" hidden="1"/>
    <col min="9212" max="9457" width="11.42578125" style="126" hidden="1"/>
    <col min="9458" max="9458" width="53.85546875" style="126" hidden="1"/>
    <col min="9459" max="9459" width="4.140625" style="126" hidden="1"/>
    <col min="9460" max="9460" width="3.7109375" style="126" hidden="1"/>
    <col min="9461" max="9462" width="4.7109375" style="126" hidden="1"/>
    <col min="9463" max="9463" width="8.7109375" style="126" hidden="1"/>
    <col min="9464" max="9466" width="16.7109375" style="126" hidden="1"/>
    <col min="9467" max="9467" width="3.7109375" style="126" hidden="1"/>
    <col min="9468" max="9713" width="11.42578125" style="126" hidden="1"/>
    <col min="9714" max="9714" width="53.85546875" style="126" hidden="1"/>
    <col min="9715" max="9715" width="4.140625" style="126" hidden="1"/>
    <col min="9716" max="9716" width="3.7109375" style="126" hidden="1"/>
    <col min="9717" max="9718" width="4.7109375" style="126" hidden="1"/>
    <col min="9719" max="9719" width="8.7109375" style="126" hidden="1"/>
    <col min="9720" max="9722" width="16.7109375" style="126" hidden="1"/>
    <col min="9723" max="9723" width="3.7109375" style="126" hidden="1"/>
    <col min="9724" max="9969" width="11.42578125" style="126" hidden="1"/>
    <col min="9970" max="9970" width="53.85546875" style="126" hidden="1"/>
    <col min="9971" max="9971" width="4.140625" style="126" hidden="1"/>
    <col min="9972" max="9972" width="3.7109375" style="126" hidden="1"/>
    <col min="9973" max="9974" width="4.7109375" style="126" hidden="1"/>
    <col min="9975" max="9975" width="8.7109375" style="126" hidden="1"/>
    <col min="9976" max="9978" width="16.7109375" style="126" hidden="1"/>
    <col min="9979" max="9979" width="3.7109375" style="126" hidden="1"/>
    <col min="9980" max="10225" width="11.42578125" style="126" hidden="1"/>
    <col min="10226" max="10226" width="53.85546875" style="126" hidden="1"/>
    <col min="10227" max="10227" width="4.140625" style="126" hidden="1"/>
    <col min="10228" max="10228" width="3.7109375" style="126" hidden="1"/>
    <col min="10229" max="10230" width="4.7109375" style="126" hidden="1"/>
    <col min="10231" max="10231" width="8.7109375" style="126" hidden="1"/>
    <col min="10232" max="10234" width="16.7109375" style="126" hidden="1"/>
    <col min="10235" max="10235" width="3.7109375" style="126" hidden="1"/>
    <col min="10236" max="10481" width="11.42578125" style="126" hidden="1"/>
    <col min="10482" max="10482" width="53.85546875" style="126" hidden="1"/>
    <col min="10483" max="10483" width="4.140625" style="126" hidden="1"/>
    <col min="10484" max="10484" width="3.7109375" style="126" hidden="1"/>
    <col min="10485" max="10486" width="4.7109375" style="126" hidden="1"/>
    <col min="10487" max="10487" width="8.7109375" style="126" hidden="1"/>
    <col min="10488" max="10490" width="16.7109375" style="126" hidden="1"/>
    <col min="10491" max="10491" width="3.7109375" style="126" hidden="1"/>
    <col min="10492" max="10737" width="11.42578125" style="126" hidden="1"/>
    <col min="10738" max="10738" width="53.85546875" style="126" hidden="1"/>
    <col min="10739" max="10739" width="4.140625" style="126" hidden="1"/>
    <col min="10740" max="10740" width="3.7109375" style="126" hidden="1"/>
    <col min="10741" max="10742" width="4.7109375" style="126" hidden="1"/>
    <col min="10743" max="10743" width="8.7109375" style="126" hidden="1"/>
    <col min="10744" max="10746" width="16.7109375" style="126" hidden="1"/>
    <col min="10747" max="10747" width="3.7109375" style="126" hidden="1"/>
    <col min="10748" max="10993" width="11.42578125" style="126" hidden="1"/>
    <col min="10994" max="10994" width="53.85546875" style="126" hidden="1"/>
    <col min="10995" max="10995" width="4.140625" style="126" hidden="1"/>
    <col min="10996" max="10996" width="3.7109375" style="126" hidden="1"/>
    <col min="10997" max="10998" width="4.7109375" style="126" hidden="1"/>
    <col min="10999" max="10999" width="8.7109375" style="126" hidden="1"/>
    <col min="11000" max="11002" width="16.7109375" style="126" hidden="1"/>
    <col min="11003" max="11003" width="3.7109375" style="126" hidden="1"/>
    <col min="11004" max="11249" width="11.42578125" style="126" hidden="1"/>
    <col min="11250" max="11250" width="53.85546875" style="126" hidden="1"/>
    <col min="11251" max="11251" width="4.140625" style="126" hidden="1"/>
    <col min="11252" max="11252" width="3.7109375" style="126" hidden="1"/>
    <col min="11253" max="11254" width="4.7109375" style="126" hidden="1"/>
    <col min="11255" max="11255" width="8.7109375" style="126" hidden="1"/>
    <col min="11256" max="11258" width="16.7109375" style="126" hidden="1"/>
    <col min="11259" max="11259" width="3.7109375" style="126" hidden="1"/>
    <col min="11260" max="11505" width="11.42578125" style="126" hidden="1"/>
    <col min="11506" max="11506" width="53.85546875" style="126" hidden="1"/>
    <col min="11507" max="11507" width="4.140625" style="126" hidden="1"/>
    <col min="11508" max="11508" width="3.7109375" style="126" hidden="1"/>
    <col min="11509" max="11510" width="4.7109375" style="126" hidden="1"/>
    <col min="11511" max="11511" width="8.7109375" style="126" hidden="1"/>
    <col min="11512" max="11514" width="16.7109375" style="126" hidden="1"/>
    <col min="11515" max="11515" width="3.7109375" style="126" hidden="1"/>
    <col min="11516" max="11761" width="11.42578125" style="126" hidden="1"/>
    <col min="11762" max="11762" width="53.85546875" style="126" hidden="1"/>
    <col min="11763" max="11763" width="4.140625" style="126" hidden="1"/>
    <col min="11764" max="11764" width="3.7109375" style="126" hidden="1"/>
    <col min="11765" max="11766" width="4.7109375" style="126" hidden="1"/>
    <col min="11767" max="11767" width="8.7109375" style="126" hidden="1"/>
    <col min="11768" max="11770" width="16.7109375" style="126" hidden="1"/>
    <col min="11771" max="11771" width="3.7109375" style="126" hidden="1"/>
    <col min="11772" max="12017" width="11.42578125" style="126" hidden="1"/>
    <col min="12018" max="12018" width="53.85546875" style="126" hidden="1"/>
    <col min="12019" max="12019" width="4.140625" style="126" hidden="1"/>
    <col min="12020" max="12020" width="3.7109375" style="126" hidden="1"/>
    <col min="12021" max="12022" width="4.7109375" style="126" hidden="1"/>
    <col min="12023" max="12023" width="8.7109375" style="126" hidden="1"/>
    <col min="12024" max="12026" width="16.7109375" style="126" hidden="1"/>
    <col min="12027" max="12027" width="3.7109375" style="126" hidden="1"/>
    <col min="12028" max="12273" width="11.42578125" style="126" hidden="1"/>
    <col min="12274" max="12274" width="53.85546875" style="126" hidden="1"/>
    <col min="12275" max="12275" width="4.140625" style="126" hidden="1"/>
    <col min="12276" max="12276" width="3.7109375" style="126" hidden="1"/>
    <col min="12277" max="12278" width="4.7109375" style="126" hidden="1"/>
    <col min="12279" max="12279" width="8.7109375" style="126" hidden="1"/>
    <col min="12280" max="12282" width="16.7109375" style="126" hidden="1"/>
    <col min="12283" max="12283" width="3.7109375" style="126" hidden="1"/>
    <col min="12284" max="12529" width="11.42578125" style="126" hidden="1"/>
    <col min="12530" max="12530" width="53.85546875" style="126" hidden="1"/>
    <col min="12531" max="12531" width="4.140625" style="126" hidden="1"/>
    <col min="12532" max="12532" width="3.7109375" style="126" hidden="1"/>
    <col min="12533" max="12534" width="4.7109375" style="126" hidden="1"/>
    <col min="12535" max="12535" width="8.7109375" style="126" hidden="1"/>
    <col min="12536" max="12538" width="16.7109375" style="126" hidden="1"/>
    <col min="12539" max="12539" width="3.7109375" style="126" hidden="1"/>
    <col min="12540" max="12785" width="11.42578125" style="126" hidden="1"/>
    <col min="12786" max="12786" width="53.85546875" style="126" hidden="1"/>
    <col min="12787" max="12787" width="4.140625" style="126" hidden="1"/>
    <col min="12788" max="12788" width="3.7109375" style="126" hidden="1"/>
    <col min="12789" max="12790" width="4.7109375" style="126" hidden="1"/>
    <col min="12791" max="12791" width="8.7109375" style="126" hidden="1"/>
    <col min="12792" max="12794" width="16.7109375" style="126" hidden="1"/>
    <col min="12795" max="12795" width="3.7109375" style="126" hidden="1"/>
    <col min="12796" max="13041" width="11.42578125" style="126" hidden="1"/>
    <col min="13042" max="13042" width="53.85546875" style="126" hidden="1"/>
    <col min="13043" max="13043" width="4.140625" style="126" hidden="1"/>
    <col min="13044" max="13044" width="3.7109375" style="126" hidden="1"/>
    <col min="13045" max="13046" width="4.7109375" style="126" hidden="1"/>
    <col min="13047" max="13047" width="8.7109375" style="126" hidden="1"/>
    <col min="13048" max="13050" width="16.7109375" style="126" hidden="1"/>
    <col min="13051" max="13051" width="3.7109375" style="126" hidden="1"/>
    <col min="13052" max="13297" width="11.42578125" style="126" hidden="1"/>
    <col min="13298" max="13298" width="53.85546875" style="126" hidden="1"/>
    <col min="13299" max="13299" width="4.140625" style="126" hidden="1"/>
    <col min="13300" max="13300" width="3.7109375" style="126" hidden="1"/>
    <col min="13301" max="13302" width="4.7109375" style="126" hidden="1"/>
    <col min="13303" max="13303" width="8.7109375" style="126" hidden="1"/>
    <col min="13304" max="13306" width="16.7109375" style="126" hidden="1"/>
    <col min="13307" max="13307" width="3.7109375" style="126" hidden="1"/>
    <col min="13308" max="13553" width="11.42578125" style="126" hidden="1"/>
    <col min="13554" max="13554" width="53.85546875" style="126" hidden="1"/>
    <col min="13555" max="13555" width="4.140625" style="126" hidden="1"/>
    <col min="13556" max="13556" width="3.7109375" style="126" hidden="1"/>
    <col min="13557" max="13558" width="4.7109375" style="126" hidden="1"/>
    <col min="13559" max="13559" width="8.7109375" style="126" hidden="1"/>
    <col min="13560" max="13562" width="16.7109375" style="126" hidden="1"/>
    <col min="13563" max="13563" width="3.7109375" style="126" hidden="1"/>
    <col min="13564" max="13809" width="11.42578125" style="126" hidden="1"/>
    <col min="13810" max="13810" width="53.85546875" style="126" hidden="1"/>
    <col min="13811" max="13811" width="4.140625" style="126" hidden="1"/>
    <col min="13812" max="13812" width="3.7109375" style="126" hidden="1"/>
    <col min="13813" max="13814" width="4.7109375" style="126" hidden="1"/>
    <col min="13815" max="13815" width="8.7109375" style="126" hidden="1"/>
    <col min="13816" max="13818" width="16.7109375" style="126" hidden="1"/>
    <col min="13819" max="13819" width="3.7109375" style="126" hidden="1"/>
    <col min="13820" max="14065" width="11.42578125" style="126" hidden="1"/>
    <col min="14066" max="14066" width="53.85546875" style="126" hidden="1"/>
    <col min="14067" max="14067" width="4.140625" style="126" hidden="1"/>
    <col min="14068" max="14068" width="3.7109375" style="126" hidden="1"/>
    <col min="14069" max="14070" width="4.7109375" style="126" hidden="1"/>
    <col min="14071" max="14071" width="8.7109375" style="126" hidden="1"/>
    <col min="14072" max="14074" width="16.7109375" style="126" hidden="1"/>
    <col min="14075" max="14075" width="3.7109375" style="126" hidden="1"/>
    <col min="14076" max="14321" width="11.42578125" style="126" hidden="1"/>
    <col min="14322" max="14322" width="53.85546875" style="126" hidden="1"/>
    <col min="14323" max="14323" width="4.140625" style="126" hidden="1"/>
    <col min="14324" max="14324" width="3.7109375" style="126" hidden="1"/>
    <col min="14325" max="14326" width="4.7109375" style="126" hidden="1"/>
    <col min="14327" max="14327" width="8.7109375" style="126" hidden="1"/>
    <col min="14328" max="14330" width="16.7109375" style="126" hidden="1"/>
    <col min="14331" max="14331" width="3.7109375" style="126" hidden="1"/>
    <col min="14332" max="14577" width="11.42578125" style="126" hidden="1"/>
    <col min="14578" max="14578" width="53.85546875" style="126" hidden="1"/>
    <col min="14579" max="14579" width="4.140625" style="126" hidden="1"/>
    <col min="14580" max="14580" width="3.7109375" style="126" hidden="1"/>
    <col min="14581" max="14582" width="4.7109375" style="126" hidden="1"/>
    <col min="14583" max="14583" width="8.7109375" style="126" hidden="1"/>
    <col min="14584" max="14586" width="16.7109375" style="126" hidden="1"/>
    <col min="14587" max="14587" width="3.7109375" style="126" hidden="1"/>
    <col min="14588" max="14833" width="11.42578125" style="126" hidden="1"/>
    <col min="14834" max="14834" width="53.85546875" style="126" hidden="1"/>
    <col min="14835" max="14835" width="4.140625" style="126" hidden="1"/>
    <col min="14836" max="14836" width="3.7109375" style="126" hidden="1"/>
    <col min="14837" max="14838" width="4.7109375" style="126" hidden="1"/>
    <col min="14839" max="14839" width="8.7109375" style="126" hidden="1"/>
    <col min="14840" max="14842" width="16.7109375" style="126" hidden="1"/>
    <col min="14843" max="14843" width="3.7109375" style="126" hidden="1"/>
    <col min="14844" max="15089" width="11.42578125" style="126" hidden="1"/>
    <col min="15090" max="15090" width="53.85546875" style="126" hidden="1"/>
    <col min="15091" max="15091" width="4.140625" style="126" hidden="1"/>
    <col min="15092" max="15092" width="3.7109375" style="126" hidden="1"/>
    <col min="15093" max="15094" width="4.7109375" style="126" hidden="1"/>
    <col min="15095" max="15095" width="8.7109375" style="126" hidden="1"/>
    <col min="15096" max="15098" width="16.7109375" style="126" hidden="1"/>
    <col min="15099" max="15099" width="3.7109375" style="126" hidden="1"/>
    <col min="15100" max="15345" width="11.42578125" style="126" hidden="1"/>
    <col min="15346" max="15346" width="53.85546875" style="126" hidden="1"/>
    <col min="15347" max="15347" width="4.140625" style="126" hidden="1"/>
    <col min="15348" max="15348" width="3.7109375" style="126" hidden="1"/>
    <col min="15349" max="15350" width="4.7109375" style="126" hidden="1"/>
    <col min="15351" max="15351" width="8.7109375" style="126" hidden="1"/>
    <col min="15352" max="15354" width="16.7109375" style="126" hidden="1"/>
    <col min="15355" max="15355" width="3.7109375" style="126" hidden="1"/>
    <col min="15356" max="15601" width="11.42578125" style="126" hidden="1"/>
    <col min="15602" max="15602" width="53.85546875" style="126" hidden="1"/>
    <col min="15603" max="15603" width="4.140625" style="126" hidden="1"/>
    <col min="15604" max="15604" width="3.7109375" style="126" hidden="1"/>
    <col min="15605" max="15606" width="4.7109375" style="126" hidden="1"/>
    <col min="15607" max="15607" width="8.7109375" style="126" hidden="1"/>
    <col min="15608" max="15610" width="16.7109375" style="126" hidden="1"/>
    <col min="15611" max="15611" width="3.7109375" style="126" hidden="1"/>
    <col min="15612" max="15857" width="11.42578125" style="126" hidden="1"/>
    <col min="15858" max="15858" width="53.85546875" style="126" hidden="1"/>
    <col min="15859" max="15859" width="4.140625" style="126" hidden="1"/>
    <col min="15860" max="15860" width="3.7109375" style="126" hidden="1"/>
    <col min="15861" max="15862" width="4.7109375" style="126" hidden="1"/>
    <col min="15863" max="15863" width="8.7109375" style="126" hidden="1"/>
    <col min="15864" max="15866" width="16.7109375" style="126" hidden="1"/>
    <col min="15867" max="15867" width="3.7109375" style="126" hidden="1"/>
    <col min="15868" max="16113" width="11.42578125" style="126" hidden="1"/>
    <col min="16114" max="16114" width="53.85546875" style="126" hidden="1"/>
    <col min="16115" max="16115" width="4.140625" style="126" hidden="1"/>
    <col min="16116" max="16116" width="3.7109375" style="126" hidden="1"/>
    <col min="16117" max="16118" width="4.7109375" style="126" hidden="1"/>
    <col min="16119" max="16119" width="8.7109375" style="126" hidden="1"/>
    <col min="16120" max="16122" width="16.7109375" style="126" hidden="1"/>
    <col min="16123" max="16123" width="3.7109375" style="126" hidden="1"/>
    <col min="16124" max="16124" width="0" style="126" hidden="1"/>
    <col min="16125" max="16125" width="3.7109375" style="126" hidden="1"/>
    <col min="16126" max="16127" width="4.7109375" style="126" hidden="1"/>
    <col min="16128" max="16128" width="8.7109375" style="126" hidden="1"/>
    <col min="16129" max="16131" width="16.7109375" style="126" hidden="1"/>
    <col min="16132" max="16132" width="3.7109375" style="126" hidden="1"/>
    <col min="16133" max="16134" width="0" style="126" hidden="1"/>
    <col min="16135" max="16384" width="11.42578125" style="126" hidden="1"/>
  </cols>
  <sheetData>
    <row r="2" spans="3:9" ht="14.25" x14ac:dyDescent="0.2">
      <c r="C2" s="166"/>
      <c r="D2" s="166"/>
      <c r="E2" s="166"/>
      <c r="F2" s="166"/>
    </row>
    <row r="3" spans="3:9" ht="14.25" x14ac:dyDescent="0.2">
      <c r="C3" s="166"/>
      <c r="D3" s="166"/>
      <c r="E3" s="166"/>
      <c r="F3" s="166"/>
    </row>
    <row r="4" spans="3:9" ht="14.1" customHeight="1" x14ac:dyDescent="0.2"/>
    <row r="5" spans="3:9" ht="14.1" customHeight="1" x14ac:dyDescent="0.2"/>
    <row r="6" spans="3:9" ht="27.6" customHeight="1" x14ac:dyDescent="0.2"/>
    <row r="7" spans="3:9" ht="27.6" customHeight="1" x14ac:dyDescent="0.2">
      <c r="C7" s="419" t="s">
        <v>385</v>
      </c>
      <c r="D7" s="419"/>
      <c r="E7" s="419"/>
      <c r="F7" s="419"/>
      <c r="G7" s="419"/>
      <c r="H7" s="419"/>
      <c r="I7" s="419"/>
    </row>
    <row r="8" spans="3:9" ht="27.6" customHeight="1" x14ac:dyDescent="0.2">
      <c r="C8" s="420" t="s">
        <v>368</v>
      </c>
      <c r="D8" s="421" t="s">
        <v>384</v>
      </c>
      <c r="E8" s="421"/>
      <c r="F8" s="421"/>
      <c r="G8" s="421"/>
      <c r="H8" s="421"/>
      <c r="I8" s="421"/>
    </row>
    <row r="9" spans="3:9" ht="27.6" customHeight="1" x14ac:dyDescent="0.2">
      <c r="C9" s="420" t="s">
        <v>369</v>
      </c>
      <c r="D9" s="421" t="s">
        <v>404</v>
      </c>
      <c r="E9" s="421"/>
      <c r="F9" s="421"/>
      <c r="G9" s="421"/>
      <c r="H9" s="421"/>
      <c r="I9" s="421"/>
    </row>
    <row r="10" spans="3:9" ht="27.6" customHeight="1" x14ac:dyDescent="0.2">
      <c r="C10" s="420" t="s">
        <v>370</v>
      </c>
      <c r="D10" s="419" t="s">
        <v>371</v>
      </c>
      <c r="E10" s="419"/>
      <c r="F10" s="419" t="s">
        <v>372</v>
      </c>
      <c r="G10" s="419"/>
      <c r="H10" s="419" t="s">
        <v>373</v>
      </c>
      <c r="I10" s="419"/>
    </row>
    <row r="11" spans="3:9" ht="27.6" customHeight="1" x14ac:dyDescent="0.2">
      <c r="C11" s="417" t="s">
        <v>402</v>
      </c>
      <c r="D11" s="423" t="s">
        <v>405</v>
      </c>
      <c r="E11" s="423"/>
      <c r="F11" s="421">
        <v>1</v>
      </c>
      <c r="G11" s="421"/>
      <c r="H11" s="423" t="s">
        <v>403</v>
      </c>
      <c r="I11" s="423"/>
    </row>
    <row r="12" spans="3:9" ht="27.6" customHeight="1" thickBot="1" x14ac:dyDescent="0.25"/>
    <row r="13" spans="3:9" ht="23.1" customHeight="1" thickBot="1" x14ac:dyDescent="0.25">
      <c r="C13" s="259" t="s">
        <v>386</v>
      </c>
      <c r="D13" s="260"/>
      <c r="E13" s="260"/>
      <c r="F13" s="260"/>
      <c r="G13" s="260"/>
      <c r="H13" s="260"/>
      <c r="I13" s="260"/>
    </row>
    <row r="14" spans="3:9" x14ac:dyDescent="0.2"/>
    <row r="15" spans="3:9" ht="44.25" customHeight="1" x14ac:dyDescent="0.2">
      <c r="C15" s="173" t="s">
        <v>388</v>
      </c>
      <c r="D15" s="264" t="s">
        <v>389</v>
      </c>
      <c r="E15" s="264"/>
      <c r="F15" s="264"/>
      <c r="G15" s="264"/>
      <c r="H15" s="264"/>
      <c r="I15" s="264"/>
    </row>
    <row r="16" spans="3:9" x14ac:dyDescent="0.2">
      <c r="D16" s="249"/>
      <c r="E16" s="249"/>
      <c r="F16" s="249"/>
      <c r="G16" s="249"/>
      <c r="H16" s="249"/>
      <c r="I16" s="249"/>
    </row>
    <row r="17" spans="3:9" ht="33.75" customHeight="1" x14ac:dyDescent="0.25">
      <c r="C17" s="174" t="s">
        <v>387</v>
      </c>
      <c r="D17" s="269" t="s">
        <v>390</v>
      </c>
      <c r="E17" s="269"/>
      <c r="F17" s="269"/>
      <c r="G17" s="269"/>
      <c r="H17" s="269"/>
      <c r="I17" s="269"/>
    </row>
    <row r="18" spans="3:9" x14ac:dyDescent="0.2">
      <c r="D18" s="249"/>
      <c r="E18" s="249"/>
      <c r="F18" s="249"/>
      <c r="G18" s="249"/>
      <c r="H18" s="249"/>
      <c r="I18" s="249"/>
    </row>
    <row r="19" spans="3:9" ht="27" customHeight="1" x14ac:dyDescent="0.25">
      <c r="C19" s="174" t="s">
        <v>391</v>
      </c>
      <c r="D19" s="264" t="s">
        <v>392</v>
      </c>
      <c r="E19" s="264"/>
      <c r="F19" s="264"/>
      <c r="G19" s="264"/>
      <c r="H19" s="264"/>
      <c r="I19" s="264"/>
    </row>
    <row r="20" spans="3:9" ht="27" customHeight="1" x14ac:dyDescent="0.25">
      <c r="C20" s="174"/>
      <c r="D20" s="132"/>
      <c r="E20" s="132"/>
      <c r="F20" s="132"/>
      <c r="G20" s="132"/>
      <c r="H20" s="132"/>
      <c r="I20" s="132"/>
    </row>
    <row r="21" spans="3:9" ht="27" customHeight="1" x14ac:dyDescent="0.25">
      <c r="C21" s="174"/>
      <c r="D21" s="132"/>
      <c r="E21" s="132"/>
      <c r="F21" s="132"/>
      <c r="G21" s="132"/>
      <c r="H21" s="132"/>
      <c r="I21" s="132"/>
    </row>
    <row r="22" spans="3:9" x14ac:dyDescent="0.2"/>
    <row r="23" spans="3:9" x14ac:dyDescent="0.2"/>
    <row r="24" spans="3:9" x14ac:dyDescent="0.2"/>
    <row r="25" spans="3:9" x14ac:dyDescent="0.2"/>
    <row r="26" spans="3:9" x14ac:dyDescent="0.2"/>
    <row r="27" spans="3:9" x14ac:dyDescent="0.2"/>
    <row r="28" spans="3:9" x14ac:dyDescent="0.2"/>
    <row r="29" spans="3:9" x14ac:dyDescent="0.2"/>
    <row r="30" spans="3:9" x14ac:dyDescent="0.2"/>
    <row r="31" spans="3:9" x14ac:dyDescent="0.2"/>
    <row r="32" spans="3:9" x14ac:dyDescent="0.2"/>
    <row r="33" ht="13.5" customHeight="1" x14ac:dyDescent="0.2"/>
    <row r="34" x14ac:dyDescent="0.2"/>
  </sheetData>
  <sheetProtection algorithmName="SHA-512" hashValue="ly9BeKXjmq+1Ml9W8M4nK51tyDTjj3vGU5lqfUttcw6ZarpI/tpos/rMq7kNtbg4LjfRInpZcj3671d/JqDRoA==" saltValue="qbp+V/uIlH0KzCwrPc/f8Q==" spinCount="100000" sheet="1" objects="1" scenarios="1"/>
  <mergeCells count="13">
    <mergeCell ref="C7:I7"/>
    <mergeCell ref="D9:I9"/>
    <mergeCell ref="D11:E11"/>
    <mergeCell ref="F11:G11"/>
    <mergeCell ref="H11:I11"/>
    <mergeCell ref="D8:I8"/>
    <mergeCell ref="C13:I13"/>
    <mergeCell ref="D15:I15"/>
    <mergeCell ref="D19:I19"/>
    <mergeCell ref="D17:I17"/>
    <mergeCell ref="D10:E10"/>
    <mergeCell ref="F10:G10"/>
    <mergeCell ref="H10:I10"/>
  </mergeCells>
  <hyperlinks>
    <hyperlink ref="C15" location="Metodología!A1" display="1. Metodología: " xr:uid="{2C558235-008D-496E-925E-FE47416AB612}"/>
    <hyperlink ref="C17" location="'Matriz explicativa'!A1" display="2. Matriz explicativa" xr:uid="{20024E8B-19FC-4603-BA57-A5BB455888A0}"/>
    <hyperlink ref="C19" location="'Formato Matriz'!A1" display="3. Formato Matriz" xr:uid="{FFF54622-6E71-497D-8462-BE9D9F99D3B9}"/>
  </hyperlinks>
  <pageMargins left="0.7" right="0.7" top="0.75" bottom="0.75" header="0.3" footer="0.3"/>
  <pageSetup scale="82" fitToHeight="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8C376-2A95-4144-B547-7503D85CD8AF}">
  <sheetPr>
    <pageSetUpPr fitToPage="1"/>
  </sheetPr>
  <dimension ref="A2:WVN259"/>
  <sheetViews>
    <sheetView showGridLines="0" topLeftCell="A4" zoomScale="69" zoomScaleNormal="95" workbookViewId="0">
      <selection activeCell="D11" sqref="D11:E11"/>
    </sheetView>
  </sheetViews>
  <sheetFormatPr baseColWidth="10" defaultColWidth="0" defaultRowHeight="12.75" zeroHeight="1" x14ac:dyDescent="0.2"/>
  <cols>
    <col min="1" max="1" width="1.5703125" style="126" customWidth="1"/>
    <col min="2" max="2" width="1.42578125" style="168" customWidth="1"/>
    <col min="3" max="3" width="21.5703125" style="126" customWidth="1"/>
    <col min="4" max="9" width="20.140625" style="126" customWidth="1"/>
    <col min="10" max="10" width="1.42578125" style="126" customWidth="1"/>
    <col min="11" max="11" width="2.7109375" style="126" customWidth="1"/>
    <col min="12" max="241" width="11.42578125" style="126" hidden="1"/>
    <col min="242" max="242" width="53.85546875" style="126" hidden="1"/>
    <col min="243" max="243" width="4.140625" style="126" hidden="1"/>
    <col min="244" max="244" width="3.7109375" style="126" hidden="1"/>
    <col min="245" max="246" width="4.7109375" style="126" hidden="1"/>
    <col min="247" max="247" width="8.7109375" style="126" hidden="1"/>
    <col min="248" max="250" width="16.7109375" style="126" hidden="1"/>
    <col min="251" max="251" width="3.7109375" style="126" hidden="1"/>
    <col min="252" max="497" width="11.42578125" style="126" hidden="1"/>
    <col min="498" max="498" width="53.85546875" style="126" hidden="1"/>
    <col min="499" max="499" width="4.140625" style="126" hidden="1"/>
    <col min="500" max="500" width="3.7109375" style="126" hidden="1"/>
    <col min="501" max="502" width="4.7109375" style="126" hidden="1"/>
    <col min="503" max="503" width="8.7109375" style="126" hidden="1"/>
    <col min="504" max="506" width="16.7109375" style="126" hidden="1"/>
    <col min="507" max="507" width="3.7109375" style="126" hidden="1"/>
    <col min="508" max="753" width="11.42578125" style="126" hidden="1"/>
    <col min="754" max="754" width="53.85546875" style="126" hidden="1"/>
    <col min="755" max="755" width="4.140625" style="126" hidden="1"/>
    <col min="756" max="756" width="3.7109375" style="126" hidden="1"/>
    <col min="757" max="758" width="4.7109375" style="126" hidden="1"/>
    <col min="759" max="759" width="8.7109375" style="126" hidden="1"/>
    <col min="760" max="762" width="16.7109375" style="126" hidden="1"/>
    <col min="763" max="763" width="3.7109375" style="126" hidden="1"/>
    <col min="764" max="1009" width="11.42578125" style="126" hidden="1"/>
    <col min="1010" max="1010" width="53.85546875" style="126" hidden="1"/>
    <col min="1011" max="1011" width="4.140625" style="126" hidden="1"/>
    <col min="1012" max="1012" width="3.7109375" style="126" hidden="1"/>
    <col min="1013" max="1014" width="4.7109375" style="126" hidden="1"/>
    <col min="1015" max="1015" width="8.7109375" style="126" hidden="1"/>
    <col min="1016" max="1018" width="16.7109375" style="126" hidden="1"/>
    <col min="1019" max="1019" width="3.7109375" style="126" hidden="1"/>
    <col min="1020" max="1265" width="11.42578125" style="126" hidden="1"/>
    <col min="1266" max="1266" width="53.85546875" style="126" hidden="1"/>
    <col min="1267" max="1267" width="4.140625" style="126" hidden="1"/>
    <col min="1268" max="1268" width="3.7109375" style="126" hidden="1"/>
    <col min="1269" max="1270" width="4.7109375" style="126" hidden="1"/>
    <col min="1271" max="1271" width="8.7109375" style="126" hidden="1"/>
    <col min="1272" max="1274" width="16.7109375" style="126" hidden="1"/>
    <col min="1275" max="1275" width="3.7109375" style="126" hidden="1"/>
    <col min="1276" max="1521" width="11.42578125" style="126" hidden="1"/>
    <col min="1522" max="1522" width="53.85546875" style="126" hidden="1"/>
    <col min="1523" max="1523" width="4.140625" style="126" hidden="1"/>
    <col min="1524" max="1524" width="3.7109375" style="126" hidden="1"/>
    <col min="1525" max="1526" width="4.7109375" style="126" hidden="1"/>
    <col min="1527" max="1527" width="8.7109375" style="126" hidden="1"/>
    <col min="1528" max="1530" width="16.7109375" style="126" hidden="1"/>
    <col min="1531" max="1531" width="3.7109375" style="126" hidden="1"/>
    <col min="1532" max="1777" width="11.42578125" style="126" hidden="1"/>
    <col min="1778" max="1778" width="53.85546875" style="126" hidden="1"/>
    <col min="1779" max="1779" width="4.140625" style="126" hidden="1"/>
    <col min="1780" max="1780" width="3.7109375" style="126" hidden="1"/>
    <col min="1781" max="1782" width="4.7109375" style="126" hidden="1"/>
    <col min="1783" max="1783" width="8.7109375" style="126" hidden="1"/>
    <col min="1784" max="1786" width="16.7109375" style="126" hidden="1"/>
    <col min="1787" max="1787" width="3.7109375" style="126" hidden="1"/>
    <col min="1788" max="2033" width="11.42578125" style="126" hidden="1"/>
    <col min="2034" max="2034" width="53.85546875" style="126" hidden="1"/>
    <col min="2035" max="2035" width="4.140625" style="126" hidden="1"/>
    <col min="2036" max="2036" width="3.7109375" style="126" hidden="1"/>
    <col min="2037" max="2038" width="4.7109375" style="126" hidden="1"/>
    <col min="2039" max="2039" width="8.7109375" style="126" hidden="1"/>
    <col min="2040" max="2042" width="16.7109375" style="126" hidden="1"/>
    <col min="2043" max="2043" width="3.7109375" style="126" hidden="1"/>
    <col min="2044" max="2289" width="11.42578125" style="126" hidden="1"/>
    <col min="2290" max="2290" width="53.85546875" style="126" hidden="1"/>
    <col min="2291" max="2291" width="4.140625" style="126" hidden="1"/>
    <col min="2292" max="2292" width="3.7109375" style="126" hidden="1"/>
    <col min="2293" max="2294" width="4.7109375" style="126" hidden="1"/>
    <col min="2295" max="2295" width="8.7109375" style="126" hidden="1"/>
    <col min="2296" max="2298" width="16.7109375" style="126" hidden="1"/>
    <col min="2299" max="2299" width="3.7109375" style="126" hidden="1"/>
    <col min="2300" max="2545" width="11.42578125" style="126" hidden="1"/>
    <col min="2546" max="2546" width="53.85546875" style="126" hidden="1"/>
    <col min="2547" max="2547" width="4.140625" style="126" hidden="1"/>
    <col min="2548" max="2548" width="3.7109375" style="126" hidden="1"/>
    <col min="2549" max="2550" width="4.7109375" style="126" hidden="1"/>
    <col min="2551" max="2551" width="8.7109375" style="126" hidden="1"/>
    <col min="2552" max="2554" width="16.7109375" style="126" hidden="1"/>
    <col min="2555" max="2555" width="3.7109375" style="126" hidden="1"/>
    <col min="2556" max="2801" width="11.42578125" style="126" hidden="1"/>
    <col min="2802" max="2802" width="53.85546875" style="126" hidden="1"/>
    <col min="2803" max="2803" width="4.140625" style="126" hidden="1"/>
    <col min="2804" max="2804" width="3.7109375" style="126" hidden="1"/>
    <col min="2805" max="2806" width="4.7109375" style="126" hidden="1"/>
    <col min="2807" max="2807" width="8.7109375" style="126" hidden="1"/>
    <col min="2808" max="2810" width="16.7109375" style="126" hidden="1"/>
    <col min="2811" max="2811" width="3.7109375" style="126" hidden="1"/>
    <col min="2812" max="3057" width="11.42578125" style="126" hidden="1"/>
    <col min="3058" max="3058" width="53.85546875" style="126" hidden="1"/>
    <col min="3059" max="3059" width="4.140625" style="126" hidden="1"/>
    <col min="3060" max="3060" width="3.7109375" style="126" hidden="1"/>
    <col min="3061" max="3062" width="4.7109375" style="126" hidden="1"/>
    <col min="3063" max="3063" width="8.7109375" style="126" hidden="1"/>
    <col min="3064" max="3066" width="16.7109375" style="126" hidden="1"/>
    <col min="3067" max="3067" width="3.7109375" style="126" hidden="1"/>
    <col min="3068" max="3313" width="11.42578125" style="126" hidden="1"/>
    <col min="3314" max="3314" width="53.85546875" style="126" hidden="1"/>
    <col min="3315" max="3315" width="4.140625" style="126" hidden="1"/>
    <col min="3316" max="3316" width="3.7109375" style="126" hidden="1"/>
    <col min="3317" max="3318" width="4.7109375" style="126" hidden="1"/>
    <col min="3319" max="3319" width="8.7109375" style="126" hidden="1"/>
    <col min="3320" max="3322" width="16.7109375" style="126" hidden="1"/>
    <col min="3323" max="3323" width="3.7109375" style="126" hidden="1"/>
    <col min="3324" max="3569" width="11.42578125" style="126" hidden="1"/>
    <col min="3570" max="3570" width="53.85546875" style="126" hidden="1"/>
    <col min="3571" max="3571" width="4.140625" style="126" hidden="1"/>
    <col min="3572" max="3572" width="3.7109375" style="126" hidden="1"/>
    <col min="3573" max="3574" width="4.7109375" style="126" hidden="1"/>
    <col min="3575" max="3575" width="8.7109375" style="126" hidden="1"/>
    <col min="3576" max="3578" width="16.7109375" style="126" hidden="1"/>
    <col min="3579" max="3579" width="3.7109375" style="126" hidden="1"/>
    <col min="3580" max="3825" width="11.42578125" style="126" hidden="1"/>
    <col min="3826" max="3826" width="53.85546875" style="126" hidden="1"/>
    <col min="3827" max="3827" width="4.140625" style="126" hidden="1"/>
    <col min="3828" max="3828" width="3.7109375" style="126" hidden="1"/>
    <col min="3829" max="3830" width="4.7109375" style="126" hidden="1"/>
    <col min="3831" max="3831" width="8.7109375" style="126" hidden="1"/>
    <col min="3832" max="3834" width="16.7109375" style="126" hidden="1"/>
    <col min="3835" max="3835" width="3.7109375" style="126" hidden="1"/>
    <col min="3836" max="4081" width="11.42578125" style="126" hidden="1"/>
    <col min="4082" max="4082" width="53.85546875" style="126" hidden="1"/>
    <col min="4083" max="4083" width="4.140625" style="126" hidden="1"/>
    <col min="4084" max="4084" width="3.7109375" style="126" hidden="1"/>
    <col min="4085" max="4086" width="4.7109375" style="126" hidden="1"/>
    <col min="4087" max="4087" width="8.7109375" style="126" hidden="1"/>
    <col min="4088" max="4090" width="16.7109375" style="126" hidden="1"/>
    <col min="4091" max="4091" width="3.7109375" style="126" hidden="1"/>
    <col min="4092" max="4337" width="11.42578125" style="126" hidden="1"/>
    <col min="4338" max="4338" width="53.85546875" style="126" hidden="1"/>
    <col min="4339" max="4339" width="4.140625" style="126" hidden="1"/>
    <col min="4340" max="4340" width="3.7109375" style="126" hidden="1"/>
    <col min="4341" max="4342" width="4.7109375" style="126" hidden="1"/>
    <col min="4343" max="4343" width="8.7109375" style="126" hidden="1"/>
    <col min="4344" max="4346" width="16.7109375" style="126" hidden="1"/>
    <col min="4347" max="4347" width="3.7109375" style="126" hidden="1"/>
    <col min="4348" max="4593" width="11.42578125" style="126" hidden="1"/>
    <col min="4594" max="4594" width="53.85546875" style="126" hidden="1"/>
    <col min="4595" max="4595" width="4.140625" style="126" hidden="1"/>
    <col min="4596" max="4596" width="3.7109375" style="126" hidden="1"/>
    <col min="4597" max="4598" width="4.7109375" style="126" hidden="1"/>
    <col min="4599" max="4599" width="8.7109375" style="126" hidden="1"/>
    <col min="4600" max="4602" width="16.7109375" style="126" hidden="1"/>
    <col min="4603" max="4603" width="3.7109375" style="126" hidden="1"/>
    <col min="4604" max="4849" width="11.42578125" style="126" hidden="1"/>
    <col min="4850" max="4850" width="53.85546875" style="126" hidden="1"/>
    <col min="4851" max="4851" width="4.140625" style="126" hidden="1"/>
    <col min="4852" max="4852" width="3.7109375" style="126" hidden="1"/>
    <col min="4853" max="4854" width="4.7109375" style="126" hidden="1"/>
    <col min="4855" max="4855" width="8.7109375" style="126" hidden="1"/>
    <col min="4856" max="4858" width="16.7109375" style="126" hidden="1"/>
    <col min="4859" max="4859" width="3.7109375" style="126" hidden="1"/>
    <col min="4860" max="5105" width="11.42578125" style="126" hidden="1"/>
    <col min="5106" max="5106" width="53.85546875" style="126" hidden="1"/>
    <col min="5107" max="5107" width="4.140625" style="126" hidden="1"/>
    <col min="5108" max="5108" width="3.7109375" style="126" hidden="1"/>
    <col min="5109" max="5110" width="4.7109375" style="126" hidden="1"/>
    <col min="5111" max="5111" width="8.7109375" style="126" hidden="1"/>
    <col min="5112" max="5114" width="16.7109375" style="126" hidden="1"/>
    <col min="5115" max="5115" width="3.7109375" style="126" hidden="1"/>
    <col min="5116" max="5361" width="11.42578125" style="126" hidden="1"/>
    <col min="5362" max="5362" width="53.85546875" style="126" hidden="1"/>
    <col min="5363" max="5363" width="4.140625" style="126" hidden="1"/>
    <col min="5364" max="5364" width="3.7109375" style="126" hidden="1"/>
    <col min="5365" max="5366" width="4.7109375" style="126" hidden="1"/>
    <col min="5367" max="5367" width="8.7109375" style="126" hidden="1"/>
    <col min="5368" max="5370" width="16.7109375" style="126" hidden="1"/>
    <col min="5371" max="5371" width="3.7109375" style="126" hidden="1"/>
    <col min="5372" max="5617" width="11.42578125" style="126" hidden="1"/>
    <col min="5618" max="5618" width="53.85546875" style="126" hidden="1"/>
    <col min="5619" max="5619" width="4.140625" style="126" hidden="1"/>
    <col min="5620" max="5620" width="3.7109375" style="126" hidden="1"/>
    <col min="5621" max="5622" width="4.7109375" style="126" hidden="1"/>
    <col min="5623" max="5623" width="8.7109375" style="126" hidden="1"/>
    <col min="5624" max="5626" width="16.7109375" style="126" hidden="1"/>
    <col min="5627" max="5627" width="3.7109375" style="126" hidden="1"/>
    <col min="5628" max="5873" width="11.42578125" style="126" hidden="1"/>
    <col min="5874" max="5874" width="53.85546875" style="126" hidden="1"/>
    <col min="5875" max="5875" width="4.140625" style="126" hidden="1"/>
    <col min="5876" max="5876" width="3.7109375" style="126" hidden="1"/>
    <col min="5877" max="5878" width="4.7109375" style="126" hidden="1"/>
    <col min="5879" max="5879" width="8.7109375" style="126" hidden="1"/>
    <col min="5880" max="5882" width="16.7109375" style="126" hidden="1"/>
    <col min="5883" max="5883" width="3.7109375" style="126" hidden="1"/>
    <col min="5884" max="6129" width="11.42578125" style="126" hidden="1"/>
    <col min="6130" max="6130" width="53.85546875" style="126" hidden="1"/>
    <col min="6131" max="6131" width="4.140625" style="126" hidden="1"/>
    <col min="6132" max="6132" width="3.7109375" style="126" hidden="1"/>
    <col min="6133" max="6134" width="4.7109375" style="126" hidden="1"/>
    <col min="6135" max="6135" width="8.7109375" style="126" hidden="1"/>
    <col min="6136" max="6138" width="16.7109375" style="126" hidden="1"/>
    <col min="6139" max="6139" width="3.7109375" style="126" hidden="1"/>
    <col min="6140" max="6385" width="11.42578125" style="126" hidden="1"/>
    <col min="6386" max="6386" width="53.85546875" style="126" hidden="1"/>
    <col min="6387" max="6387" width="4.140625" style="126" hidden="1"/>
    <col min="6388" max="6388" width="3.7109375" style="126" hidden="1"/>
    <col min="6389" max="6390" width="4.7109375" style="126" hidden="1"/>
    <col min="6391" max="6391" width="8.7109375" style="126" hidden="1"/>
    <col min="6392" max="6394" width="16.7109375" style="126" hidden="1"/>
    <col min="6395" max="6395" width="3.7109375" style="126" hidden="1"/>
    <col min="6396" max="6641" width="11.42578125" style="126" hidden="1"/>
    <col min="6642" max="6642" width="53.85546875" style="126" hidden="1"/>
    <col min="6643" max="6643" width="4.140625" style="126" hidden="1"/>
    <col min="6644" max="6644" width="3.7109375" style="126" hidden="1"/>
    <col min="6645" max="6646" width="4.7109375" style="126" hidden="1"/>
    <col min="6647" max="6647" width="8.7109375" style="126" hidden="1"/>
    <col min="6648" max="6650" width="16.7109375" style="126" hidden="1"/>
    <col min="6651" max="6651" width="3.7109375" style="126" hidden="1"/>
    <col min="6652" max="6897" width="11.42578125" style="126" hidden="1"/>
    <col min="6898" max="6898" width="53.85546875" style="126" hidden="1"/>
    <col min="6899" max="6899" width="4.140625" style="126" hidden="1"/>
    <col min="6900" max="6900" width="3.7109375" style="126" hidden="1"/>
    <col min="6901" max="6902" width="4.7109375" style="126" hidden="1"/>
    <col min="6903" max="6903" width="8.7109375" style="126" hidden="1"/>
    <col min="6904" max="6906" width="16.7109375" style="126" hidden="1"/>
    <col min="6907" max="6907" width="3.7109375" style="126" hidden="1"/>
    <col min="6908" max="7153" width="11.42578125" style="126" hidden="1"/>
    <col min="7154" max="7154" width="53.85546875" style="126" hidden="1"/>
    <col min="7155" max="7155" width="4.140625" style="126" hidden="1"/>
    <col min="7156" max="7156" width="3.7109375" style="126" hidden="1"/>
    <col min="7157" max="7158" width="4.7109375" style="126" hidden="1"/>
    <col min="7159" max="7159" width="8.7109375" style="126" hidden="1"/>
    <col min="7160" max="7162" width="16.7109375" style="126" hidden="1"/>
    <col min="7163" max="7163" width="3.7109375" style="126" hidden="1"/>
    <col min="7164" max="7409" width="11.42578125" style="126" hidden="1"/>
    <col min="7410" max="7410" width="53.85546875" style="126" hidden="1"/>
    <col min="7411" max="7411" width="4.140625" style="126" hidden="1"/>
    <col min="7412" max="7412" width="3.7109375" style="126" hidden="1"/>
    <col min="7413" max="7414" width="4.7109375" style="126" hidden="1"/>
    <col min="7415" max="7415" width="8.7109375" style="126" hidden="1"/>
    <col min="7416" max="7418" width="16.7109375" style="126" hidden="1"/>
    <col min="7419" max="7419" width="3.7109375" style="126" hidden="1"/>
    <col min="7420" max="7665" width="11.42578125" style="126" hidden="1"/>
    <col min="7666" max="7666" width="53.85546875" style="126" hidden="1"/>
    <col min="7667" max="7667" width="4.140625" style="126" hidden="1"/>
    <col min="7668" max="7668" width="3.7109375" style="126" hidden="1"/>
    <col min="7669" max="7670" width="4.7109375" style="126" hidden="1"/>
    <col min="7671" max="7671" width="8.7109375" style="126" hidden="1"/>
    <col min="7672" max="7674" width="16.7109375" style="126" hidden="1"/>
    <col min="7675" max="7675" width="3.7109375" style="126" hidden="1"/>
    <col min="7676" max="7921" width="11.42578125" style="126" hidden="1"/>
    <col min="7922" max="7922" width="53.85546875" style="126" hidden="1"/>
    <col min="7923" max="7923" width="4.140625" style="126" hidden="1"/>
    <col min="7924" max="7924" width="3.7109375" style="126" hidden="1"/>
    <col min="7925" max="7926" width="4.7109375" style="126" hidden="1"/>
    <col min="7927" max="7927" width="8.7109375" style="126" hidden="1"/>
    <col min="7928" max="7930" width="16.7109375" style="126" hidden="1"/>
    <col min="7931" max="7931" width="3.7109375" style="126" hidden="1"/>
    <col min="7932" max="8177" width="11.42578125" style="126" hidden="1"/>
    <col min="8178" max="8178" width="53.85546875" style="126" hidden="1"/>
    <col min="8179" max="8179" width="4.140625" style="126" hidden="1"/>
    <col min="8180" max="8180" width="3.7109375" style="126" hidden="1"/>
    <col min="8181" max="8182" width="4.7109375" style="126" hidden="1"/>
    <col min="8183" max="8183" width="8.7109375" style="126" hidden="1"/>
    <col min="8184" max="8186" width="16.7109375" style="126" hidden="1"/>
    <col min="8187" max="8187" width="3.7109375" style="126" hidden="1"/>
    <col min="8188" max="8433" width="11.42578125" style="126" hidden="1"/>
    <col min="8434" max="8434" width="53.85546875" style="126" hidden="1"/>
    <col min="8435" max="8435" width="4.140625" style="126" hidden="1"/>
    <col min="8436" max="8436" width="3.7109375" style="126" hidden="1"/>
    <col min="8437" max="8438" width="4.7109375" style="126" hidden="1"/>
    <col min="8439" max="8439" width="8.7109375" style="126" hidden="1"/>
    <col min="8440" max="8442" width="16.7109375" style="126" hidden="1"/>
    <col min="8443" max="8443" width="3.7109375" style="126" hidden="1"/>
    <col min="8444" max="8689" width="11.42578125" style="126" hidden="1"/>
    <col min="8690" max="8690" width="53.85546875" style="126" hidden="1"/>
    <col min="8691" max="8691" width="4.140625" style="126" hidden="1"/>
    <col min="8692" max="8692" width="3.7109375" style="126" hidden="1"/>
    <col min="8693" max="8694" width="4.7109375" style="126" hidden="1"/>
    <col min="8695" max="8695" width="8.7109375" style="126" hidden="1"/>
    <col min="8696" max="8698" width="16.7109375" style="126" hidden="1"/>
    <col min="8699" max="8699" width="3.7109375" style="126" hidden="1"/>
    <col min="8700" max="8945" width="11.42578125" style="126" hidden="1"/>
    <col min="8946" max="8946" width="53.85546875" style="126" hidden="1"/>
    <col min="8947" max="8947" width="4.140625" style="126" hidden="1"/>
    <col min="8948" max="8948" width="3.7109375" style="126" hidden="1"/>
    <col min="8949" max="8950" width="4.7109375" style="126" hidden="1"/>
    <col min="8951" max="8951" width="8.7109375" style="126" hidden="1"/>
    <col min="8952" max="8954" width="16.7109375" style="126" hidden="1"/>
    <col min="8955" max="8955" width="3.7109375" style="126" hidden="1"/>
    <col min="8956" max="9201" width="11.42578125" style="126" hidden="1"/>
    <col min="9202" max="9202" width="53.85546875" style="126" hidden="1"/>
    <col min="9203" max="9203" width="4.140625" style="126" hidden="1"/>
    <col min="9204" max="9204" width="3.7109375" style="126" hidden="1"/>
    <col min="9205" max="9206" width="4.7109375" style="126" hidden="1"/>
    <col min="9207" max="9207" width="8.7109375" style="126" hidden="1"/>
    <col min="9208" max="9210" width="16.7109375" style="126" hidden="1"/>
    <col min="9211" max="9211" width="3.7109375" style="126" hidden="1"/>
    <col min="9212" max="9457" width="11.42578125" style="126" hidden="1"/>
    <col min="9458" max="9458" width="53.85546875" style="126" hidden="1"/>
    <col min="9459" max="9459" width="4.140625" style="126" hidden="1"/>
    <col min="9460" max="9460" width="3.7109375" style="126" hidden="1"/>
    <col min="9461" max="9462" width="4.7109375" style="126" hidden="1"/>
    <col min="9463" max="9463" width="8.7109375" style="126" hidden="1"/>
    <col min="9464" max="9466" width="16.7109375" style="126" hidden="1"/>
    <col min="9467" max="9467" width="3.7109375" style="126" hidden="1"/>
    <col min="9468" max="9713" width="11.42578125" style="126" hidden="1"/>
    <col min="9714" max="9714" width="53.85546875" style="126" hidden="1"/>
    <col min="9715" max="9715" width="4.140625" style="126" hidden="1"/>
    <col min="9716" max="9716" width="3.7109375" style="126" hidden="1"/>
    <col min="9717" max="9718" width="4.7109375" style="126" hidden="1"/>
    <col min="9719" max="9719" width="8.7109375" style="126" hidden="1"/>
    <col min="9720" max="9722" width="16.7109375" style="126" hidden="1"/>
    <col min="9723" max="9723" width="3.7109375" style="126" hidden="1"/>
    <col min="9724" max="9969" width="11.42578125" style="126" hidden="1"/>
    <col min="9970" max="9970" width="53.85546875" style="126" hidden="1"/>
    <col min="9971" max="9971" width="4.140625" style="126" hidden="1"/>
    <col min="9972" max="9972" width="3.7109375" style="126" hidden="1"/>
    <col min="9973" max="9974" width="4.7109375" style="126" hidden="1"/>
    <col min="9975" max="9975" width="8.7109375" style="126" hidden="1"/>
    <col min="9976" max="9978" width="16.7109375" style="126" hidden="1"/>
    <col min="9979" max="9979" width="3.7109375" style="126" hidden="1"/>
    <col min="9980" max="10225" width="11.42578125" style="126" hidden="1"/>
    <col min="10226" max="10226" width="53.85546875" style="126" hidden="1"/>
    <col min="10227" max="10227" width="4.140625" style="126" hidden="1"/>
    <col min="10228" max="10228" width="3.7109375" style="126" hidden="1"/>
    <col min="10229" max="10230" width="4.7109375" style="126" hidden="1"/>
    <col min="10231" max="10231" width="8.7109375" style="126" hidden="1"/>
    <col min="10232" max="10234" width="16.7109375" style="126" hidden="1"/>
    <col min="10235" max="10235" width="3.7109375" style="126" hidden="1"/>
    <col min="10236" max="10481" width="11.42578125" style="126" hidden="1"/>
    <col min="10482" max="10482" width="53.85546875" style="126" hidden="1"/>
    <col min="10483" max="10483" width="4.140625" style="126" hidden="1"/>
    <col min="10484" max="10484" width="3.7109375" style="126" hidden="1"/>
    <col min="10485" max="10486" width="4.7109375" style="126" hidden="1"/>
    <col min="10487" max="10487" width="8.7109375" style="126" hidden="1"/>
    <col min="10488" max="10490" width="16.7109375" style="126" hidden="1"/>
    <col min="10491" max="10491" width="3.7109375" style="126" hidden="1"/>
    <col min="10492" max="10737" width="11.42578125" style="126" hidden="1"/>
    <col min="10738" max="10738" width="53.85546875" style="126" hidden="1"/>
    <col min="10739" max="10739" width="4.140625" style="126" hidden="1"/>
    <col min="10740" max="10740" width="3.7109375" style="126" hidden="1"/>
    <col min="10741" max="10742" width="4.7109375" style="126" hidden="1"/>
    <col min="10743" max="10743" width="8.7109375" style="126" hidden="1"/>
    <col min="10744" max="10746" width="16.7109375" style="126" hidden="1"/>
    <col min="10747" max="10747" width="3.7109375" style="126" hidden="1"/>
    <col min="10748" max="10993" width="11.42578125" style="126" hidden="1"/>
    <col min="10994" max="10994" width="53.85546875" style="126" hidden="1"/>
    <col min="10995" max="10995" width="4.140625" style="126" hidden="1"/>
    <col min="10996" max="10996" width="3.7109375" style="126" hidden="1"/>
    <col min="10997" max="10998" width="4.7109375" style="126" hidden="1"/>
    <col min="10999" max="10999" width="8.7109375" style="126" hidden="1"/>
    <col min="11000" max="11002" width="16.7109375" style="126" hidden="1"/>
    <col min="11003" max="11003" width="3.7109375" style="126" hidden="1"/>
    <col min="11004" max="11249" width="11.42578125" style="126" hidden="1"/>
    <col min="11250" max="11250" width="53.85546875" style="126" hidden="1"/>
    <col min="11251" max="11251" width="4.140625" style="126" hidden="1"/>
    <col min="11252" max="11252" width="3.7109375" style="126" hidden="1"/>
    <col min="11253" max="11254" width="4.7109375" style="126" hidden="1"/>
    <col min="11255" max="11255" width="8.7109375" style="126" hidden="1"/>
    <col min="11256" max="11258" width="16.7109375" style="126" hidden="1"/>
    <col min="11259" max="11259" width="3.7109375" style="126" hidden="1"/>
    <col min="11260" max="11505" width="11.42578125" style="126" hidden="1"/>
    <col min="11506" max="11506" width="53.85546875" style="126" hidden="1"/>
    <col min="11507" max="11507" width="4.140625" style="126" hidden="1"/>
    <col min="11508" max="11508" width="3.7109375" style="126" hidden="1"/>
    <col min="11509" max="11510" width="4.7109375" style="126" hidden="1"/>
    <col min="11511" max="11511" width="8.7109375" style="126" hidden="1"/>
    <col min="11512" max="11514" width="16.7109375" style="126" hidden="1"/>
    <col min="11515" max="11515" width="3.7109375" style="126" hidden="1"/>
    <col min="11516" max="11761" width="11.42578125" style="126" hidden="1"/>
    <col min="11762" max="11762" width="53.85546875" style="126" hidden="1"/>
    <col min="11763" max="11763" width="4.140625" style="126" hidden="1"/>
    <col min="11764" max="11764" width="3.7109375" style="126" hidden="1"/>
    <col min="11765" max="11766" width="4.7109375" style="126" hidden="1"/>
    <col min="11767" max="11767" width="8.7109375" style="126" hidden="1"/>
    <col min="11768" max="11770" width="16.7109375" style="126" hidden="1"/>
    <col min="11771" max="11771" width="3.7109375" style="126" hidden="1"/>
    <col min="11772" max="12017" width="11.42578125" style="126" hidden="1"/>
    <col min="12018" max="12018" width="53.85546875" style="126" hidden="1"/>
    <col min="12019" max="12019" width="4.140625" style="126" hidden="1"/>
    <col min="12020" max="12020" width="3.7109375" style="126" hidden="1"/>
    <col min="12021" max="12022" width="4.7109375" style="126" hidden="1"/>
    <col min="12023" max="12023" width="8.7109375" style="126" hidden="1"/>
    <col min="12024" max="12026" width="16.7109375" style="126" hidden="1"/>
    <col min="12027" max="12027" width="3.7109375" style="126" hidden="1"/>
    <col min="12028" max="12273" width="11.42578125" style="126" hidden="1"/>
    <col min="12274" max="12274" width="53.85546875" style="126" hidden="1"/>
    <col min="12275" max="12275" width="4.140625" style="126" hidden="1"/>
    <col min="12276" max="12276" width="3.7109375" style="126" hidden="1"/>
    <col min="12277" max="12278" width="4.7109375" style="126" hidden="1"/>
    <col min="12279" max="12279" width="8.7109375" style="126" hidden="1"/>
    <col min="12280" max="12282" width="16.7109375" style="126" hidden="1"/>
    <col min="12283" max="12283" width="3.7109375" style="126" hidden="1"/>
    <col min="12284" max="12529" width="11.42578125" style="126" hidden="1"/>
    <col min="12530" max="12530" width="53.85546875" style="126" hidden="1"/>
    <col min="12531" max="12531" width="4.140625" style="126" hidden="1"/>
    <col min="12532" max="12532" width="3.7109375" style="126" hidden="1"/>
    <col min="12533" max="12534" width="4.7109375" style="126" hidden="1"/>
    <col min="12535" max="12535" width="8.7109375" style="126" hidden="1"/>
    <col min="12536" max="12538" width="16.7109375" style="126" hidden="1"/>
    <col min="12539" max="12539" width="3.7109375" style="126" hidden="1"/>
    <col min="12540" max="12785" width="11.42578125" style="126" hidden="1"/>
    <col min="12786" max="12786" width="53.85546875" style="126" hidden="1"/>
    <col min="12787" max="12787" width="4.140625" style="126" hidden="1"/>
    <col min="12788" max="12788" width="3.7109375" style="126" hidden="1"/>
    <col min="12789" max="12790" width="4.7109375" style="126" hidden="1"/>
    <col min="12791" max="12791" width="8.7109375" style="126" hidden="1"/>
    <col min="12792" max="12794" width="16.7109375" style="126" hidden="1"/>
    <col min="12795" max="12795" width="3.7109375" style="126" hidden="1"/>
    <col min="12796" max="13041" width="11.42578125" style="126" hidden="1"/>
    <col min="13042" max="13042" width="53.85546875" style="126" hidden="1"/>
    <col min="13043" max="13043" width="4.140625" style="126" hidden="1"/>
    <col min="13044" max="13044" width="3.7109375" style="126" hidden="1"/>
    <col min="13045" max="13046" width="4.7109375" style="126" hidden="1"/>
    <col min="13047" max="13047" width="8.7109375" style="126" hidden="1"/>
    <col min="13048" max="13050" width="16.7109375" style="126" hidden="1"/>
    <col min="13051" max="13051" width="3.7109375" style="126" hidden="1"/>
    <col min="13052" max="13297" width="11.42578125" style="126" hidden="1"/>
    <col min="13298" max="13298" width="53.85546875" style="126" hidden="1"/>
    <col min="13299" max="13299" width="4.140625" style="126" hidden="1"/>
    <col min="13300" max="13300" width="3.7109375" style="126" hidden="1"/>
    <col min="13301" max="13302" width="4.7109375" style="126" hidden="1"/>
    <col min="13303" max="13303" width="8.7109375" style="126" hidden="1"/>
    <col min="13304" max="13306" width="16.7109375" style="126" hidden="1"/>
    <col min="13307" max="13307" width="3.7109375" style="126" hidden="1"/>
    <col min="13308" max="13553" width="11.42578125" style="126" hidden="1"/>
    <col min="13554" max="13554" width="53.85546875" style="126" hidden="1"/>
    <col min="13555" max="13555" width="4.140625" style="126" hidden="1"/>
    <col min="13556" max="13556" width="3.7109375" style="126" hidden="1"/>
    <col min="13557" max="13558" width="4.7109375" style="126" hidden="1"/>
    <col min="13559" max="13559" width="8.7109375" style="126" hidden="1"/>
    <col min="13560" max="13562" width="16.7109375" style="126" hidden="1"/>
    <col min="13563" max="13563" width="3.7109375" style="126" hidden="1"/>
    <col min="13564" max="13809" width="11.42578125" style="126" hidden="1"/>
    <col min="13810" max="13810" width="53.85546875" style="126" hidden="1"/>
    <col min="13811" max="13811" width="4.140625" style="126" hidden="1"/>
    <col min="13812" max="13812" width="3.7109375" style="126" hidden="1"/>
    <col min="13813" max="13814" width="4.7109375" style="126" hidden="1"/>
    <col min="13815" max="13815" width="8.7109375" style="126" hidden="1"/>
    <col min="13816" max="13818" width="16.7109375" style="126" hidden="1"/>
    <col min="13819" max="13819" width="3.7109375" style="126" hidden="1"/>
    <col min="13820" max="14065" width="11.42578125" style="126" hidden="1"/>
    <col min="14066" max="14066" width="53.85546875" style="126" hidden="1"/>
    <col min="14067" max="14067" width="4.140625" style="126" hidden="1"/>
    <col min="14068" max="14068" width="3.7109375" style="126" hidden="1"/>
    <col min="14069" max="14070" width="4.7109375" style="126" hidden="1"/>
    <col min="14071" max="14071" width="8.7109375" style="126" hidden="1"/>
    <col min="14072" max="14074" width="16.7109375" style="126" hidden="1"/>
    <col min="14075" max="14075" width="3.7109375" style="126" hidden="1"/>
    <col min="14076" max="14321" width="11.42578125" style="126" hidden="1"/>
    <col min="14322" max="14322" width="53.85546875" style="126" hidden="1"/>
    <col min="14323" max="14323" width="4.140625" style="126" hidden="1"/>
    <col min="14324" max="14324" width="3.7109375" style="126" hidden="1"/>
    <col min="14325" max="14326" width="4.7109375" style="126" hidden="1"/>
    <col min="14327" max="14327" width="8.7109375" style="126" hidden="1"/>
    <col min="14328" max="14330" width="16.7109375" style="126" hidden="1"/>
    <col min="14331" max="14331" width="3.7109375" style="126" hidden="1"/>
    <col min="14332" max="14577" width="11.42578125" style="126" hidden="1"/>
    <col min="14578" max="14578" width="53.85546875" style="126" hidden="1"/>
    <col min="14579" max="14579" width="4.140625" style="126" hidden="1"/>
    <col min="14580" max="14580" width="3.7109375" style="126" hidden="1"/>
    <col min="14581" max="14582" width="4.7109375" style="126" hidden="1"/>
    <col min="14583" max="14583" width="8.7109375" style="126" hidden="1"/>
    <col min="14584" max="14586" width="16.7109375" style="126" hidden="1"/>
    <col min="14587" max="14587" width="3.7109375" style="126" hidden="1"/>
    <col min="14588" max="14833" width="11.42578125" style="126" hidden="1"/>
    <col min="14834" max="14834" width="53.85546875" style="126" hidden="1"/>
    <col min="14835" max="14835" width="4.140625" style="126" hidden="1"/>
    <col min="14836" max="14836" width="3.7109375" style="126" hidden="1"/>
    <col min="14837" max="14838" width="4.7109375" style="126" hidden="1"/>
    <col min="14839" max="14839" width="8.7109375" style="126" hidden="1"/>
    <col min="14840" max="14842" width="16.7109375" style="126" hidden="1"/>
    <col min="14843" max="14843" width="3.7109375" style="126" hidden="1"/>
    <col min="14844" max="15089" width="11.42578125" style="126" hidden="1"/>
    <col min="15090" max="15090" width="53.85546875" style="126" hidden="1"/>
    <col min="15091" max="15091" width="4.140625" style="126" hidden="1"/>
    <col min="15092" max="15092" width="3.7109375" style="126" hidden="1"/>
    <col min="15093" max="15094" width="4.7109375" style="126" hidden="1"/>
    <col min="15095" max="15095" width="8.7109375" style="126" hidden="1"/>
    <col min="15096" max="15098" width="16.7109375" style="126" hidden="1"/>
    <col min="15099" max="15099" width="3.7109375" style="126" hidden="1"/>
    <col min="15100" max="15345" width="11.42578125" style="126" hidden="1"/>
    <col min="15346" max="15346" width="53.85546875" style="126" hidden="1"/>
    <col min="15347" max="15347" width="4.140625" style="126" hidden="1"/>
    <col min="15348" max="15348" width="3.7109375" style="126" hidden="1"/>
    <col min="15349" max="15350" width="4.7109375" style="126" hidden="1"/>
    <col min="15351" max="15351" width="8.7109375" style="126" hidden="1"/>
    <col min="15352" max="15354" width="16.7109375" style="126" hidden="1"/>
    <col min="15355" max="15355" width="3.7109375" style="126" hidden="1"/>
    <col min="15356" max="15601" width="11.42578125" style="126" hidden="1"/>
    <col min="15602" max="15602" width="53.85546875" style="126" hidden="1"/>
    <col min="15603" max="15603" width="4.140625" style="126" hidden="1"/>
    <col min="15604" max="15604" width="3.7109375" style="126" hidden="1"/>
    <col min="15605" max="15606" width="4.7109375" style="126" hidden="1"/>
    <col min="15607" max="15607" width="8.7109375" style="126" hidden="1"/>
    <col min="15608" max="15610" width="16.7109375" style="126" hidden="1"/>
    <col min="15611" max="15611" width="3.7109375" style="126" hidden="1"/>
    <col min="15612" max="15857" width="11.42578125" style="126" hidden="1"/>
    <col min="15858" max="15858" width="53.85546875" style="126" hidden="1"/>
    <col min="15859" max="15859" width="4.140625" style="126" hidden="1"/>
    <col min="15860" max="15860" width="3.7109375" style="126" hidden="1"/>
    <col min="15861" max="15862" width="4.7109375" style="126" hidden="1"/>
    <col min="15863" max="15863" width="8.7109375" style="126" hidden="1"/>
    <col min="15864" max="15866" width="16.7109375" style="126" hidden="1"/>
    <col min="15867" max="15867" width="3.7109375" style="126" hidden="1"/>
    <col min="15868" max="16113" width="11.42578125" style="126" hidden="1"/>
    <col min="16114" max="16114" width="53.85546875" style="126" hidden="1"/>
    <col min="16115" max="16115" width="4.140625" style="126" hidden="1"/>
    <col min="16116" max="16116" width="3.7109375" style="126" hidden="1"/>
    <col min="16117" max="16118" width="4.7109375" style="126" hidden="1"/>
    <col min="16119" max="16119" width="8.7109375" style="126" hidden="1"/>
    <col min="16120" max="16122" width="16.7109375" style="126" hidden="1"/>
    <col min="16123" max="16123" width="3.7109375" style="126" hidden="1"/>
    <col min="16124" max="16124" width="0" style="126" hidden="1"/>
    <col min="16125" max="16125" width="3.7109375" style="126" hidden="1"/>
    <col min="16126" max="16127" width="4.7109375" style="126" hidden="1"/>
    <col min="16128" max="16128" width="8.7109375" style="126" hidden="1"/>
    <col min="16129" max="16131" width="16.7109375" style="126" hidden="1"/>
    <col min="16132" max="16132" width="3.7109375" style="126" hidden="1"/>
    <col min="16133" max="16134" width="0" style="126" hidden="1"/>
    <col min="16135" max="16384" width="11.42578125" style="126" hidden="1"/>
  </cols>
  <sheetData>
    <row r="2" spans="2:10" ht="14.25" x14ac:dyDescent="0.2">
      <c r="C2" s="166"/>
      <c r="D2" s="166"/>
      <c r="E2" s="166"/>
      <c r="F2" s="166"/>
    </row>
    <row r="3" spans="2:10" ht="14.25" x14ac:dyDescent="0.2">
      <c r="C3" s="166"/>
      <c r="D3" s="166"/>
      <c r="E3" s="166"/>
      <c r="F3" s="166"/>
    </row>
    <row r="4" spans="2:10" ht="14.1" customHeight="1" x14ac:dyDescent="0.2"/>
    <row r="5" spans="2:10" ht="14.1" customHeight="1" x14ac:dyDescent="0.2"/>
    <row r="6" spans="2:10" ht="27.6" customHeight="1" x14ac:dyDescent="0.2"/>
    <row r="7" spans="2:10" ht="27.6" customHeight="1" x14ac:dyDescent="0.2">
      <c r="C7" s="419" t="s">
        <v>385</v>
      </c>
      <c r="D7" s="419"/>
      <c r="E7" s="419"/>
      <c r="F7" s="419"/>
      <c r="G7" s="419"/>
      <c r="H7" s="419"/>
      <c r="I7" s="419"/>
    </row>
    <row r="8" spans="2:10" ht="27.6" customHeight="1" x14ac:dyDescent="0.2">
      <c r="C8" s="420" t="s">
        <v>368</v>
      </c>
      <c r="D8" s="421" t="s">
        <v>384</v>
      </c>
      <c r="E8" s="421"/>
      <c r="F8" s="421"/>
      <c r="G8" s="421"/>
      <c r="H8" s="421"/>
      <c r="I8" s="421"/>
    </row>
    <row r="9" spans="2:10" ht="27.6" customHeight="1" x14ac:dyDescent="0.2">
      <c r="C9" s="420" t="s">
        <v>369</v>
      </c>
      <c r="D9" s="421" t="s">
        <v>404</v>
      </c>
      <c r="E9" s="421"/>
      <c r="F9" s="421"/>
      <c r="G9" s="421"/>
      <c r="H9" s="421"/>
      <c r="I9" s="421"/>
    </row>
    <row r="10" spans="2:10" ht="27.6" customHeight="1" x14ac:dyDescent="0.2">
      <c r="C10" s="420" t="s">
        <v>370</v>
      </c>
      <c r="D10" s="419" t="s">
        <v>371</v>
      </c>
      <c r="E10" s="419"/>
      <c r="F10" s="419" t="s">
        <v>372</v>
      </c>
      <c r="G10" s="419"/>
      <c r="H10" s="419" t="s">
        <v>373</v>
      </c>
      <c r="I10" s="419"/>
    </row>
    <row r="11" spans="2:10" ht="27.6" customHeight="1" x14ac:dyDescent="0.2">
      <c r="C11" s="422" t="str">
        <f>Presentación!C11</f>
        <v>10/06/20225</v>
      </c>
      <c r="D11" s="423" t="str">
        <f>Presentación!D11</f>
        <v>PI02-FOR01</v>
      </c>
      <c r="E11" s="423"/>
      <c r="F11" s="421">
        <f>Presentación!F11</f>
        <v>1</v>
      </c>
      <c r="G11" s="421"/>
      <c r="H11" s="423" t="s">
        <v>403</v>
      </c>
      <c r="I11" s="423"/>
    </row>
    <row r="12" spans="2:10" ht="27.6" customHeight="1" x14ac:dyDescent="0.2"/>
    <row r="13" spans="2:10" s="127" customFormat="1" ht="25.5" customHeight="1" x14ac:dyDescent="0.3">
      <c r="C13" s="167" t="s">
        <v>87</v>
      </c>
    </row>
    <row r="14" spans="2:10" ht="9.9499999999999993" customHeight="1" thickBot="1" x14ac:dyDescent="0.25"/>
    <row r="15" spans="2:10" s="128" customFormat="1" ht="33" customHeight="1" thickBot="1" x14ac:dyDescent="0.25">
      <c r="B15" s="259" t="s">
        <v>348</v>
      </c>
      <c r="C15" s="260"/>
      <c r="D15" s="260"/>
      <c r="E15" s="260"/>
      <c r="F15" s="260"/>
      <c r="G15" s="260"/>
      <c r="H15" s="260"/>
      <c r="I15" s="260"/>
      <c r="J15" s="260"/>
    </row>
    <row r="16" spans="2:10" ht="6.75" customHeight="1" x14ac:dyDescent="0.2">
      <c r="B16" s="169"/>
      <c r="C16" s="271"/>
      <c r="D16" s="271"/>
      <c r="E16" s="271"/>
      <c r="F16" s="129"/>
      <c r="G16" s="271"/>
      <c r="H16" s="271"/>
      <c r="I16" s="271"/>
      <c r="J16" s="130"/>
    </row>
    <row r="17" spans="2:10" ht="12.75" customHeight="1" x14ac:dyDescent="0.2">
      <c r="B17" s="170"/>
      <c r="C17" s="264" t="s">
        <v>332</v>
      </c>
      <c r="D17" s="264"/>
      <c r="E17" s="264"/>
      <c r="F17" s="264"/>
      <c r="G17" s="264"/>
      <c r="H17" s="264"/>
      <c r="I17" s="264"/>
      <c r="J17" s="133"/>
    </row>
    <row r="18" spans="2:10" x14ac:dyDescent="0.2">
      <c r="B18" s="170"/>
      <c r="C18" s="264"/>
      <c r="D18" s="264"/>
      <c r="E18" s="264"/>
      <c r="F18" s="264"/>
      <c r="G18" s="264"/>
      <c r="H18" s="264"/>
      <c r="I18" s="264"/>
      <c r="J18" s="133"/>
    </row>
    <row r="19" spans="2:10" ht="7.5" customHeight="1" x14ac:dyDescent="0.2">
      <c r="B19" s="170"/>
      <c r="C19" s="273"/>
      <c r="D19" s="273"/>
      <c r="E19" s="273"/>
      <c r="F19" s="136"/>
      <c r="G19" s="273"/>
      <c r="H19" s="273"/>
      <c r="I19" s="273"/>
      <c r="J19" s="133"/>
    </row>
    <row r="20" spans="2:10" ht="15" customHeight="1" x14ac:dyDescent="0.2">
      <c r="B20" s="170"/>
      <c r="C20" s="274"/>
      <c r="D20" s="274"/>
      <c r="E20" s="274"/>
      <c r="F20" s="274"/>
      <c r="G20" s="274"/>
      <c r="H20" s="274"/>
      <c r="I20" s="274"/>
      <c r="J20" s="133"/>
    </row>
    <row r="21" spans="2:10" ht="27.95" customHeight="1" x14ac:dyDescent="0.2">
      <c r="B21" s="170"/>
      <c r="C21" s="138"/>
      <c r="D21" s="138"/>
      <c r="E21" s="138"/>
      <c r="F21" s="139"/>
      <c r="G21" s="138"/>
      <c r="H21" s="138"/>
      <c r="I21" s="138"/>
      <c r="J21" s="133"/>
    </row>
    <row r="22" spans="2:10" ht="6.75" customHeight="1" x14ac:dyDescent="0.2">
      <c r="B22" s="170"/>
      <c r="C22" s="139"/>
      <c r="D22" s="139"/>
      <c r="E22" s="139"/>
      <c r="F22" s="139"/>
      <c r="G22" s="139"/>
      <c r="H22" s="139"/>
      <c r="I22" s="139"/>
      <c r="J22" s="133"/>
    </row>
    <row r="23" spans="2:10" ht="15" customHeight="1" x14ac:dyDescent="0.2">
      <c r="B23" s="170"/>
      <c r="C23" s="139"/>
      <c r="D23" s="139"/>
      <c r="E23" s="139"/>
      <c r="F23" s="139"/>
      <c r="G23" s="139"/>
      <c r="H23" s="139"/>
      <c r="I23" s="139"/>
      <c r="J23" s="133"/>
    </row>
    <row r="24" spans="2:10" ht="19.5" customHeight="1" x14ac:dyDescent="0.2">
      <c r="B24" s="170"/>
      <c r="C24" s="272"/>
      <c r="D24" s="272"/>
      <c r="E24" s="272"/>
      <c r="F24" s="139"/>
      <c r="G24" s="272"/>
      <c r="H24" s="272"/>
      <c r="I24" s="272"/>
      <c r="J24" s="133"/>
    </row>
    <row r="25" spans="2:10" ht="19.5" customHeight="1" x14ac:dyDescent="0.2">
      <c r="B25" s="170"/>
      <c r="C25" s="272"/>
      <c r="D25" s="272"/>
      <c r="E25" s="272"/>
      <c r="F25" s="139"/>
      <c r="G25" s="272"/>
      <c r="H25" s="272"/>
      <c r="I25" s="272"/>
      <c r="J25" s="133"/>
    </row>
    <row r="26" spans="2:10" ht="19.5" customHeight="1" x14ac:dyDescent="0.2">
      <c r="B26" s="170"/>
      <c r="C26" s="272"/>
      <c r="D26" s="272"/>
      <c r="E26" s="272"/>
      <c r="F26" s="139"/>
      <c r="G26" s="272"/>
      <c r="H26" s="272"/>
      <c r="I26" s="272"/>
      <c r="J26" s="133"/>
    </row>
    <row r="27" spans="2:10" ht="15" customHeight="1" x14ac:dyDescent="0.2">
      <c r="B27" s="170"/>
      <c r="C27" s="139"/>
      <c r="D27" s="139"/>
      <c r="E27" s="139"/>
      <c r="F27" s="139"/>
      <c r="G27" s="139"/>
      <c r="H27" s="139"/>
      <c r="I27" s="139"/>
      <c r="J27" s="133"/>
    </row>
    <row r="28" spans="2:10" ht="15" customHeight="1" x14ac:dyDescent="0.2">
      <c r="B28" s="170"/>
      <c r="C28" s="272"/>
      <c r="D28" s="272"/>
      <c r="E28" s="272"/>
      <c r="F28" s="139"/>
      <c r="G28" s="272"/>
      <c r="H28" s="272"/>
      <c r="I28" s="272"/>
      <c r="J28" s="133"/>
    </row>
    <row r="29" spans="2:10" ht="12.75" customHeight="1" x14ac:dyDescent="0.2">
      <c r="B29" s="170"/>
      <c r="C29" s="272"/>
      <c r="D29" s="272"/>
      <c r="E29" s="272"/>
      <c r="F29" s="139"/>
      <c r="G29" s="272"/>
      <c r="H29" s="272"/>
      <c r="I29" s="272"/>
      <c r="J29" s="133"/>
    </row>
    <row r="30" spans="2:10" ht="15" customHeight="1" x14ac:dyDescent="0.2">
      <c r="B30" s="170"/>
      <c r="C30" s="272"/>
      <c r="D30" s="272"/>
      <c r="E30" s="272"/>
      <c r="F30" s="139"/>
      <c r="G30" s="272"/>
      <c r="H30" s="272"/>
      <c r="I30" s="272"/>
      <c r="J30" s="133"/>
    </row>
    <row r="31" spans="2:10" ht="15" customHeight="1" x14ac:dyDescent="0.2">
      <c r="B31" s="170"/>
      <c r="C31" s="272"/>
      <c r="D31" s="272"/>
      <c r="E31" s="272"/>
      <c r="F31" s="139"/>
      <c r="G31" s="272"/>
      <c r="H31" s="272"/>
      <c r="I31" s="272"/>
      <c r="J31" s="133"/>
    </row>
    <row r="32" spans="2:10" ht="15" customHeight="1" x14ac:dyDescent="0.2">
      <c r="B32" s="170"/>
      <c r="C32" s="134" t="s">
        <v>88</v>
      </c>
      <c r="D32" s="135"/>
      <c r="E32" s="135"/>
      <c r="F32" s="135"/>
      <c r="G32" s="135"/>
      <c r="H32" s="135"/>
      <c r="I32" s="135"/>
      <c r="J32" s="133"/>
    </row>
    <row r="33" spans="2:10" ht="27.95" customHeight="1" x14ac:dyDescent="0.2">
      <c r="B33" s="170"/>
      <c r="C33" s="269" t="s">
        <v>374</v>
      </c>
      <c r="D33" s="269"/>
      <c r="E33" s="269"/>
      <c r="F33" s="269"/>
      <c r="G33" s="269"/>
      <c r="H33" s="269"/>
      <c r="I33" s="269"/>
      <c r="J33" s="133"/>
    </row>
    <row r="34" spans="2:10" ht="12.75" customHeight="1" x14ac:dyDescent="0.2">
      <c r="B34" s="170"/>
      <c r="C34" s="131"/>
      <c r="D34" s="131"/>
      <c r="E34" s="131"/>
      <c r="F34" s="131"/>
      <c r="G34" s="131"/>
      <c r="H34" s="131"/>
      <c r="I34" s="131"/>
      <c r="J34" s="133"/>
    </row>
    <row r="35" spans="2:10" ht="15" customHeight="1" x14ac:dyDescent="0.2">
      <c r="B35" s="170"/>
      <c r="C35" s="134" t="s">
        <v>89</v>
      </c>
      <c r="D35" s="137"/>
      <c r="E35" s="137"/>
      <c r="F35" s="137"/>
      <c r="G35" s="137"/>
      <c r="H35" s="137"/>
      <c r="I35" s="137"/>
      <c r="J35" s="133"/>
    </row>
    <row r="36" spans="2:10" ht="29.1" customHeight="1" x14ac:dyDescent="0.2">
      <c r="B36" s="170"/>
      <c r="C36" s="269" t="s">
        <v>375</v>
      </c>
      <c r="D36" s="269"/>
      <c r="E36" s="269"/>
      <c r="F36" s="269"/>
      <c r="G36" s="269"/>
      <c r="H36" s="269"/>
      <c r="I36" s="269"/>
      <c r="J36" s="133"/>
    </row>
    <row r="37" spans="2:10" ht="15" customHeight="1" x14ac:dyDescent="0.2">
      <c r="B37" s="170"/>
      <c r="C37" s="137"/>
      <c r="D37" s="137"/>
      <c r="E37" s="137"/>
      <c r="F37" s="137"/>
      <c r="G37" s="137"/>
      <c r="H37" s="137"/>
      <c r="I37" s="137"/>
      <c r="J37" s="133"/>
    </row>
    <row r="38" spans="2:10" ht="15" customHeight="1" x14ac:dyDescent="0.2">
      <c r="B38" s="170"/>
      <c r="C38" s="134" t="s">
        <v>90</v>
      </c>
      <c r="D38" s="137"/>
      <c r="E38" s="137"/>
      <c r="F38" s="137"/>
      <c r="G38" s="137"/>
      <c r="H38" s="137"/>
      <c r="I38" s="137"/>
      <c r="J38" s="133"/>
    </row>
    <row r="39" spans="2:10" ht="28.5" customHeight="1" x14ac:dyDescent="0.2">
      <c r="B39" s="170"/>
      <c r="C39" s="264" t="s">
        <v>333</v>
      </c>
      <c r="D39" s="264"/>
      <c r="E39" s="264"/>
      <c r="F39" s="264"/>
      <c r="G39" s="264"/>
      <c r="H39" s="264"/>
      <c r="I39" s="264"/>
      <c r="J39" s="133"/>
    </row>
    <row r="40" spans="2:10" ht="15" customHeight="1" x14ac:dyDescent="0.2">
      <c r="B40" s="170"/>
      <c r="C40" s="264"/>
      <c r="D40" s="264"/>
      <c r="E40" s="264"/>
      <c r="F40" s="264"/>
      <c r="G40" s="264"/>
      <c r="H40" s="264"/>
      <c r="I40" s="264"/>
      <c r="J40" s="133"/>
    </row>
    <row r="41" spans="2:10" ht="15" customHeight="1" x14ac:dyDescent="0.2">
      <c r="B41" s="170"/>
      <c r="C41" s="264"/>
      <c r="D41" s="264"/>
      <c r="E41" s="264"/>
      <c r="F41" s="264"/>
      <c r="G41" s="264"/>
      <c r="H41" s="264"/>
      <c r="I41" s="264"/>
      <c r="J41" s="133"/>
    </row>
    <row r="42" spans="2:10" ht="15" customHeight="1" x14ac:dyDescent="0.2">
      <c r="B42" s="170"/>
      <c r="C42" s="137"/>
      <c r="D42" s="137"/>
      <c r="E42" s="137"/>
      <c r="F42" s="137"/>
      <c r="G42" s="137"/>
      <c r="H42" s="137"/>
      <c r="I42" s="137"/>
      <c r="J42" s="133"/>
    </row>
    <row r="43" spans="2:10" ht="15" customHeight="1" x14ac:dyDescent="0.2">
      <c r="B43" s="170"/>
      <c r="C43" s="134" t="s">
        <v>91</v>
      </c>
      <c r="D43" s="137"/>
      <c r="E43" s="137"/>
      <c r="F43" s="137"/>
      <c r="G43" s="137"/>
      <c r="H43" s="137"/>
      <c r="I43" s="137"/>
      <c r="J43" s="133"/>
    </row>
    <row r="44" spans="2:10" ht="15" customHeight="1" x14ac:dyDescent="0.2">
      <c r="B44" s="170"/>
      <c r="C44" s="269" t="s">
        <v>92</v>
      </c>
      <c r="D44" s="269"/>
      <c r="E44" s="269"/>
      <c r="F44" s="269"/>
      <c r="G44" s="269"/>
      <c r="H44" s="269"/>
      <c r="I44" s="269"/>
      <c r="J44" s="133"/>
    </row>
    <row r="45" spans="2:10" ht="15" customHeight="1" x14ac:dyDescent="0.2">
      <c r="B45" s="170"/>
      <c r="C45" s="269"/>
      <c r="D45" s="269"/>
      <c r="E45" s="269"/>
      <c r="F45" s="269"/>
      <c r="G45" s="269"/>
      <c r="H45" s="269"/>
      <c r="I45" s="269"/>
      <c r="J45" s="133"/>
    </row>
    <row r="46" spans="2:10" ht="15" customHeight="1" x14ac:dyDescent="0.2">
      <c r="B46" s="170"/>
      <c r="C46" s="137"/>
      <c r="D46" s="137"/>
      <c r="E46" s="137"/>
      <c r="F46" s="137"/>
      <c r="G46" s="137"/>
      <c r="H46" s="137"/>
      <c r="I46" s="137"/>
      <c r="J46" s="133"/>
    </row>
    <row r="47" spans="2:10" ht="15" customHeight="1" x14ac:dyDescent="0.2">
      <c r="B47" s="170"/>
      <c r="C47" s="131"/>
      <c r="D47" s="131"/>
      <c r="E47" s="131"/>
      <c r="F47" s="131"/>
      <c r="G47" s="131"/>
      <c r="H47" s="131"/>
      <c r="I47" s="131"/>
      <c r="J47" s="133"/>
    </row>
    <row r="48" spans="2:10" ht="15" customHeight="1" x14ac:dyDescent="0.2">
      <c r="B48" s="170"/>
      <c r="C48" s="134" t="s">
        <v>93</v>
      </c>
      <c r="D48" s="137"/>
      <c r="E48" s="137"/>
      <c r="F48" s="137"/>
      <c r="G48" s="137"/>
      <c r="H48" s="137"/>
      <c r="I48" s="137"/>
      <c r="J48" s="133"/>
    </row>
    <row r="49" spans="2:10" ht="15" customHeight="1" x14ac:dyDescent="0.2">
      <c r="B49" s="170"/>
      <c r="C49" s="264" t="s">
        <v>334</v>
      </c>
      <c r="D49" s="264"/>
      <c r="E49" s="264"/>
      <c r="F49" s="264"/>
      <c r="G49" s="264"/>
      <c r="H49" s="264"/>
      <c r="I49" s="264"/>
      <c r="J49" s="133"/>
    </row>
    <row r="50" spans="2:10" ht="15" customHeight="1" x14ac:dyDescent="0.2">
      <c r="B50" s="170"/>
      <c r="C50" s="264"/>
      <c r="D50" s="264"/>
      <c r="E50" s="264"/>
      <c r="F50" s="264"/>
      <c r="G50" s="264"/>
      <c r="H50" s="264"/>
      <c r="I50" s="264"/>
      <c r="J50" s="133"/>
    </row>
    <row r="51" spans="2:10" ht="15" customHeight="1" x14ac:dyDescent="0.2">
      <c r="B51" s="170"/>
      <c r="C51" s="264"/>
      <c r="D51" s="264"/>
      <c r="E51" s="264"/>
      <c r="F51" s="264"/>
      <c r="G51" s="264"/>
      <c r="H51" s="264"/>
      <c r="I51" s="264"/>
      <c r="J51" s="133"/>
    </row>
    <row r="52" spans="2:10" ht="15" customHeight="1" x14ac:dyDescent="0.2">
      <c r="B52" s="170"/>
      <c r="C52" s="131"/>
      <c r="D52" s="131"/>
      <c r="E52" s="131"/>
      <c r="F52" s="131"/>
      <c r="G52" s="131"/>
      <c r="H52" s="131"/>
      <c r="I52" s="131"/>
      <c r="J52" s="133"/>
    </row>
    <row r="53" spans="2:10" ht="15" customHeight="1" x14ac:dyDescent="0.2">
      <c r="B53" s="170"/>
      <c r="C53" s="134" t="s">
        <v>94</v>
      </c>
      <c r="D53" s="137"/>
      <c r="E53" s="137"/>
      <c r="F53" s="137"/>
      <c r="G53" s="137"/>
      <c r="H53" s="137"/>
      <c r="I53" s="137"/>
      <c r="J53" s="133"/>
    </row>
    <row r="54" spans="2:10" ht="92.1" customHeight="1" thickBot="1" x14ac:dyDescent="0.25">
      <c r="B54" s="170"/>
      <c r="C54" s="264" t="s">
        <v>376</v>
      </c>
      <c r="D54" s="269"/>
      <c r="E54" s="269"/>
      <c r="F54" s="269"/>
      <c r="G54" s="269"/>
      <c r="H54" s="269"/>
      <c r="I54" s="269"/>
      <c r="J54" s="133"/>
    </row>
    <row r="55" spans="2:10" ht="33" customHeight="1" thickBot="1" x14ac:dyDescent="0.25">
      <c r="B55" s="259" t="s">
        <v>349</v>
      </c>
      <c r="C55" s="260"/>
      <c r="D55" s="260"/>
      <c r="E55" s="260"/>
      <c r="F55" s="260"/>
      <c r="G55" s="260"/>
      <c r="H55" s="260"/>
      <c r="I55" s="260"/>
      <c r="J55" s="260"/>
    </row>
    <row r="56" spans="2:10" ht="5.25" customHeight="1" x14ac:dyDescent="0.2">
      <c r="B56" s="266"/>
      <c r="C56" s="268"/>
      <c r="D56" s="268"/>
      <c r="E56" s="268"/>
      <c r="F56" s="268"/>
      <c r="G56" s="268"/>
      <c r="H56" s="268"/>
      <c r="I56" s="268"/>
      <c r="J56" s="286"/>
    </row>
    <row r="57" spans="2:10" hidden="1" x14ac:dyDescent="0.2">
      <c r="B57" s="267"/>
      <c r="C57" s="135" t="s">
        <v>335</v>
      </c>
      <c r="D57" s="138"/>
      <c r="E57" s="138"/>
      <c r="F57" s="138"/>
      <c r="G57" s="138"/>
      <c r="H57" s="138"/>
      <c r="I57" s="138"/>
      <c r="J57" s="278"/>
    </row>
    <row r="58" spans="2:10" ht="32.1" customHeight="1" x14ac:dyDescent="0.2">
      <c r="B58" s="267"/>
      <c r="C58" s="264" t="s">
        <v>377</v>
      </c>
      <c r="D58" s="264"/>
      <c r="E58" s="264"/>
      <c r="F58" s="264"/>
      <c r="G58" s="264"/>
      <c r="H58" s="264"/>
      <c r="I58" s="264"/>
      <c r="J58" s="278"/>
    </row>
    <row r="59" spans="2:10" x14ac:dyDescent="0.2">
      <c r="B59" s="267"/>
      <c r="C59" s="135"/>
      <c r="D59" s="138"/>
      <c r="E59" s="138"/>
      <c r="F59" s="138"/>
      <c r="G59" s="138"/>
      <c r="H59" s="138"/>
      <c r="I59" s="138"/>
      <c r="J59" s="278"/>
    </row>
    <row r="60" spans="2:10" ht="12.95" customHeight="1" x14ac:dyDescent="0.2">
      <c r="B60" s="267"/>
      <c r="C60" s="261" t="s">
        <v>336</v>
      </c>
      <c r="D60" s="261"/>
      <c r="E60" s="261"/>
      <c r="F60" s="261"/>
      <c r="G60" s="261"/>
      <c r="H60" s="261"/>
      <c r="I60" s="261"/>
      <c r="J60" s="278"/>
    </row>
    <row r="61" spans="2:10" ht="12.95" customHeight="1" x14ac:dyDescent="0.2">
      <c r="B61" s="267"/>
      <c r="C61" s="132"/>
      <c r="D61" s="132"/>
      <c r="E61" s="132"/>
      <c r="F61" s="132"/>
      <c r="G61" s="132"/>
      <c r="H61" s="132"/>
      <c r="I61" s="132"/>
      <c r="J61" s="278"/>
    </row>
    <row r="62" spans="2:10" ht="12.95" customHeight="1" x14ac:dyDescent="0.2">
      <c r="B62" s="267"/>
      <c r="C62" s="270" t="s">
        <v>343</v>
      </c>
      <c r="D62" s="270"/>
      <c r="E62" s="270"/>
      <c r="F62" s="142"/>
      <c r="J62" s="278"/>
    </row>
    <row r="63" spans="2:10" ht="12.95" customHeight="1" x14ac:dyDescent="0.2">
      <c r="B63" s="267"/>
      <c r="C63" s="132"/>
      <c r="D63" s="132"/>
      <c r="E63" s="132"/>
      <c r="F63" s="132"/>
      <c r="G63" s="132"/>
      <c r="H63" s="132"/>
      <c r="I63" s="132"/>
      <c r="J63" s="278"/>
    </row>
    <row r="64" spans="2:10" ht="12.95" customHeight="1" x14ac:dyDescent="0.2">
      <c r="B64" s="267"/>
      <c r="C64" s="132"/>
      <c r="D64" s="132"/>
      <c r="E64" s="132"/>
      <c r="F64" s="132"/>
      <c r="G64" s="132"/>
      <c r="H64" s="132"/>
      <c r="I64" s="132"/>
      <c r="J64" s="278"/>
    </row>
    <row r="65" spans="2:18" ht="12.95" customHeight="1" x14ac:dyDescent="0.2">
      <c r="B65" s="267"/>
      <c r="C65" s="132"/>
      <c r="D65" s="132"/>
      <c r="E65" s="132"/>
      <c r="F65" s="132"/>
      <c r="G65" s="132"/>
      <c r="H65" s="132"/>
      <c r="I65" s="132"/>
      <c r="J65" s="278"/>
    </row>
    <row r="66" spans="2:18" ht="12.95" customHeight="1" x14ac:dyDescent="0.2">
      <c r="B66" s="267"/>
      <c r="C66" s="132"/>
      <c r="D66" s="132"/>
      <c r="E66" s="132"/>
      <c r="F66" s="132"/>
      <c r="G66" s="132"/>
      <c r="H66" s="132"/>
      <c r="I66" s="132"/>
      <c r="J66" s="278"/>
    </row>
    <row r="67" spans="2:18" ht="12.95" customHeight="1" x14ac:dyDescent="0.2">
      <c r="B67" s="267"/>
      <c r="C67" s="132"/>
      <c r="D67" s="132"/>
      <c r="E67" s="132"/>
      <c r="F67" s="132"/>
      <c r="G67" s="132"/>
      <c r="H67" s="132"/>
      <c r="I67" s="132"/>
      <c r="J67" s="278"/>
    </row>
    <row r="68" spans="2:18" ht="12.95" customHeight="1" x14ac:dyDescent="0.2">
      <c r="B68" s="267"/>
      <c r="C68" s="132"/>
      <c r="D68" s="132"/>
      <c r="E68" s="132"/>
      <c r="F68" s="132"/>
      <c r="G68" s="132"/>
      <c r="H68" s="132"/>
      <c r="I68" s="132"/>
      <c r="J68" s="278"/>
    </row>
    <row r="69" spans="2:18" ht="12.95" customHeight="1" x14ac:dyDescent="0.2">
      <c r="B69" s="267"/>
      <c r="C69" s="132"/>
      <c r="D69" s="132"/>
      <c r="E69" s="132"/>
      <c r="F69" s="132"/>
      <c r="G69" s="132"/>
      <c r="H69" s="132"/>
      <c r="I69" s="132"/>
      <c r="J69" s="278"/>
    </row>
    <row r="70" spans="2:18" ht="12.95" customHeight="1" x14ac:dyDescent="0.2">
      <c r="B70" s="267"/>
      <c r="C70" s="132"/>
      <c r="D70" s="132"/>
      <c r="E70" s="132"/>
      <c r="F70" s="132"/>
      <c r="G70" s="132"/>
      <c r="H70" s="132"/>
      <c r="I70" s="132"/>
      <c r="J70" s="278"/>
    </row>
    <row r="71" spans="2:18" ht="12.95" customHeight="1" x14ac:dyDescent="0.2">
      <c r="B71" s="267"/>
      <c r="C71" s="132"/>
      <c r="D71" s="132"/>
      <c r="E71" s="132"/>
      <c r="F71" s="132"/>
      <c r="G71" s="132"/>
      <c r="H71" s="132"/>
      <c r="I71" s="132"/>
      <c r="J71" s="278"/>
    </row>
    <row r="72" spans="2:18" x14ac:dyDescent="0.2">
      <c r="B72" s="267"/>
      <c r="C72" s="132"/>
      <c r="D72" s="132"/>
      <c r="E72" s="132"/>
      <c r="F72" s="132"/>
      <c r="G72" s="132"/>
      <c r="H72" s="132"/>
      <c r="I72" s="132"/>
      <c r="J72" s="278"/>
    </row>
    <row r="73" spans="2:18" x14ac:dyDescent="0.2">
      <c r="B73" s="267"/>
      <c r="J73" s="278"/>
      <c r="M73" s="131"/>
      <c r="N73" s="131"/>
      <c r="O73" s="131"/>
      <c r="P73" s="131"/>
      <c r="Q73" s="131"/>
      <c r="R73" s="131"/>
    </row>
    <row r="74" spans="2:18" ht="12.75" customHeight="1" x14ac:dyDescent="0.2">
      <c r="B74" s="267"/>
      <c r="C74" s="270" t="s">
        <v>344</v>
      </c>
      <c r="D74" s="270"/>
      <c r="E74" s="270"/>
      <c r="J74" s="278"/>
      <c r="K74" s="137"/>
    </row>
    <row r="75" spans="2:18" ht="12.75" customHeight="1" x14ac:dyDescent="0.2">
      <c r="B75" s="267"/>
      <c r="J75" s="278"/>
    </row>
    <row r="76" spans="2:18" ht="15" customHeight="1" x14ac:dyDescent="0.2">
      <c r="B76" s="267"/>
      <c r="J76" s="278"/>
    </row>
    <row r="77" spans="2:18" ht="15" customHeight="1" x14ac:dyDescent="0.2">
      <c r="B77" s="267"/>
      <c r="C77" s="142"/>
      <c r="D77" s="142"/>
      <c r="E77" s="142"/>
      <c r="F77" s="142"/>
      <c r="G77" s="142"/>
      <c r="H77" s="142"/>
      <c r="I77" s="142"/>
      <c r="J77" s="278"/>
    </row>
    <row r="78" spans="2:18" ht="15" customHeight="1" x14ac:dyDescent="0.2">
      <c r="B78" s="267"/>
      <c r="J78" s="278"/>
    </row>
    <row r="79" spans="2:18" x14ac:dyDescent="0.2">
      <c r="B79" s="267"/>
      <c r="C79" s="143"/>
      <c r="D79" s="143"/>
      <c r="E79" s="143"/>
      <c r="F79" s="143"/>
      <c r="G79" s="143"/>
      <c r="H79" s="143"/>
      <c r="I79" s="143"/>
      <c r="J79" s="278"/>
    </row>
    <row r="80" spans="2:18" x14ac:dyDescent="0.2">
      <c r="B80" s="267"/>
      <c r="C80" s="143"/>
      <c r="D80" s="143"/>
      <c r="E80" s="143"/>
      <c r="F80" s="143"/>
      <c r="G80" s="143"/>
      <c r="H80" s="143"/>
      <c r="I80" s="143"/>
      <c r="J80" s="278"/>
    </row>
    <row r="81" spans="2:10" ht="15" customHeight="1" x14ac:dyDescent="0.2">
      <c r="B81" s="267"/>
      <c r="C81" s="143"/>
      <c r="D81" s="143"/>
      <c r="E81" s="143"/>
      <c r="F81" s="143"/>
      <c r="G81" s="143"/>
      <c r="H81" s="143"/>
      <c r="I81" s="143"/>
      <c r="J81" s="278"/>
    </row>
    <row r="82" spans="2:10" ht="15" customHeight="1" x14ac:dyDescent="0.2">
      <c r="B82" s="267"/>
      <c r="C82" s="143"/>
      <c r="D82" s="143"/>
      <c r="E82" s="143"/>
      <c r="F82" s="143"/>
      <c r="G82" s="143"/>
      <c r="H82" s="143"/>
      <c r="I82" s="143"/>
      <c r="J82" s="278"/>
    </row>
    <row r="83" spans="2:10" ht="15" customHeight="1" x14ac:dyDescent="0.2">
      <c r="B83" s="267"/>
      <c r="C83" s="143"/>
      <c r="D83" s="143"/>
      <c r="E83" s="143"/>
      <c r="F83" s="143"/>
      <c r="G83" s="143"/>
      <c r="H83" s="143"/>
      <c r="I83" s="143"/>
      <c r="J83" s="278"/>
    </row>
    <row r="84" spans="2:10" ht="15" customHeight="1" x14ac:dyDescent="0.2">
      <c r="B84" s="267"/>
      <c r="C84" s="143"/>
      <c r="D84" s="143"/>
      <c r="E84" s="143"/>
      <c r="F84" s="143"/>
      <c r="G84" s="143"/>
      <c r="H84" s="143"/>
      <c r="I84" s="143"/>
      <c r="J84" s="278"/>
    </row>
    <row r="85" spans="2:10" ht="15" customHeight="1" x14ac:dyDescent="0.2">
      <c r="B85" s="267"/>
      <c r="C85" s="143"/>
      <c r="D85" s="143"/>
      <c r="E85" s="143"/>
      <c r="F85" s="143"/>
      <c r="G85" s="143"/>
      <c r="H85" s="143"/>
      <c r="I85" s="143"/>
      <c r="J85" s="278"/>
    </row>
    <row r="86" spans="2:10" ht="15" customHeight="1" x14ac:dyDescent="0.2">
      <c r="B86" s="267"/>
      <c r="J86" s="278"/>
    </row>
    <row r="87" spans="2:10" ht="15" customHeight="1" x14ac:dyDescent="0.2">
      <c r="B87" s="267"/>
      <c r="J87" s="278"/>
    </row>
    <row r="88" spans="2:10" ht="15" customHeight="1" x14ac:dyDescent="0.2">
      <c r="B88" s="267"/>
      <c r="C88" s="261" t="s">
        <v>338</v>
      </c>
      <c r="D88" s="261"/>
      <c r="E88" s="261"/>
      <c r="F88" s="261"/>
      <c r="G88" s="261"/>
      <c r="H88" s="261"/>
      <c r="I88" s="261"/>
      <c r="J88" s="278"/>
    </row>
    <row r="89" spans="2:10" ht="15" customHeight="1" x14ac:dyDescent="0.2">
      <c r="B89" s="267"/>
      <c r="C89" s="143"/>
      <c r="D89" s="143"/>
      <c r="E89" s="143"/>
      <c r="F89" s="143"/>
      <c r="G89" s="143"/>
      <c r="H89" s="143"/>
      <c r="I89" s="143"/>
      <c r="J89" s="278"/>
    </row>
    <row r="90" spans="2:10" ht="15" customHeight="1" x14ac:dyDescent="0.2">
      <c r="B90" s="267"/>
      <c r="C90" s="270" t="s">
        <v>343</v>
      </c>
      <c r="D90" s="270"/>
      <c r="E90" s="270"/>
      <c r="F90" s="143"/>
      <c r="G90" s="143"/>
      <c r="H90" s="143"/>
      <c r="I90" s="143"/>
      <c r="J90" s="278"/>
    </row>
    <row r="91" spans="2:10" ht="15" customHeight="1" x14ac:dyDescent="0.2">
      <c r="B91" s="267"/>
      <c r="J91" s="278"/>
    </row>
    <row r="92" spans="2:10" ht="15" customHeight="1" x14ac:dyDescent="0.2">
      <c r="B92" s="267"/>
      <c r="C92" s="143"/>
      <c r="D92" s="143"/>
      <c r="E92" s="143"/>
      <c r="F92" s="143"/>
      <c r="G92" s="143"/>
      <c r="H92" s="143"/>
      <c r="I92" s="143"/>
      <c r="J92" s="278"/>
    </row>
    <row r="93" spans="2:10" ht="25.5" customHeight="1" x14ac:dyDescent="0.2">
      <c r="B93" s="267"/>
      <c r="C93" s="134"/>
      <c r="D93" s="134"/>
      <c r="E93" s="134"/>
      <c r="F93" s="134"/>
      <c r="G93" s="134"/>
      <c r="H93" s="134"/>
      <c r="I93" s="134"/>
      <c r="J93" s="278"/>
    </row>
    <row r="94" spans="2:10" ht="25.5" customHeight="1" x14ac:dyDescent="0.2">
      <c r="B94" s="267"/>
      <c r="J94" s="278"/>
    </row>
    <row r="95" spans="2:10" ht="25.5" customHeight="1" x14ac:dyDescent="0.2">
      <c r="B95" s="267"/>
      <c r="C95" s="134"/>
      <c r="D95" s="134"/>
      <c r="E95" s="134"/>
      <c r="F95" s="134"/>
      <c r="G95" s="134"/>
      <c r="H95" s="134"/>
      <c r="I95" s="134"/>
      <c r="J95" s="278"/>
    </row>
    <row r="96" spans="2:10" ht="25.5" customHeight="1" x14ac:dyDescent="0.2">
      <c r="B96" s="267"/>
      <c r="C96" s="134"/>
      <c r="D96" s="134"/>
      <c r="E96" s="134"/>
      <c r="F96" s="134"/>
      <c r="G96" s="134"/>
      <c r="H96" s="134"/>
      <c r="I96" s="134"/>
      <c r="J96" s="278"/>
    </row>
    <row r="97" spans="2:10" ht="25.5" customHeight="1" x14ac:dyDescent="0.2">
      <c r="B97" s="267"/>
      <c r="C97" s="134"/>
      <c r="D97" s="134"/>
      <c r="E97" s="134"/>
      <c r="F97" s="134"/>
      <c r="G97" s="134"/>
      <c r="H97" s="134"/>
      <c r="I97" s="134"/>
      <c r="J97" s="278"/>
    </row>
    <row r="98" spans="2:10" ht="25.5" customHeight="1" x14ac:dyDescent="0.2">
      <c r="B98" s="267"/>
      <c r="C98" s="134"/>
      <c r="D98" s="134"/>
      <c r="E98" s="134"/>
      <c r="F98" s="134"/>
      <c r="G98" s="134"/>
      <c r="H98" s="134"/>
      <c r="I98" s="134"/>
      <c r="J98" s="278"/>
    </row>
    <row r="99" spans="2:10" ht="25.5" customHeight="1" x14ac:dyDescent="0.2">
      <c r="B99" s="267"/>
      <c r="C99" s="134"/>
      <c r="D99" s="134"/>
      <c r="E99" s="134"/>
      <c r="F99" s="134"/>
      <c r="G99" s="134"/>
      <c r="H99" s="134"/>
      <c r="I99" s="134"/>
      <c r="J99" s="278"/>
    </row>
    <row r="100" spans="2:10" ht="25.5" customHeight="1" x14ac:dyDescent="0.2">
      <c r="B100" s="267"/>
      <c r="C100" s="134"/>
      <c r="D100" s="134"/>
      <c r="E100" s="134"/>
      <c r="F100" s="134"/>
      <c r="G100" s="134"/>
      <c r="H100" s="134"/>
      <c r="I100" s="134"/>
      <c r="J100" s="278"/>
    </row>
    <row r="101" spans="2:10" ht="25.5" customHeight="1" x14ac:dyDescent="0.2">
      <c r="B101" s="267"/>
      <c r="C101" s="134"/>
      <c r="D101" s="134"/>
      <c r="E101" s="134"/>
      <c r="F101" s="134"/>
      <c r="G101" s="134"/>
      <c r="H101" s="134"/>
      <c r="I101" s="134"/>
      <c r="J101" s="278"/>
    </row>
    <row r="102" spans="2:10" ht="25.5" customHeight="1" x14ac:dyDescent="0.2">
      <c r="B102" s="267"/>
      <c r="C102" s="134"/>
      <c r="D102" s="134"/>
      <c r="E102" s="134"/>
      <c r="F102" s="134"/>
      <c r="G102" s="134"/>
      <c r="H102" s="134"/>
      <c r="I102" s="134"/>
      <c r="J102" s="278"/>
    </row>
    <row r="103" spans="2:10" ht="25.5" customHeight="1" x14ac:dyDescent="0.2">
      <c r="B103" s="267"/>
      <c r="C103" s="134"/>
      <c r="D103" s="134"/>
      <c r="E103" s="134"/>
      <c r="F103" s="134"/>
      <c r="G103" s="134"/>
      <c r="H103" s="134"/>
      <c r="I103" s="134"/>
      <c r="J103" s="278"/>
    </row>
    <row r="104" spans="2:10" ht="25.5" customHeight="1" x14ac:dyDescent="0.2">
      <c r="B104" s="267"/>
      <c r="C104" s="134"/>
      <c r="D104" s="134"/>
      <c r="E104" s="134"/>
      <c r="F104" s="134"/>
      <c r="G104" s="134"/>
      <c r="H104" s="134"/>
      <c r="I104" s="134"/>
      <c r="J104" s="278"/>
    </row>
    <row r="105" spans="2:10" ht="25.5" customHeight="1" x14ac:dyDescent="0.2">
      <c r="B105" s="267"/>
      <c r="C105" s="134"/>
      <c r="D105" s="134"/>
      <c r="E105" s="134"/>
      <c r="F105" s="134"/>
      <c r="G105" s="134"/>
      <c r="H105" s="134"/>
      <c r="I105" s="134"/>
      <c r="J105" s="278"/>
    </row>
    <row r="106" spans="2:10" ht="25.5" customHeight="1" x14ac:dyDescent="0.2">
      <c r="B106" s="267"/>
      <c r="C106" s="134"/>
      <c r="D106" s="134"/>
      <c r="E106" s="134"/>
      <c r="F106" s="134"/>
      <c r="G106" s="134"/>
      <c r="H106" s="134"/>
      <c r="I106" s="134"/>
      <c r="J106" s="278"/>
    </row>
    <row r="107" spans="2:10" hidden="1" x14ac:dyDescent="0.2">
      <c r="B107" s="267"/>
      <c r="C107" s="270" t="s">
        <v>344</v>
      </c>
      <c r="D107" s="270"/>
      <c r="E107" s="270"/>
      <c r="F107" s="134"/>
      <c r="G107" s="134"/>
      <c r="H107" s="134"/>
      <c r="I107" s="134"/>
      <c r="J107" s="278"/>
    </row>
    <row r="108" spans="2:10" ht="25.5" customHeight="1" x14ac:dyDescent="0.2">
      <c r="B108" s="267"/>
      <c r="C108" s="134"/>
      <c r="D108" s="134"/>
      <c r="E108" s="134"/>
      <c r="F108" s="134"/>
      <c r="G108" s="134"/>
      <c r="H108" s="134"/>
      <c r="I108" s="134"/>
      <c r="J108" s="278"/>
    </row>
    <row r="109" spans="2:10" ht="25.5" customHeight="1" x14ac:dyDescent="0.2">
      <c r="B109" s="267"/>
      <c r="C109" s="134"/>
      <c r="D109" s="134"/>
      <c r="E109" s="134"/>
      <c r="F109" s="134"/>
      <c r="G109" s="134"/>
      <c r="H109" s="134"/>
      <c r="I109" s="134"/>
      <c r="J109" s="278"/>
    </row>
    <row r="110" spans="2:10" ht="25.5" customHeight="1" x14ac:dyDescent="0.2">
      <c r="B110" s="267"/>
      <c r="C110" s="134"/>
      <c r="D110" s="134"/>
      <c r="E110" s="134"/>
      <c r="F110" s="134"/>
      <c r="G110" s="134"/>
      <c r="H110" s="134"/>
      <c r="I110" s="134"/>
      <c r="J110" s="278"/>
    </row>
    <row r="111" spans="2:10" ht="25.5" customHeight="1" x14ac:dyDescent="0.2">
      <c r="B111" s="267"/>
      <c r="C111" s="134"/>
      <c r="D111" s="134"/>
      <c r="E111" s="134"/>
      <c r="F111" s="134"/>
      <c r="G111" s="134"/>
      <c r="H111" s="134"/>
      <c r="I111" s="134"/>
      <c r="J111" s="278"/>
    </row>
    <row r="112" spans="2:10" ht="25.5" customHeight="1" x14ac:dyDescent="0.2">
      <c r="B112" s="267"/>
      <c r="C112" s="134"/>
      <c r="D112" s="134"/>
      <c r="E112" s="134"/>
      <c r="F112" s="134"/>
      <c r="G112" s="134"/>
      <c r="H112" s="134"/>
      <c r="I112" s="134"/>
      <c r="J112" s="278"/>
    </row>
    <row r="113" spans="2:10" ht="25.5" customHeight="1" x14ac:dyDescent="0.2">
      <c r="B113" s="267"/>
      <c r="C113" s="134"/>
      <c r="D113" s="134"/>
      <c r="E113" s="134"/>
      <c r="F113" s="134"/>
      <c r="G113" s="134"/>
      <c r="H113" s="134"/>
      <c r="I113" s="134"/>
      <c r="J113" s="278"/>
    </row>
    <row r="114" spans="2:10" ht="14.25" x14ac:dyDescent="0.2">
      <c r="B114" s="267"/>
      <c r="C114" s="141" t="s">
        <v>95</v>
      </c>
      <c r="J114" s="278"/>
    </row>
    <row r="115" spans="2:10" x14ac:dyDescent="0.2">
      <c r="B115" s="267"/>
      <c r="J115" s="278"/>
    </row>
    <row r="116" spans="2:10" x14ac:dyDescent="0.2">
      <c r="B116" s="267"/>
      <c r="C116" s="264" t="s">
        <v>400</v>
      </c>
      <c r="D116" s="264"/>
      <c r="E116" s="264"/>
      <c r="F116" s="264"/>
      <c r="G116" s="264"/>
      <c r="H116" s="264"/>
      <c r="I116" s="264"/>
      <c r="J116" s="278"/>
    </row>
    <row r="117" spans="2:10" x14ac:dyDescent="0.2">
      <c r="B117" s="267"/>
      <c r="C117" s="264"/>
      <c r="D117" s="264"/>
      <c r="E117" s="264"/>
      <c r="F117" s="264"/>
      <c r="G117" s="264"/>
      <c r="H117" s="264"/>
      <c r="I117" s="264"/>
      <c r="J117" s="278"/>
    </row>
    <row r="118" spans="2:10" x14ac:dyDescent="0.2">
      <c r="B118" s="267"/>
      <c r="C118" s="132"/>
      <c r="D118" s="132"/>
      <c r="E118" s="132"/>
      <c r="F118" s="132"/>
      <c r="G118" s="132"/>
      <c r="H118" s="132"/>
      <c r="I118" s="132"/>
      <c r="J118" s="278"/>
    </row>
    <row r="119" spans="2:10" x14ac:dyDescent="0.2">
      <c r="B119" s="267"/>
      <c r="C119" s="264" t="s">
        <v>401</v>
      </c>
      <c r="D119" s="264"/>
      <c r="E119" s="264"/>
      <c r="F119" s="264"/>
      <c r="G119" s="264"/>
      <c r="H119" s="264"/>
      <c r="I119" s="264"/>
      <c r="J119" s="278"/>
    </row>
    <row r="120" spans="2:10" x14ac:dyDescent="0.2">
      <c r="B120" s="267"/>
      <c r="C120" s="264"/>
      <c r="D120" s="264"/>
      <c r="E120" s="264"/>
      <c r="F120" s="264"/>
      <c r="G120" s="264"/>
      <c r="H120" s="264"/>
      <c r="I120" s="264"/>
      <c r="J120" s="278"/>
    </row>
    <row r="121" spans="2:10" x14ac:dyDescent="0.2">
      <c r="B121" s="267"/>
      <c r="C121" s="264" t="s">
        <v>337</v>
      </c>
      <c r="D121" s="264"/>
      <c r="E121" s="264"/>
      <c r="F121" s="264"/>
      <c r="G121" s="264"/>
      <c r="H121" s="264"/>
      <c r="I121" s="264"/>
      <c r="J121" s="278"/>
    </row>
    <row r="122" spans="2:10" x14ac:dyDescent="0.2">
      <c r="B122" s="267"/>
      <c r="C122" s="264"/>
      <c r="D122" s="264"/>
      <c r="E122" s="264"/>
      <c r="F122" s="264"/>
      <c r="G122" s="264"/>
      <c r="H122" s="264"/>
      <c r="I122" s="264"/>
      <c r="J122" s="278"/>
    </row>
    <row r="123" spans="2:10" x14ac:dyDescent="0.2">
      <c r="B123" s="267"/>
      <c r="J123" s="278"/>
    </row>
    <row r="124" spans="2:10" x14ac:dyDescent="0.2">
      <c r="B124" s="267"/>
      <c r="J124" s="278"/>
    </row>
    <row r="125" spans="2:10" x14ac:dyDescent="0.2">
      <c r="B125" s="267"/>
      <c r="J125" s="278"/>
    </row>
    <row r="126" spans="2:10" x14ac:dyDescent="0.2">
      <c r="B126" s="267"/>
      <c r="J126" s="278"/>
    </row>
    <row r="127" spans="2:10" x14ac:dyDescent="0.2">
      <c r="B127" s="267"/>
      <c r="J127" s="278"/>
    </row>
    <row r="128" spans="2:10" x14ac:dyDescent="0.2">
      <c r="B128" s="267"/>
      <c r="J128" s="278"/>
    </row>
    <row r="129" spans="2:10" x14ac:dyDescent="0.2">
      <c r="B129" s="267"/>
      <c r="J129" s="278"/>
    </row>
    <row r="130" spans="2:10" x14ac:dyDescent="0.2">
      <c r="B130" s="267"/>
      <c r="J130" s="278"/>
    </row>
    <row r="131" spans="2:10" x14ac:dyDescent="0.2">
      <c r="B131" s="267"/>
      <c r="J131" s="278"/>
    </row>
    <row r="132" spans="2:10" x14ac:dyDescent="0.2">
      <c r="B132" s="267"/>
      <c r="J132" s="278"/>
    </row>
    <row r="133" spans="2:10" x14ac:dyDescent="0.2">
      <c r="B133" s="267"/>
      <c r="J133" s="278"/>
    </row>
    <row r="134" spans="2:10" x14ac:dyDescent="0.2">
      <c r="B134" s="267"/>
      <c r="J134" s="278"/>
    </row>
    <row r="135" spans="2:10" x14ac:dyDescent="0.2">
      <c r="B135" s="267"/>
      <c r="J135" s="278"/>
    </row>
    <row r="136" spans="2:10" x14ac:dyDescent="0.2">
      <c r="B136" s="267"/>
      <c r="J136" s="278"/>
    </row>
    <row r="137" spans="2:10" x14ac:dyDescent="0.2">
      <c r="B137" s="267"/>
      <c r="C137" s="134"/>
      <c r="D137" s="134"/>
      <c r="E137" s="134"/>
      <c r="F137" s="134"/>
      <c r="G137" s="134"/>
      <c r="H137" s="134"/>
      <c r="I137" s="134"/>
      <c r="J137" s="278"/>
    </row>
    <row r="138" spans="2:10" x14ac:dyDescent="0.2">
      <c r="B138" s="267"/>
      <c r="C138" s="134"/>
      <c r="D138" s="134"/>
      <c r="E138" s="134"/>
      <c r="F138" s="134"/>
      <c r="G138" s="134"/>
      <c r="H138" s="134"/>
      <c r="I138" s="134"/>
      <c r="J138" s="278"/>
    </row>
    <row r="139" spans="2:10" ht="13.5" thickBot="1" x14ac:dyDescent="0.25">
      <c r="B139" s="267"/>
      <c r="C139" s="134"/>
      <c r="D139" s="134"/>
      <c r="E139" s="134"/>
      <c r="F139" s="134"/>
      <c r="G139" s="134"/>
      <c r="H139" s="134"/>
      <c r="I139" s="134"/>
      <c r="J139" s="278"/>
    </row>
    <row r="140" spans="2:10" ht="6.75" customHeight="1" x14ac:dyDescent="0.2">
      <c r="B140" s="169"/>
      <c r="C140" s="271"/>
      <c r="D140" s="271"/>
      <c r="E140" s="271"/>
      <c r="F140" s="129"/>
      <c r="G140" s="271"/>
      <c r="H140" s="271"/>
      <c r="I140" s="271"/>
      <c r="J140" s="130"/>
    </row>
    <row r="141" spans="2:10" ht="6.75" customHeight="1" x14ac:dyDescent="0.2">
      <c r="B141" s="170"/>
      <c r="C141" s="136"/>
      <c r="D141" s="136"/>
      <c r="E141" s="136"/>
      <c r="F141" s="136"/>
      <c r="G141" s="136"/>
      <c r="H141" s="136"/>
      <c r="I141" s="136"/>
      <c r="J141" s="133"/>
    </row>
    <row r="142" spans="2:10" ht="18.95" customHeight="1" x14ac:dyDescent="0.2">
      <c r="B142" s="170"/>
      <c r="C142" s="264" t="s">
        <v>339</v>
      </c>
      <c r="D142" s="264"/>
      <c r="E142" s="264"/>
      <c r="F142" s="264"/>
      <c r="G142" s="264"/>
      <c r="H142" s="264"/>
      <c r="I142" s="264"/>
      <c r="J142" s="133"/>
    </row>
    <row r="143" spans="2:10" ht="18.95" customHeight="1" x14ac:dyDescent="0.2">
      <c r="B143" s="170"/>
      <c r="C143" s="264"/>
      <c r="D143" s="264"/>
      <c r="E143" s="264"/>
      <c r="F143" s="264"/>
      <c r="G143" s="264"/>
      <c r="H143" s="264"/>
      <c r="I143" s="264"/>
      <c r="J143" s="133"/>
    </row>
    <row r="144" spans="2:10" x14ac:dyDescent="0.2">
      <c r="B144" s="170"/>
      <c r="C144" s="264" t="s">
        <v>378</v>
      </c>
      <c r="D144" s="264"/>
      <c r="E144" s="264"/>
      <c r="F144" s="264"/>
      <c r="G144" s="264"/>
      <c r="H144" s="264"/>
      <c r="I144" s="264"/>
      <c r="J144" s="133"/>
    </row>
    <row r="145" spans="2:10" ht="19.5" customHeight="1" x14ac:dyDescent="0.2">
      <c r="B145" s="170"/>
      <c r="C145" s="264"/>
      <c r="D145" s="264"/>
      <c r="E145" s="264"/>
      <c r="F145" s="264"/>
      <c r="G145" s="264"/>
      <c r="H145" s="264"/>
      <c r="I145" s="264"/>
      <c r="J145" s="133"/>
    </row>
    <row r="146" spans="2:10" ht="19.5" customHeight="1" x14ac:dyDescent="0.2">
      <c r="B146" s="170"/>
      <c r="C146" s="264"/>
      <c r="D146" s="264"/>
      <c r="E146" s="264"/>
      <c r="F146" s="264"/>
      <c r="G146" s="264"/>
      <c r="H146" s="264"/>
      <c r="I146" s="264"/>
      <c r="J146" s="133"/>
    </row>
    <row r="147" spans="2:10" ht="19.5" customHeight="1" x14ac:dyDescent="0.2">
      <c r="B147" s="170"/>
      <c r="C147" s="264"/>
      <c r="D147" s="264"/>
      <c r="E147" s="264"/>
      <c r="F147" s="264"/>
      <c r="G147" s="264"/>
      <c r="H147" s="264"/>
      <c r="I147" s="264"/>
      <c r="J147" s="133"/>
    </row>
    <row r="148" spans="2:10" ht="19.5" customHeight="1" x14ac:dyDescent="0.2">
      <c r="B148" s="170"/>
      <c r="C148" s="264"/>
      <c r="D148" s="264"/>
      <c r="E148" s="264"/>
      <c r="F148" s="264"/>
      <c r="G148" s="264"/>
      <c r="H148" s="264"/>
      <c r="I148" s="264"/>
      <c r="J148" s="133"/>
    </row>
    <row r="149" spans="2:10" ht="7.5" customHeight="1" x14ac:dyDescent="0.2">
      <c r="B149" s="170"/>
      <c r="D149" s="138"/>
      <c r="E149" s="138"/>
      <c r="F149" s="138"/>
      <c r="G149" s="138"/>
      <c r="H149" s="138"/>
      <c r="I149" s="138"/>
      <c r="J149" s="133"/>
    </row>
    <row r="150" spans="2:10" ht="12.75" customHeight="1" x14ac:dyDescent="0.2">
      <c r="B150" s="170"/>
      <c r="C150" s="141" t="s">
        <v>111</v>
      </c>
      <c r="D150" s="138"/>
      <c r="E150" s="138"/>
      <c r="F150" s="138"/>
      <c r="G150" s="138"/>
      <c r="H150" s="138"/>
      <c r="I150" s="138"/>
      <c r="J150" s="133"/>
    </row>
    <row r="151" spans="2:10" ht="6" customHeight="1" x14ac:dyDescent="0.2">
      <c r="B151" s="170"/>
      <c r="C151" s="141"/>
      <c r="D151" s="138"/>
      <c r="E151" s="138"/>
      <c r="F151" s="138"/>
      <c r="G151" s="138"/>
      <c r="H151" s="138"/>
      <c r="I151" s="138"/>
      <c r="J151" s="133"/>
    </row>
    <row r="152" spans="2:10" ht="14.25" customHeight="1" x14ac:dyDescent="0.2">
      <c r="B152" s="170"/>
      <c r="C152" s="264" t="s">
        <v>112</v>
      </c>
      <c r="D152" s="264"/>
      <c r="E152" s="264"/>
      <c r="F152" s="264"/>
      <c r="G152" s="264"/>
      <c r="H152" s="264"/>
      <c r="I152" s="264"/>
      <c r="J152" s="133"/>
    </row>
    <row r="153" spans="2:10" ht="14.25" customHeight="1" x14ac:dyDescent="0.2">
      <c r="B153" s="170"/>
      <c r="C153" s="264"/>
      <c r="D153" s="264"/>
      <c r="E153" s="264"/>
      <c r="F153" s="264"/>
      <c r="G153" s="264"/>
      <c r="H153" s="264"/>
      <c r="I153" s="264"/>
      <c r="J153" s="133"/>
    </row>
    <row r="154" spans="2:10" ht="14.25" customHeight="1" x14ac:dyDescent="0.2">
      <c r="B154" s="170"/>
      <c r="C154" s="138"/>
      <c r="D154" s="138"/>
      <c r="E154" s="138"/>
      <c r="F154" s="138"/>
      <c r="G154" s="138"/>
      <c r="H154" s="138"/>
      <c r="I154" s="138"/>
      <c r="J154" s="133"/>
    </row>
    <row r="155" spans="2:10" ht="14.25" customHeight="1" x14ac:dyDescent="0.2">
      <c r="B155" s="170"/>
      <c r="C155" s="138"/>
      <c r="D155" s="138"/>
      <c r="E155" s="138"/>
      <c r="F155" s="138"/>
      <c r="G155" s="138"/>
      <c r="H155" s="138"/>
      <c r="I155" s="138"/>
      <c r="J155" s="133"/>
    </row>
    <row r="156" spans="2:10" ht="23.25" customHeight="1" x14ac:dyDescent="0.2">
      <c r="B156" s="170"/>
      <c r="C156" s="144" t="s">
        <v>47</v>
      </c>
      <c r="D156" s="138"/>
      <c r="E156" s="138"/>
      <c r="F156" s="138"/>
      <c r="G156" s="138"/>
      <c r="H156" s="138"/>
      <c r="I156" s="138"/>
      <c r="J156" s="133"/>
    </row>
    <row r="157" spans="2:10" ht="15" customHeight="1" x14ac:dyDescent="0.2">
      <c r="B157" s="170"/>
      <c r="C157" s="131" t="s">
        <v>117</v>
      </c>
      <c r="D157" s="135" t="s">
        <v>118</v>
      </c>
      <c r="E157" s="138"/>
      <c r="F157" s="138"/>
      <c r="G157" s="138"/>
      <c r="H157" s="138"/>
      <c r="I157" s="138"/>
      <c r="J157" s="133"/>
    </row>
    <row r="158" spans="2:10" ht="29.1" customHeight="1" x14ac:dyDescent="0.2">
      <c r="B158" s="170"/>
      <c r="C158" s="131" t="s">
        <v>113</v>
      </c>
      <c r="D158" s="264" t="s">
        <v>119</v>
      </c>
      <c r="E158" s="264"/>
      <c r="F158" s="264"/>
      <c r="G158" s="264"/>
      <c r="H158" s="264"/>
      <c r="I158" s="264"/>
      <c r="J158" s="133"/>
    </row>
    <row r="159" spans="2:10" ht="15" customHeight="1" x14ac:dyDescent="0.2">
      <c r="B159" s="170"/>
      <c r="C159" s="131" t="s">
        <v>114</v>
      </c>
      <c r="D159" s="135" t="s">
        <v>120</v>
      </c>
      <c r="E159" s="138"/>
      <c r="F159" s="138"/>
      <c r="G159" s="138"/>
      <c r="H159" s="138"/>
      <c r="I159" s="138"/>
      <c r="J159" s="133"/>
    </row>
    <row r="160" spans="2:10" ht="7.5" customHeight="1" x14ac:dyDescent="0.2">
      <c r="B160" s="170"/>
      <c r="C160" s="131"/>
      <c r="D160" s="135"/>
      <c r="E160" s="138"/>
      <c r="F160" s="138"/>
      <c r="G160" s="138"/>
      <c r="H160" s="138"/>
      <c r="I160" s="138"/>
      <c r="J160" s="133"/>
    </row>
    <row r="161" spans="2:10" ht="15" customHeight="1" x14ac:dyDescent="0.2">
      <c r="B161" s="170"/>
      <c r="C161" s="145" t="s">
        <v>123</v>
      </c>
      <c r="D161" s="135"/>
      <c r="E161" s="138"/>
      <c r="F161" s="138"/>
      <c r="G161" s="138"/>
      <c r="H161" s="138"/>
      <c r="I161" s="138"/>
      <c r="J161" s="133"/>
    </row>
    <row r="162" spans="2:10" ht="12.75" customHeight="1" x14ac:dyDescent="0.2">
      <c r="B162" s="170"/>
      <c r="C162" s="131" t="s">
        <v>115</v>
      </c>
      <c r="D162" s="135" t="s">
        <v>121</v>
      </c>
      <c r="E162" s="138"/>
      <c r="F162" s="138"/>
      <c r="G162" s="138"/>
      <c r="H162" s="138"/>
      <c r="I162" s="138"/>
      <c r="J162" s="133"/>
    </row>
    <row r="163" spans="2:10" ht="15" customHeight="1" x14ac:dyDescent="0.2">
      <c r="B163" s="170"/>
      <c r="C163" s="131" t="s">
        <v>116</v>
      </c>
      <c r="D163" s="135" t="s">
        <v>122</v>
      </c>
      <c r="E163" s="138"/>
      <c r="F163" s="138"/>
      <c r="G163" s="138"/>
      <c r="H163" s="138"/>
      <c r="I163" s="138"/>
      <c r="J163" s="133"/>
    </row>
    <row r="164" spans="2:10" ht="15" customHeight="1" x14ac:dyDescent="0.2">
      <c r="B164" s="170"/>
      <c r="C164" s="131"/>
      <c r="D164" s="135"/>
      <c r="E164" s="138"/>
      <c r="F164" s="138"/>
      <c r="G164" s="138"/>
      <c r="H164" s="138"/>
      <c r="I164" s="138"/>
      <c r="J164" s="133"/>
    </row>
    <row r="165" spans="2:10" ht="15" customHeight="1" x14ac:dyDescent="0.2">
      <c r="B165" s="170"/>
      <c r="C165" s="131"/>
      <c r="D165" s="135"/>
      <c r="E165" s="138"/>
      <c r="F165" s="138"/>
      <c r="G165" s="138"/>
      <c r="H165" s="138"/>
      <c r="I165" s="138"/>
      <c r="J165" s="133"/>
    </row>
    <row r="166" spans="2:10" ht="15" customHeight="1" x14ac:dyDescent="0.2">
      <c r="B166" s="170"/>
      <c r="C166" s="146" t="s">
        <v>124</v>
      </c>
      <c r="D166" s="135"/>
      <c r="E166" s="138"/>
      <c r="F166" s="138"/>
      <c r="G166" s="138"/>
      <c r="H166" s="138"/>
      <c r="I166" s="138"/>
      <c r="J166" s="133"/>
    </row>
    <row r="167" spans="2:10" ht="30.6" customHeight="1" x14ac:dyDescent="0.2">
      <c r="B167" s="170"/>
      <c r="C167" s="131" t="s">
        <v>125</v>
      </c>
      <c r="D167" s="135" t="s">
        <v>345</v>
      </c>
      <c r="E167" s="138"/>
      <c r="F167" s="138"/>
      <c r="G167" s="138"/>
      <c r="H167" s="138"/>
      <c r="I167" s="138"/>
      <c r="J167" s="133"/>
    </row>
    <row r="168" spans="2:10" ht="15" customHeight="1" x14ac:dyDescent="0.2">
      <c r="B168" s="170"/>
      <c r="C168" s="131" t="s">
        <v>126</v>
      </c>
      <c r="D168" s="135" t="s">
        <v>128</v>
      </c>
      <c r="E168" s="138"/>
      <c r="F168" s="138"/>
      <c r="G168" s="138"/>
      <c r="H168" s="138"/>
      <c r="I168" s="138"/>
      <c r="J168" s="133"/>
    </row>
    <row r="169" spans="2:10" ht="15" customHeight="1" x14ac:dyDescent="0.2">
      <c r="B169" s="170"/>
      <c r="C169" s="131" t="s">
        <v>127</v>
      </c>
      <c r="D169" s="135" t="s">
        <v>346</v>
      </c>
      <c r="E169" s="138"/>
      <c r="F169" s="138"/>
      <c r="G169" s="138"/>
      <c r="H169" s="138"/>
      <c r="I169" s="138"/>
      <c r="J169" s="133"/>
    </row>
    <row r="170" spans="2:10" ht="15" customHeight="1" x14ac:dyDescent="0.2">
      <c r="B170" s="170"/>
      <c r="C170" s="131"/>
      <c r="D170" s="135"/>
      <c r="E170" s="138"/>
      <c r="F170" s="138"/>
      <c r="G170" s="138"/>
      <c r="H170" s="138"/>
      <c r="I170" s="138"/>
      <c r="J170" s="133"/>
    </row>
    <row r="171" spans="2:10" ht="15" customHeight="1" x14ac:dyDescent="0.2">
      <c r="B171" s="170"/>
      <c r="C171" s="141" t="s">
        <v>110</v>
      </c>
      <c r="D171" s="135"/>
      <c r="E171" s="135"/>
      <c r="F171" s="135"/>
      <c r="G171" s="135"/>
      <c r="H171" s="135"/>
      <c r="I171" s="135"/>
      <c r="J171" s="133"/>
    </row>
    <row r="172" spans="2:10" ht="15" customHeight="1" x14ac:dyDescent="0.2">
      <c r="B172" s="170"/>
      <c r="C172" s="264" t="s">
        <v>129</v>
      </c>
      <c r="D172" s="264"/>
      <c r="E172" s="264"/>
      <c r="F172" s="264"/>
      <c r="G172" s="264"/>
      <c r="H172" s="264"/>
      <c r="I172" s="264"/>
      <c r="J172" s="133"/>
    </row>
    <row r="173" spans="2:10" ht="15" customHeight="1" x14ac:dyDescent="0.2">
      <c r="B173" s="170"/>
      <c r="C173" s="264"/>
      <c r="D173" s="264"/>
      <c r="E173" s="264"/>
      <c r="F173" s="264"/>
      <c r="G173" s="264"/>
      <c r="H173" s="264"/>
      <c r="I173" s="264"/>
      <c r="J173" s="133"/>
    </row>
    <row r="174" spans="2:10" ht="15" customHeight="1" x14ac:dyDescent="0.2">
      <c r="B174" s="170"/>
      <c r="C174" s="138"/>
      <c r="D174" s="138"/>
      <c r="E174" s="138"/>
      <c r="F174" s="138"/>
      <c r="G174" s="138"/>
      <c r="H174" s="138"/>
      <c r="I174" s="138"/>
      <c r="J174" s="133"/>
    </row>
    <row r="175" spans="2:10" ht="15" customHeight="1" x14ac:dyDescent="0.2">
      <c r="B175" s="170"/>
      <c r="J175" s="133"/>
    </row>
    <row r="176" spans="2:10" ht="15" customHeight="1" x14ac:dyDescent="0.2">
      <c r="B176" s="170"/>
      <c r="C176" s="135"/>
      <c r="D176" s="135"/>
      <c r="E176" s="135"/>
      <c r="F176" s="135"/>
      <c r="G176" s="135"/>
      <c r="H176" s="135"/>
      <c r="I176" s="135"/>
      <c r="J176" s="133"/>
    </row>
    <row r="177" spans="2:10" ht="15" customHeight="1" x14ac:dyDescent="0.2">
      <c r="B177" s="170"/>
      <c r="C177" s="135"/>
      <c r="D177" s="135"/>
      <c r="E177" s="135"/>
      <c r="F177" s="135"/>
      <c r="G177" s="135"/>
      <c r="H177" s="135"/>
      <c r="I177" s="135"/>
      <c r="J177" s="133"/>
    </row>
    <row r="178" spans="2:10" ht="15" customHeight="1" x14ac:dyDescent="0.2">
      <c r="B178" s="170"/>
      <c r="J178" s="133"/>
    </row>
    <row r="179" spans="2:10" ht="15" customHeight="1" x14ac:dyDescent="0.2">
      <c r="B179" s="170"/>
      <c r="J179" s="133"/>
    </row>
    <row r="180" spans="2:10" ht="15" customHeight="1" x14ac:dyDescent="0.2">
      <c r="B180" s="170"/>
      <c r="J180" s="133"/>
    </row>
    <row r="181" spans="2:10" ht="15" customHeight="1" x14ac:dyDescent="0.2">
      <c r="B181" s="170"/>
      <c r="C181" s="135"/>
      <c r="D181" s="135"/>
      <c r="E181" s="135"/>
      <c r="F181" s="135"/>
      <c r="G181" s="135"/>
      <c r="H181" s="135"/>
      <c r="I181" s="135"/>
      <c r="J181" s="133"/>
    </row>
    <row r="182" spans="2:10" ht="15" customHeight="1" x14ac:dyDescent="0.2">
      <c r="B182" s="170"/>
      <c r="C182" s="135"/>
      <c r="D182" s="135"/>
      <c r="E182" s="135"/>
      <c r="F182" s="135"/>
      <c r="G182" s="135"/>
      <c r="H182" s="135"/>
      <c r="I182" s="135"/>
      <c r="J182" s="133"/>
    </row>
    <row r="183" spans="2:10" ht="15" customHeight="1" x14ac:dyDescent="0.2">
      <c r="B183" s="170"/>
      <c r="C183" s="135"/>
      <c r="D183" s="135"/>
      <c r="E183" s="135"/>
      <c r="F183" s="135"/>
      <c r="G183" s="135"/>
      <c r="H183" s="135"/>
      <c r="I183" s="135"/>
      <c r="J183" s="133"/>
    </row>
    <row r="184" spans="2:10" ht="15" customHeight="1" x14ac:dyDescent="0.2">
      <c r="B184" s="170"/>
      <c r="C184" s="135"/>
      <c r="D184" s="135"/>
      <c r="E184" s="135"/>
      <c r="F184" s="135"/>
      <c r="G184" s="135"/>
      <c r="H184" s="135"/>
      <c r="I184" s="135"/>
      <c r="J184" s="133"/>
    </row>
    <row r="185" spans="2:10" ht="15" customHeight="1" x14ac:dyDescent="0.2">
      <c r="B185" s="170"/>
      <c r="C185" s="135"/>
      <c r="D185" s="135"/>
      <c r="E185" s="135"/>
      <c r="F185" s="135"/>
      <c r="G185" s="135"/>
      <c r="H185" s="135"/>
      <c r="I185" s="135"/>
      <c r="J185" s="133"/>
    </row>
    <row r="186" spans="2:10" ht="17.100000000000001" customHeight="1" x14ac:dyDescent="0.2">
      <c r="B186" s="170"/>
      <c r="C186" s="291" t="s">
        <v>379</v>
      </c>
      <c r="D186" s="291"/>
      <c r="E186" s="291"/>
      <c r="F186" s="291"/>
      <c r="G186" s="291"/>
      <c r="H186" s="291"/>
      <c r="I186" s="291"/>
      <c r="J186" s="133"/>
    </row>
    <row r="187" spans="2:10" ht="15" customHeight="1" x14ac:dyDescent="0.2">
      <c r="B187" s="170"/>
      <c r="C187" s="135"/>
      <c r="D187" s="135"/>
      <c r="E187" s="135"/>
      <c r="F187" s="135"/>
      <c r="G187" s="135"/>
      <c r="H187" s="135"/>
      <c r="I187" s="135"/>
      <c r="J187" s="133"/>
    </row>
    <row r="188" spans="2:10" ht="15" customHeight="1" x14ac:dyDescent="0.2">
      <c r="B188" s="170"/>
      <c r="C188" s="269" t="s">
        <v>340</v>
      </c>
      <c r="D188" s="269"/>
      <c r="E188" s="269"/>
      <c r="F188" s="269"/>
      <c r="G188" s="269"/>
      <c r="H188" s="269"/>
      <c r="I188" s="269"/>
      <c r="J188" s="133"/>
    </row>
    <row r="189" spans="2:10" ht="15" customHeight="1" x14ac:dyDescent="0.2">
      <c r="B189" s="170"/>
      <c r="C189" s="269"/>
      <c r="D189" s="269"/>
      <c r="E189" s="269"/>
      <c r="F189" s="269"/>
      <c r="G189" s="269"/>
      <c r="H189" s="269"/>
      <c r="I189" s="269"/>
      <c r="J189" s="133"/>
    </row>
    <row r="190" spans="2:10" ht="15" customHeight="1" x14ac:dyDescent="0.2">
      <c r="B190" s="170"/>
      <c r="C190" s="264" t="s">
        <v>341</v>
      </c>
      <c r="D190" s="264"/>
      <c r="E190" s="264"/>
      <c r="F190" s="264"/>
      <c r="G190" s="264"/>
      <c r="H190" s="264"/>
      <c r="I190" s="264"/>
      <c r="J190" s="133"/>
    </row>
    <row r="191" spans="2:10" ht="15" customHeight="1" x14ac:dyDescent="0.2">
      <c r="B191" s="170"/>
      <c r="C191" s="264"/>
      <c r="D191" s="264"/>
      <c r="E191" s="264"/>
      <c r="F191" s="264"/>
      <c r="G191" s="264"/>
      <c r="H191" s="264"/>
      <c r="I191" s="264"/>
      <c r="J191" s="133"/>
    </row>
    <row r="192" spans="2:10" ht="15" customHeight="1" x14ac:dyDescent="0.2">
      <c r="B192" s="170"/>
      <c r="C192" s="264"/>
      <c r="D192" s="264"/>
      <c r="E192" s="264"/>
      <c r="F192" s="264"/>
      <c r="G192" s="264"/>
      <c r="H192" s="264"/>
      <c r="I192" s="264"/>
      <c r="J192" s="133"/>
    </row>
    <row r="193" spans="2:10" ht="15" customHeight="1" x14ac:dyDescent="0.2">
      <c r="B193" s="170"/>
      <c r="C193" s="135"/>
      <c r="D193" s="135"/>
      <c r="E193" s="135"/>
      <c r="F193" s="135"/>
      <c r="G193" s="135"/>
      <c r="H193" s="135"/>
      <c r="I193" s="135"/>
      <c r="J193" s="133"/>
    </row>
    <row r="194" spans="2:10" ht="15" customHeight="1" x14ac:dyDescent="0.2">
      <c r="B194" s="170"/>
      <c r="J194" s="133"/>
    </row>
    <row r="195" spans="2:10" ht="15" customHeight="1" x14ac:dyDescent="0.2">
      <c r="B195" s="170"/>
      <c r="J195" s="133"/>
    </row>
    <row r="196" spans="2:10" ht="15" customHeight="1" x14ac:dyDescent="0.2">
      <c r="B196" s="170"/>
      <c r="J196" s="133"/>
    </row>
    <row r="197" spans="2:10" ht="15" customHeight="1" x14ac:dyDescent="0.2">
      <c r="B197" s="170"/>
      <c r="J197" s="133"/>
    </row>
    <row r="198" spans="2:10" ht="15" customHeight="1" x14ac:dyDescent="0.2">
      <c r="B198" s="170"/>
      <c r="C198" s="264" t="s">
        <v>342</v>
      </c>
      <c r="D198" s="264"/>
      <c r="E198" s="264"/>
      <c r="F198" s="264"/>
      <c r="G198" s="264"/>
      <c r="H198" s="264"/>
      <c r="I198" s="264"/>
      <c r="J198" s="133"/>
    </row>
    <row r="199" spans="2:10" ht="15" customHeight="1" x14ac:dyDescent="0.2">
      <c r="B199" s="170"/>
      <c r="C199" s="264"/>
      <c r="D199" s="264"/>
      <c r="E199" s="264"/>
      <c r="F199" s="264"/>
      <c r="G199" s="264"/>
      <c r="H199" s="264"/>
      <c r="I199" s="264"/>
      <c r="J199" s="133"/>
    </row>
    <row r="200" spans="2:10" ht="15" customHeight="1" x14ac:dyDescent="0.2">
      <c r="B200" s="170"/>
      <c r="C200" s="264"/>
      <c r="D200" s="264"/>
      <c r="E200" s="264"/>
      <c r="F200" s="264"/>
      <c r="G200" s="264"/>
      <c r="H200" s="264"/>
      <c r="I200" s="264"/>
      <c r="J200" s="133"/>
    </row>
    <row r="201" spans="2:10" ht="15" customHeight="1" x14ac:dyDescent="0.2">
      <c r="B201" s="170"/>
      <c r="C201" s="131"/>
      <c r="D201" s="135"/>
      <c r="E201" s="138"/>
      <c r="F201" s="138"/>
      <c r="G201" s="138"/>
      <c r="H201" s="138"/>
      <c r="I201" s="138"/>
      <c r="J201" s="133"/>
    </row>
    <row r="202" spans="2:10" ht="5.25" customHeight="1" thickBot="1" x14ac:dyDescent="0.25">
      <c r="B202" s="171"/>
      <c r="C202" s="265"/>
      <c r="D202" s="265"/>
      <c r="E202" s="265"/>
      <c r="F202" s="265"/>
      <c r="G202" s="265"/>
      <c r="H202" s="265"/>
      <c r="I202" s="265"/>
      <c r="J202" s="140"/>
    </row>
    <row r="203" spans="2:10" ht="33.75" customHeight="1" thickBot="1" x14ac:dyDescent="0.25">
      <c r="B203" s="259" t="s">
        <v>347</v>
      </c>
      <c r="C203" s="260"/>
      <c r="D203" s="260"/>
      <c r="E203" s="260"/>
      <c r="F203" s="260"/>
      <c r="G203" s="260"/>
      <c r="H203" s="260"/>
      <c r="I203" s="260"/>
      <c r="J203" s="260"/>
    </row>
    <row r="204" spans="2:10" ht="6.75" customHeight="1" x14ac:dyDescent="0.2">
      <c r="B204" s="169"/>
      <c r="C204" s="271"/>
      <c r="D204" s="271"/>
      <c r="E204" s="271"/>
      <c r="F204" s="129"/>
      <c r="G204" s="271"/>
      <c r="H204" s="271"/>
      <c r="I204" s="271"/>
      <c r="J204" s="130"/>
    </row>
    <row r="205" spans="2:10" ht="12.75" customHeight="1" x14ac:dyDescent="0.2">
      <c r="B205" s="170"/>
      <c r="C205" s="264" t="s">
        <v>96</v>
      </c>
      <c r="D205" s="264"/>
      <c r="E205" s="264"/>
      <c r="F205" s="264"/>
      <c r="G205" s="264"/>
      <c r="H205" s="264"/>
      <c r="I205" s="264"/>
      <c r="J205" s="133"/>
    </row>
    <row r="206" spans="2:10" ht="9.9499999999999993" customHeight="1" x14ac:dyDescent="0.2">
      <c r="B206" s="170"/>
      <c r="C206" s="264"/>
      <c r="D206" s="264"/>
      <c r="E206" s="264"/>
      <c r="F206" s="264"/>
      <c r="G206" s="264"/>
      <c r="H206" s="264"/>
      <c r="I206" s="264"/>
      <c r="J206" s="133"/>
    </row>
    <row r="207" spans="2:10" ht="21.95" customHeight="1" x14ac:dyDescent="0.2">
      <c r="B207" s="170"/>
      <c r="C207" s="273"/>
      <c r="D207" s="273"/>
      <c r="E207" s="273"/>
      <c r="F207" s="136"/>
      <c r="G207" s="273"/>
      <c r="H207" s="273"/>
      <c r="I207" s="273"/>
      <c r="J207" s="133"/>
    </row>
    <row r="208" spans="2:10" ht="15" customHeight="1" x14ac:dyDescent="0.2">
      <c r="B208" s="170"/>
      <c r="C208" s="272"/>
      <c r="D208" s="272"/>
      <c r="E208" s="272"/>
      <c r="F208" s="139"/>
      <c r="G208" s="272"/>
      <c r="H208" s="272"/>
      <c r="I208" s="272"/>
      <c r="J208" s="133"/>
    </row>
    <row r="209" spans="2:10" ht="15" customHeight="1" x14ac:dyDescent="0.2">
      <c r="B209" s="170"/>
      <c r="C209" s="272"/>
      <c r="D209" s="272"/>
      <c r="E209" s="272"/>
      <c r="F209" s="139"/>
      <c r="G209" s="272"/>
      <c r="H209" s="272"/>
      <c r="I209" s="272"/>
      <c r="J209" s="133"/>
    </row>
    <row r="210" spans="2:10" ht="15" customHeight="1" x14ac:dyDescent="0.2">
      <c r="B210" s="170"/>
      <c r="C210" s="139"/>
      <c r="D210" s="139"/>
      <c r="E210" s="139"/>
      <c r="F210" s="139"/>
      <c r="G210" s="139"/>
      <c r="H210" s="139"/>
      <c r="I210" s="139"/>
      <c r="J210" s="133"/>
    </row>
    <row r="211" spans="2:10" ht="15" customHeight="1" x14ac:dyDescent="0.2">
      <c r="B211" s="170"/>
      <c r="C211" s="272"/>
      <c r="D211" s="272"/>
      <c r="E211" s="272"/>
      <c r="F211" s="139"/>
      <c r="G211" s="272"/>
      <c r="H211" s="272"/>
      <c r="I211" s="272"/>
      <c r="J211" s="133"/>
    </row>
    <row r="212" spans="2:10" ht="15" customHeight="1" x14ac:dyDescent="0.2">
      <c r="B212" s="170"/>
      <c r="C212" s="272"/>
      <c r="D212" s="272"/>
      <c r="E212" s="272"/>
      <c r="F212" s="139"/>
      <c r="G212" s="272"/>
      <c r="H212" s="272"/>
      <c r="I212" s="272"/>
      <c r="J212" s="133"/>
    </row>
    <row r="213" spans="2:10" ht="15" customHeight="1" x14ac:dyDescent="0.2">
      <c r="B213" s="170"/>
      <c r="C213" s="272"/>
      <c r="D213" s="272"/>
      <c r="E213" s="272"/>
      <c r="F213" s="139"/>
      <c r="G213" s="272"/>
      <c r="H213" s="272"/>
      <c r="I213" s="272"/>
      <c r="J213" s="133"/>
    </row>
    <row r="214" spans="2:10" ht="12.75" customHeight="1" x14ac:dyDescent="0.2">
      <c r="B214" s="170"/>
      <c r="C214" s="139"/>
      <c r="D214" s="139"/>
      <c r="E214" s="139"/>
      <c r="F214" s="139"/>
      <c r="G214" s="139"/>
      <c r="H214" s="139"/>
      <c r="I214" s="139"/>
      <c r="J214" s="133"/>
    </row>
    <row r="215" spans="2:10" ht="14.25" customHeight="1" x14ac:dyDescent="0.2">
      <c r="B215" s="170"/>
      <c r="C215" s="139"/>
      <c r="D215" s="139"/>
      <c r="E215" s="139"/>
      <c r="F215" s="139"/>
      <c r="G215" s="139"/>
      <c r="H215" s="139"/>
      <c r="I215" s="139"/>
      <c r="J215" s="133"/>
    </row>
    <row r="216" spans="2:10" ht="14.25" customHeight="1" x14ac:dyDescent="0.2">
      <c r="B216" s="170"/>
      <c r="C216" s="272"/>
      <c r="D216" s="272"/>
      <c r="E216" s="272"/>
      <c r="F216" s="139"/>
      <c r="G216" s="272"/>
      <c r="H216" s="272"/>
      <c r="I216" s="272"/>
      <c r="J216" s="133"/>
    </row>
    <row r="217" spans="2:10" ht="14.25" customHeight="1" x14ac:dyDescent="0.2">
      <c r="B217" s="170"/>
      <c r="C217" s="272"/>
      <c r="D217" s="272"/>
      <c r="E217" s="272"/>
      <c r="F217" s="139"/>
      <c r="G217" s="272"/>
      <c r="H217" s="272"/>
      <c r="I217" s="272"/>
      <c r="J217" s="133"/>
    </row>
    <row r="218" spans="2:10" ht="15" customHeight="1" x14ac:dyDescent="0.2">
      <c r="B218" s="170"/>
      <c r="C218" s="275"/>
      <c r="D218" s="275"/>
      <c r="E218" s="275"/>
      <c r="F218" s="138"/>
      <c r="G218" s="275"/>
      <c r="H218" s="275"/>
      <c r="I218" s="275"/>
      <c r="J218" s="133"/>
    </row>
    <row r="219" spans="2:10" ht="15" customHeight="1" x14ac:dyDescent="0.2">
      <c r="B219" s="170"/>
      <c r="C219" s="289"/>
      <c r="D219" s="289"/>
      <c r="E219" s="289"/>
      <c r="F219" s="289"/>
      <c r="G219" s="289"/>
      <c r="H219" s="289"/>
      <c r="I219" s="289"/>
      <c r="J219" s="133"/>
    </row>
    <row r="220" spans="2:10" ht="15" customHeight="1" x14ac:dyDescent="0.2">
      <c r="B220" s="170"/>
      <c r="C220" s="289"/>
      <c r="D220" s="289"/>
      <c r="E220" s="289"/>
      <c r="F220" s="289"/>
      <c r="G220" s="289"/>
      <c r="H220" s="289"/>
      <c r="I220" s="289"/>
      <c r="J220" s="133"/>
    </row>
    <row r="221" spans="2:10" ht="15" customHeight="1" x14ac:dyDescent="0.2">
      <c r="B221" s="170"/>
      <c r="C221" s="289"/>
      <c r="D221" s="289"/>
      <c r="E221" s="289"/>
      <c r="F221" s="289"/>
      <c r="G221" s="289"/>
      <c r="H221" s="289"/>
      <c r="I221" s="289"/>
      <c r="J221" s="133"/>
    </row>
    <row r="222" spans="2:10" ht="15" customHeight="1" x14ac:dyDescent="0.2">
      <c r="B222" s="170"/>
      <c r="C222" s="289"/>
      <c r="D222" s="289"/>
      <c r="E222" s="289"/>
      <c r="F222" s="289"/>
      <c r="G222" s="289"/>
      <c r="H222" s="289"/>
      <c r="I222" s="289"/>
      <c r="J222" s="133"/>
    </row>
    <row r="223" spans="2:10" ht="12.75" customHeight="1" x14ac:dyDescent="0.2">
      <c r="B223" s="170"/>
      <c r="C223" s="289"/>
      <c r="D223" s="289"/>
      <c r="E223" s="289"/>
      <c r="F223" s="289"/>
      <c r="G223" s="289"/>
      <c r="H223" s="289"/>
      <c r="I223" s="289"/>
      <c r="J223" s="133"/>
    </row>
    <row r="224" spans="2:10" ht="15" customHeight="1" x14ac:dyDescent="0.2">
      <c r="B224" s="170"/>
      <c r="C224" s="289"/>
      <c r="D224" s="289"/>
      <c r="E224" s="289"/>
      <c r="F224" s="289"/>
      <c r="G224" s="289"/>
      <c r="H224" s="289"/>
      <c r="I224" s="289"/>
      <c r="J224" s="133"/>
    </row>
    <row r="225" spans="2:18" ht="15" customHeight="1" x14ac:dyDescent="0.2">
      <c r="B225" s="170"/>
      <c r="C225" s="289"/>
      <c r="D225" s="289"/>
      <c r="E225" s="289"/>
      <c r="F225" s="289"/>
      <c r="G225" s="289"/>
      <c r="H225" s="289"/>
      <c r="I225" s="289"/>
      <c r="J225" s="133"/>
    </row>
    <row r="226" spans="2:18" ht="15" customHeight="1" x14ac:dyDescent="0.2">
      <c r="B226" s="170"/>
      <c r="C226" s="141" t="s">
        <v>97</v>
      </c>
      <c r="D226" s="135"/>
      <c r="E226" s="135"/>
      <c r="F226" s="135"/>
      <c r="G226" s="135"/>
      <c r="H226" s="135"/>
      <c r="I226" s="135"/>
      <c r="J226" s="133"/>
    </row>
    <row r="227" spans="2:18" ht="15" customHeight="1" x14ac:dyDescent="0.2">
      <c r="B227" s="170"/>
      <c r="C227" s="269"/>
      <c r="D227" s="269"/>
      <c r="E227" s="269"/>
      <c r="F227" s="269"/>
      <c r="G227" s="269"/>
      <c r="H227" s="269"/>
      <c r="I227" s="269"/>
      <c r="J227" s="133"/>
    </row>
    <row r="228" spans="2:18" ht="25.5" x14ac:dyDescent="0.2">
      <c r="B228" s="170"/>
      <c r="C228" s="263" t="s">
        <v>98</v>
      </c>
      <c r="D228" s="263"/>
      <c r="E228" s="164" t="s">
        <v>85</v>
      </c>
      <c r="F228" s="263" t="s">
        <v>99</v>
      </c>
      <c r="G228" s="263"/>
      <c r="H228" s="263"/>
      <c r="I228" s="131"/>
      <c r="J228" s="133"/>
    </row>
    <row r="229" spans="2:18" ht="59.1" customHeight="1" x14ac:dyDescent="0.2">
      <c r="B229" s="170"/>
      <c r="C229" s="288" t="s">
        <v>100</v>
      </c>
      <c r="D229" s="288"/>
      <c r="E229" s="163" t="s">
        <v>102</v>
      </c>
      <c r="F229" s="262" t="s">
        <v>104</v>
      </c>
      <c r="G229" s="262"/>
      <c r="H229" s="262"/>
      <c r="I229" s="138"/>
      <c r="J229" s="133"/>
    </row>
    <row r="230" spans="2:18" ht="59.1" customHeight="1" x14ac:dyDescent="0.2">
      <c r="B230" s="170"/>
      <c r="C230" s="292" t="s">
        <v>101</v>
      </c>
      <c r="D230" s="292"/>
      <c r="E230" s="163" t="s">
        <v>103</v>
      </c>
      <c r="F230" s="262" t="s">
        <v>105</v>
      </c>
      <c r="G230" s="262"/>
      <c r="H230" s="262"/>
      <c r="I230" s="138"/>
      <c r="J230" s="133"/>
    </row>
    <row r="231" spans="2:18" ht="59.1" customHeight="1" x14ac:dyDescent="0.2">
      <c r="B231" s="170"/>
      <c r="C231" s="290" t="s">
        <v>106</v>
      </c>
      <c r="D231" s="290"/>
      <c r="E231" s="163" t="s">
        <v>103</v>
      </c>
      <c r="F231" s="262" t="s">
        <v>107</v>
      </c>
      <c r="G231" s="262"/>
      <c r="H231" s="262"/>
      <c r="I231" s="138"/>
      <c r="J231" s="133"/>
    </row>
    <row r="232" spans="2:18" ht="59.1" customHeight="1" x14ac:dyDescent="0.2">
      <c r="B232" s="170"/>
      <c r="C232" s="287" t="s">
        <v>108</v>
      </c>
      <c r="D232" s="287"/>
      <c r="E232" s="163" t="s">
        <v>109</v>
      </c>
      <c r="F232" s="262" t="s">
        <v>86</v>
      </c>
      <c r="G232" s="262"/>
      <c r="H232" s="262"/>
      <c r="I232" s="138"/>
      <c r="J232" s="133"/>
    </row>
    <row r="233" spans="2:18" ht="15" customHeight="1" x14ac:dyDescent="0.2">
      <c r="B233" s="170"/>
      <c r="C233" s="162"/>
      <c r="D233" s="162"/>
      <c r="E233" s="162"/>
      <c r="F233" s="162"/>
      <c r="G233" s="162"/>
      <c r="H233" s="162"/>
      <c r="I233" s="162"/>
      <c r="J233" s="133"/>
    </row>
    <row r="234" spans="2:18" ht="5.25" customHeight="1" thickBot="1" x14ac:dyDescent="0.25">
      <c r="B234" s="171"/>
      <c r="C234" s="265"/>
      <c r="D234" s="265"/>
      <c r="E234" s="265"/>
      <c r="F234" s="265"/>
      <c r="G234" s="265"/>
      <c r="H234" s="265"/>
      <c r="I234" s="265"/>
      <c r="J234" s="140"/>
    </row>
    <row r="235" spans="2:18" ht="4.7" customHeight="1" x14ac:dyDescent="0.2">
      <c r="B235" s="172"/>
      <c r="C235" s="147"/>
      <c r="D235" s="147"/>
      <c r="E235" s="147"/>
      <c r="F235" s="147"/>
      <c r="G235" s="147"/>
      <c r="H235" s="147"/>
      <c r="I235" s="147"/>
      <c r="J235" s="148"/>
    </row>
    <row r="236" spans="2:18" hidden="1" x14ac:dyDescent="0.2">
      <c r="B236" s="267"/>
      <c r="C236" s="264" t="s">
        <v>381</v>
      </c>
      <c r="D236" s="264"/>
      <c r="E236" s="264"/>
      <c r="F236" s="264"/>
      <c r="G236" s="264"/>
      <c r="H236" s="264"/>
      <c r="I236" s="264"/>
      <c r="J236" s="278"/>
    </row>
    <row r="237" spans="2:18" hidden="1" x14ac:dyDescent="0.2">
      <c r="B237" s="267"/>
      <c r="C237" s="264"/>
      <c r="D237" s="264"/>
      <c r="E237" s="264"/>
      <c r="F237" s="264"/>
      <c r="G237" s="264"/>
      <c r="H237" s="264"/>
      <c r="I237" s="264"/>
      <c r="J237" s="278"/>
      <c r="M237" s="131"/>
      <c r="N237" s="131"/>
      <c r="O237" s="131"/>
      <c r="P237" s="131"/>
      <c r="Q237" s="131"/>
      <c r="R237" s="131"/>
    </row>
    <row r="238" spans="2:18" ht="37.5" customHeight="1" x14ac:dyDescent="0.2">
      <c r="B238" s="267"/>
      <c r="C238" s="264"/>
      <c r="D238" s="264"/>
      <c r="E238" s="264"/>
      <c r="F238" s="264"/>
      <c r="G238" s="264"/>
      <c r="H238" s="264"/>
      <c r="I238" s="264"/>
      <c r="J238" s="278"/>
      <c r="M238" s="131"/>
      <c r="N238" s="131"/>
      <c r="O238" s="131"/>
      <c r="P238" s="131"/>
      <c r="Q238" s="131"/>
      <c r="R238" s="131"/>
    </row>
    <row r="239" spans="2:18" hidden="1" x14ac:dyDescent="0.2">
      <c r="B239" s="267"/>
      <c r="J239" s="278"/>
    </row>
    <row r="240" spans="2:18" x14ac:dyDescent="0.2">
      <c r="B240" s="267"/>
      <c r="J240" s="278"/>
    </row>
    <row r="241" spans="2:10" ht="38.450000000000003" customHeight="1" x14ac:dyDescent="0.2">
      <c r="B241" s="267"/>
      <c r="C241" s="280" t="s">
        <v>131</v>
      </c>
      <c r="D241" s="281" t="s">
        <v>133</v>
      </c>
      <c r="E241" s="281"/>
      <c r="F241" s="281"/>
      <c r="G241" s="281"/>
      <c r="H241" s="281"/>
      <c r="I241" s="281"/>
      <c r="J241" s="278"/>
    </row>
    <row r="242" spans="2:10" hidden="1" x14ac:dyDescent="0.2">
      <c r="B242" s="267"/>
      <c r="C242" s="280"/>
      <c r="D242" s="281"/>
      <c r="E242" s="281"/>
      <c r="F242" s="281"/>
      <c r="G242" s="281"/>
      <c r="H242" s="281"/>
      <c r="I242" s="281"/>
      <c r="J242" s="278"/>
    </row>
    <row r="243" spans="2:10" ht="12.75" customHeight="1" x14ac:dyDescent="0.2">
      <c r="B243" s="267"/>
      <c r="C243" s="280" t="s">
        <v>130</v>
      </c>
      <c r="D243" s="281" t="s">
        <v>132</v>
      </c>
      <c r="E243" s="281"/>
      <c r="F243" s="281"/>
      <c r="G243" s="281"/>
      <c r="H243" s="281"/>
      <c r="I243" s="281"/>
      <c r="J243" s="278"/>
    </row>
    <row r="244" spans="2:10" ht="12.75" customHeight="1" x14ac:dyDescent="0.2">
      <c r="B244" s="267"/>
      <c r="C244" s="280"/>
      <c r="D244" s="281"/>
      <c r="E244" s="281"/>
      <c r="F244" s="281"/>
      <c r="G244" s="281"/>
      <c r="H244" s="281"/>
      <c r="I244" s="281"/>
      <c r="J244" s="278"/>
    </row>
    <row r="245" spans="2:10" x14ac:dyDescent="0.2">
      <c r="B245" s="267"/>
      <c r="C245" s="280"/>
      <c r="D245" s="281"/>
      <c r="E245" s="281"/>
      <c r="F245" s="281"/>
      <c r="G245" s="281"/>
      <c r="H245" s="281"/>
      <c r="I245" s="281"/>
      <c r="J245" s="278"/>
    </row>
    <row r="246" spans="2:10" x14ac:dyDescent="0.2">
      <c r="B246" s="267"/>
      <c r="C246" s="136"/>
      <c r="D246" s="165"/>
      <c r="E246" s="165"/>
      <c r="F246" s="165"/>
      <c r="G246" s="165"/>
      <c r="H246" s="165"/>
      <c r="I246" s="165"/>
      <c r="J246" s="278"/>
    </row>
    <row r="247" spans="2:10" x14ac:dyDescent="0.2">
      <c r="B247" s="267"/>
      <c r="C247" s="136"/>
      <c r="D247" s="165"/>
      <c r="E247" s="165"/>
      <c r="F247" s="165"/>
      <c r="G247" s="165"/>
      <c r="H247" s="165"/>
      <c r="I247" s="165"/>
      <c r="J247" s="278"/>
    </row>
    <row r="248" spans="2:10" x14ac:dyDescent="0.2">
      <c r="B248" s="267"/>
      <c r="C248" s="135" t="s">
        <v>382</v>
      </c>
      <c r="D248" s="138"/>
      <c r="E248" s="138"/>
      <c r="F248" s="138"/>
      <c r="G248" s="138"/>
      <c r="H248" s="138"/>
      <c r="I248" s="138"/>
      <c r="J248" s="278"/>
    </row>
    <row r="249" spans="2:10" ht="13.5" thickBot="1" x14ac:dyDescent="0.25">
      <c r="B249" s="267"/>
      <c r="C249" s="138"/>
      <c r="D249" s="138"/>
      <c r="E249" s="138"/>
      <c r="F249" s="138"/>
      <c r="G249" s="138"/>
      <c r="H249" s="138"/>
      <c r="I249" s="138"/>
      <c r="J249" s="278"/>
    </row>
    <row r="250" spans="2:10" ht="26.25" thickBot="1" x14ac:dyDescent="0.25">
      <c r="B250" s="267"/>
      <c r="C250" s="282" t="s">
        <v>380</v>
      </c>
      <c r="D250" s="283"/>
      <c r="E250" s="283"/>
      <c r="F250" s="149" t="s">
        <v>134</v>
      </c>
      <c r="G250" s="149" t="s">
        <v>135</v>
      </c>
      <c r="H250" s="149" t="s">
        <v>350</v>
      </c>
      <c r="I250" s="150" t="s">
        <v>136</v>
      </c>
      <c r="J250" s="278"/>
    </row>
    <row r="251" spans="2:10" ht="13.5" thickBot="1" x14ac:dyDescent="0.25">
      <c r="B251" s="267"/>
      <c r="C251" s="284"/>
      <c r="D251" s="285"/>
      <c r="E251" s="285"/>
      <c r="F251" s="151"/>
      <c r="G251" s="151"/>
      <c r="H251" s="151"/>
      <c r="I251" s="152"/>
      <c r="J251" s="278"/>
    </row>
    <row r="252" spans="2:10" x14ac:dyDescent="0.2">
      <c r="B252" s="267"/>
      <c r="J252" s="278"/>
    </row>
    <row r="253" spans="2:10" x14ac:dyDescent="0.2">
      <c r="B253" s="267"/>
      <c r="C253" s="264" t="s">
        <v>383</v>
      </c>
      <c r="D253" s="264"/>
      <c r="E253" s="264"/>
      <c r="F253" s="264"/>
      <c r="G253" s="264"/>
      <c r="H253" s="264"/>
      <c r="I253" s="264"/>
      <c r="J253" s="278"/>
    </row>
    <row r="254" spans="2:10" x14ac:dyDescent="0.2">
      <c r="B254" s="267"/>
      <c r="C254" s="264"/>
      <c r="D254" s="264"/>
      <c r="E254" s="264"/>
      <c r="F254" s="264"/>
      <c r="G254" s="264"/>
      <c r="H254" s="264"/>
      <c r="I254" s="264"/>
      <c r="J254" s="278"/>
    </row>
    <row r="255" spans="2:10" ht="13.5" thickBot="1" x14ac:dyDescent="0.25">
      <c r="B255" s="277"/>
      <c r="C255" s="276"/>
      <c r="D255" s="276"/>
      <c r="E255" s="276"/>
      <c r="F255" s="276"/>
      <c r="G255" s="276"/>
      <c r="H255" s="276"/>
      <c r="I255" s="276"/>
      <c r="J255" s="279"/>
    </row>
    <row r="256" spans="2:10" x14ac:dyDescent="0.2"/>
    <row r="257" x14ac:dyDescent="0.2"/>
    <row r="258" x14ac:dyDescent="0.2"/>
    <row r="259" x14ac:dyDescent="0.2"/>
  </sheetData>
  <sheetProtection algorithmName="SHA-512" hashValue="2ywCeqB/G8Ys3SugawBrHnxthiSNQO/enE19JL5zEuI8qORnoq1v+ncqHPAR5tm9Sr1vdslf1jfelIHlfT0KUA==" saltValue="LLQz/B+FYKj8wbxtyvAZ6Q==" spinCount="100000" sheet="1" objects="1" scenarios="1"/>
  <mergeCells count="109">
    <mergeCell ref="C234:I234"/>
    <mergeCell ref="C231:D231"/>
    <mergeCell ref="C217:E217"/>
    <mergeCell ref="C198:I200"/>
    <mergeCell ref="C152:I153"/>
    <mergeCell ref="C172:I173"/>
    <mergeCell ref="B203:J203"/>
    <mergeCell ref="C186:I186"/>
    <mergeCell ref="C188:I189"/>
    <mergeCell ref="C230:D230"/>
    <mergeCell ref="C190:I192"/>
    <mergeCell ref="G216:I216"/>
    <mergeCell ref="C227:I227"/>
    <mergeCell ref="C202:I202"/>
    <mergeCell ref="F229:H229"/>
    <mergeCell ref="F230:H230"/>
    <mergeCell ref="G204:I204"/>
    <mergeCell ref="C205:I206"/>
    <mergeCell ref="J56:J139"/>
    <mergeCell ref="C142:I143"/>
    <mergeCell ref="C60:I60"/>
    <mergeCell ref="C116:I117"/>
    <mergeCell ref="C88:I88"/>
    <mergeCell ref="C232:D232"/>
    <mergeCell ref="C140:E140"/>
    <mergeCell ref="G140:I140"/>
    <mergeCell ref="C228:D228"/>
    <mergeCell ref="C229:D229"/>
    <mergeCell ref="C219:I225"/>
    <mergeCell ref="C255:I255"/>
    <mergeCell ref="B236:B255"/>
    <mergeCell ref="C236:I238"/>
    <mergeCell ref="J236:J255"/>
    <mergeCell ref="C241:C242"/>
    <mergeCell ref="D241:I242"/>
    <mergeCell ref="C243:C245"/>
    <mergeCell ref="D243:I245"/>
    <mergeCell ref="C250:E250"/>
    <mergeCell ref="C251:E251"/>
    <mergeCell ref="C253:I254"/>
    <mergeCell ref="C39:I41"/>
    <mergeCell ref="D9:I9"/>
    <mergeCell ref="D8:I8"/>
    <mergeCell ref="C218:E218"/>
    <mergeCell ref="G218:I218"/>
    <mergeCell ref="C216:E216"/>
    <mergeCell ref="D158:I158"/>
    <mergeCell ref="C144:I148"/>
    <mergeCell ref="C208:E208"/>
    <mergeCell ref="G208:I208"/>
    <mergeCell ref="C209:E209"/>
    <mergeCell ref="C213:E213"/>
    <mergeCell ref="G217:I217"/>
    <mergeCell ref="C204:E204"/>
    <mergeCell ref="G213:I213"/>
    <mergeCell ref="G209:I209"/>
    <mergeCell ref="C211:E211"/>
    <mergeCell ref="G211:I211"/>
    <mergeCell ref="C212:E212"/>
    <mergeCell ref="G212:I212"/>
    <mergeCell ref="C207:E207"/>
    <mergeCell ref="G207:I207"/>
    <mergeCell ref="C7:I7"/>
    <mergeCell ref="C16:E16"/>
    <mergeCell ref="G16:I16"/>
    <mergeCell ref="C36:I36"/>
    <mergeCell ref="C33:I33"/>
    <mergeCell ref="G25:I25"/>
    <mergeCell ref="C19:E19"/>
    <mergeCell ref="G19:I19"/>
    <mergeCell ref="C24:E24"/>
    <mergeCell ref="G24:I24"/>
    <mergeCell ref="C25:E25"/>
    <mergeCell ref="B15:J15"/>
    <mergeCell ref="G26:I26"/>
    <mergeCell ref="C28:E28"/>
    <mergeCell ref="G28:I28"/>
    <mergeCell ref="C17:I18"/>
    <mergeCell ref="C29:E29"/>
    <mergeCell ref="C20:I20"/>
    <mergeCell ref="C30:E30"/>
    <mergeCell ref="G30:I30"/>
    <mergeCell ref="C31:E31"/>
    <mergeCell ref="G31:I31"/>
    <mergeCell ref="G29:I29"/>
    <mergeCell ref="C26:E26"/>
    <mergeCell ref="F231:H231"/>
    <mergeCell ref="F232:H232"/>
    <mergeCell ref="F228:H228"/>
    <mergeCell ref="D10:E10"/>
    <mergeCell ref="D11:E11"/>
    <mergeCell ref="F10:G10"/>
    <mergeCell ref="F11:G11"/>
    <mergeCell ref="H10:I10"/>
    <mergeCell ref="H11:I11"/>
    <mergeCell ref="B55:J55"/>
    <mergeCell ref="C58:I58"/>
    <mergeCell ref="B56:B139"/>
    <mergeCell ref="C56:I56"/>
    <mergeCell ref="C49:I51"/>
    <mergeCell ref="C54:I54"/>
    <mergeCell ref="C62:E62"/>
    <mergeCell ref="C74:E74"/>
    <mergeCell ref="C90:E90"/>
    <mergeCell ref="C107:E107"/>
    <mergeCell ref="C44:I44"/>
    <mergeCell ref="C45:I45"/>
    <mergeCell ref="C119:I120"/>
    <mergeCell ref="C121:I122"/>
  </mergeCells>
  <pageMargins left="0.7" right="0.7" top="0.75" bottom="0.75" header="0.3" footer="0.3"/>
  <pageSetup paperSize="9" scale="59" fitToHeight="0" orientation="portrait" r:id="rId1"/>
  <headerFooter>
    <oddFooter>&amp;C&amp;G</oddFooter>
  </headerFooter>
  <colBreaks count="1" manualBreakCount="1">
    <brk id="6" max="257"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43100-2C90-4F49-AE00-EDB41EDAD8DD}">
  <sheetPr>
    <pageSetUpPr fitToPage="1"/>
  </sheetPr>
  <dimension ref="A1:BQ508"/>
  <sheetViews>
    <sheetView showGridLines="0" topLeftCell="A19" zoomScale="69" zoomScaleNormal="69" workbookViewId="0">
      <selection activeCell="B21" sqref="B21"/>
    </sheetView>
  </sheetViews>
  <sheetFormatPr baseColWidth="10" defaultColWidth="11.42578125" defaultRowHeight="15" zeroHeight="1" x14ac:dyDescent="0.25"/>
  <cols>
    <col min="1" max="1" width="21.7109375" style="238" customWidth="1"/>
    <col min="2" max="2" width="47.85546875" style="238" customWidth="1"/>
    <col min="3" max="3" width="22.7109375" style="238" customWidth="1"/>
    <col min="4" max="4" width="22.28515625" style="238" customWidth="1"/>
    <col min="5" max="5" width="59.5703125" style="238" customWidth="1"/>
    <col min="6" max="6" width="48.140625" style="238" customWidth="1"/>
    <col min="7" max="9" width="19" style="238" customWidth="1"/>
    <col min="10" max="10" width="21.7109375" style="238" customWidth="1"/>
    <col min="11" max="11" width="41.85546875" style="238" customWidth="1"/>
    <col min="12" max="12" width="71.85546875" style="238" customWidth="1"/>
    <col min="13" max="15" width="22.42578125" style="238" customWidth="1"/>
    <col min="16" max="34" width="16.42578125" style="238" customWidth="1"/>
    <col min="35" max="37" width="16.42578125" style="238" hidden="1" customWidth="1"/>
    <col min="38" max="38" width="21.5703125" style="238" customWidth="1"/>
    <col min="39" max="39" width="37.85546875" style="238" customWidth="1"/>
    <col min="40" max="40" width="16.42578125" style="238" hidden="1" customWidth="1"/>
    <col min="41" max="41" width="15" style="238" customWidth="1"/>
    <col min="42" max="44" width="18.42578125" style="238" customWidth="1"/>
    <col min="45" max="45" width="27.28515625" style="238" hidden="1" customWidth="1"/>
    <col min="46" max="46" width="15.85546875" style="238" customWidth="1"/>
    <col min="47" max="47" width="71.7109375" style="238" customWidth="1"/>
    <col min="48" max="48" width="35.7109375" style="238" customWidth="1"/>
    <col min="49" max="49" width="46.42578125" style="238" customWidth="1"/>
    <col min="50" max="50" width="54.85546875" style="238" customWidth="1"/>
    <col min="51" max="51" width="26.140625" style="238" customWidth="1"/>
    <col min="52" max="52" width="19.42578125" style="238" customWidth="1"/>
    <col min="53" max="53" width="19.85546875" style="238" customWidth="1"/>
    <col min="54" max="54" width="16.140625" style="238" customWidth="1"/>
    <col min="55" max="55" width="17.140625" style="238" hidden="1" customWidth="1"/>
    <col min="56" max="57" width="13.140625" style="238" hidden="1" customWidth="1"/>
    <col min="58" max="61" width="14.85546875" style="238" customWidth="1"/>
    <col min="62" max="62" width="14.85546875" style="238" hidden="1" customWidth="1"/>
    <col min="63" max="63" width="14.85546875" style="238" customWidth="1"/>
    <col min="64" max="64" width="20.5703125" style="238" customWidth="1"/>
    <col min="65" max="69" width="40.5703125" style="238" customWidth="1"/>
    <col min="70" max="70" width="4.7109375" style="238" customWidth="1"/>
    <col min="71" max="16384" width="11.42578125" style="238"/>
  </cols>
  <sheetData>
    <row r="1" spans="1:69" s="175" customFormat="1" ht="14.25" x14ac:dyDescent="0.2">
      <c r="B1" s="176"/>
      <c r="C1" s="177"/>
      <c r="D1" s="177"/>
      <c r="E1" s="177"/>
      <c r="F1" s="177"/>
    </row>
    <row r="2" spans="1:69" s="175" customFormat="1" ht="14.1" customHeight="1" x14ac:dyDescent="0.2"/>
    <row r="3" spans="1:69" s="175" customFormat="1" ht="14.1" customHeight="1" x14ac:dyDescent="0.2"/>
    <row r="4" spans="1:69" s="175" customFormat="1" ht="27.6" customHeight="1" x14ac:dyDescent="0.2"/>
    <row r="5" spans="1:69" s="175" customFormat="1" ht="27.6" customHeight="1" x14ac:dyDescent="0.2">
      <c r="B5" s="414" t="s">
        <v>385</v>
      </c>
      <c r="C5" s="414"/>
      <c r="D5" s="414"/>
      <c r="E5" s="414"/>
      <c r="F5" s="414"/>
      <c r="G5" s="414"/>
      <c r="H5" s="414"/>
    </row>
    <row r="6" spans="1:69" s="175" customFormat="1" ht="27.6" customHeight="1" x14ac:dyDescent="0.2">
      <c r="B6" s="415" t="s">
        <v>368</v>
      </c>
      <c r="C6" s="416" t="s">
        <v>384</v>
      </c>
      <c r="D6" s="416"/>
      <c r="E6" s="416"/>
      <c r="F6" s="416"/>
      <c r="G6" s="416"/>
      <c r="H6" s="416"/>
    </row>
    <row r="7" spans="1:69" s="175" customFormat="1" ht="27.6" customHeight="1" x14ac:dyDescent="0.2">
      <c r="B7" s="415" t="s">
        <v>369</v>
      </c>
      <c r="C7" s="416" t="s">
        <v>404</v>
      </c>
      <c r="D7" s="416"/>
      <c r="E7" s="416"/>
      <c r="F7" s="416"/>
      <c r="G7" s="416"/>
      <c r="H7" s="416"/>
    </row>
    <row r="8" spans="1:69" s="175" customFormat="1" ht="27.6" customHeight="1" x14ac:dyDescent="0.2">
      <c r="B8" s="415" t="s">
        <v>370</v>
      </c>
      <c r="C8" s="414" t="s">
        <v>371</v>
      </c>
      <c r="D8" s="414"/>
      <c r="E8" s="414" t="s">
        <v>372</v>
      </c>
      <c r="F8" s="414"/>
      <c r="G8" s="414" t="s">
        <v>373</v>
      </c>
      <c r="H8" s="414"/>
    </row>
    <row r="9" spans="1:69" s="175" customFormat="1" ht="27.6" customHeight="1" x14ac:dyDescent="0.2">
      <c r="B9" s="417" t="str">
        <f>Presentación!C11</f>
        <v>10/06/20225</v>
      </c>
      <c r="C9" s="418" t="str">
        <f>Presentación!D11</f>
        <v>PI02-FOR01</v>
      </c>
      <c r="D9" s="418"/>
      <c r="E9" s="416">
        <f>Presentación!F11</f>
        <v>1</v>
      </c>
      <c r="F9" s="416"/>
      <c r="G9" s="418" t="str">
        <f>Presentación!H11</f>
        <v>1 de 1</v>
      </c>
      <c r="H9" s="418"/>
    </row>
    <row r="10" spans="1:69" s="178" customFormat="1" ht="15.75" thickBot="1" x14ac:dyDescent="0.25">
      <c r="B10" s="179"/>
      <c r="C10" s="180"/>
      <c r="D10" s="180"/>
      <c r="E10" s="180"/>
      <c r="AO10" s="180"/>
      <c r="AV10" s="181"/>
      <c r="BC10" s="180"/>
      <c r="BD10" s="180"/>
      <c r="BE10" s="180"/>
      <c r="BL10" s="182"/>
      <c r="BM10" s="183"/>
    </row>
    <row r="11" spans="1:69" s="178" customFormat="1" ht="62.25" thickBot="1" x14ac:dyDescent="0.25">
      <c r="A11" s="184"/>
      <c r="B11" s="297" t="s">
        <v>399</v>
      </c>
      <c r="C11" s="298"/>
      <c r="D11" s="298"/>
      <c r="E11" s="298"/>
      <c r="F11" s="298"/>
      <c r="G11" s="298"/>
      <c r="H11" s="298"/>
      <c r="I11" s="298"/>
      <c r="J11" s="298"/>
      <c r="K11" s="298"/>
      <c r="L11" s="299"/>
      <c r="BC11" s="185"/>
    </row>
    <row r="12" spans="1:69" s="186" customFormat="1" ht="15.75" thickBot="1" x14ac:dyDescent="0.3">
      <c r="G12" s="187"/>
      <c r="H12" s="187"/>
      <c r="I12" s="187"/>
      <c r="J12" s="187"/>
    </row>
    <row r="13" spans="1:69" s="188" customFormat="1" ht="56.45" customHeight="1" thickBot="1" x14ac:dyDescent="0.3">
      <c r="A13" s="325" t="s">
        <v>35</v>
      </c>
      <c r="B13" s="326"/>
      <c r="C13" s="326"/>
      <c r="D13" s="326"/>
      <c r="E13" s="326"/>
      <c r="F13" s="326"/>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26"/>
      <c r="AL13" s="353" t="s">
        <v>285</v>
      </c>
      <c r="AM13" s="354"/>
      <c r="AN13" s="354"/>
      <c r="AO13" s="354"/>
      <c r="AP13" s="354"/>
      <c r="AQ13" s="354"/>
      <c r="AR13" s="354"/>
      <c r="AS13" s="354"/>
      <c r="AT13" s="355"/>
      <c r="AU13" s="327" t="s">
        <v>36</v>
      </c>
      <c r="AV13" s="327"/>
      <c r="AW13" s="327"/>
      <c r="AX13" s="327"/>
      <c r="AY13" s="327"/>
      <c r="AZ13" s="327"/>
      <c r="BA13" s="327"/>
      <c r="BB13" s="328"/>
      <c r="BC13" s="189"/>
      <c r="BD13" s="189"/>
      <c r="BE13" s="190"/>
      <c r="BF13" s="364" t="s">
        <v>286</v>
      </c>
      <c r="BG13" s="365"/>
      <c r="BH13" s="365"/>
      <c r="BI13" s="365"/>
      <c r="BJ13" s="365"/>
      <c r="BK13" s="365"/>
      <c r="BL13" s="366"/>
      <c r="BM13" s="293" t="s">
        <v>396</v>
      </c>
      <c r="BN13" s="294"/>
      <c r="BO13" s="294"/>
      <c r="BP13" s="294"/>
      <c r="BQ13" s="294"/>
    </row>
    <row r="14" spans="1:69" s="188" customFormat="1" ht="56.45" customHeight="1" thickBot="1" x14ac:dyDescent="0.3">
      <c r="A14" s="192"/>
      <c r="B14" s="192"/>
      <c r="C14" s="192"/>
      <c r="D14" s="192"/>
      <c r="E14" s="192"/>
      <c r="F14" s="192"/>
      <c r="G14" s="192"/>
      <c r="H14" s="192"/>
      <c r="I14" s="192"/>
      <c r="J14" s="192"/>
      <c r="K14" s="192"/>
      <c r="L14" s="192"/>
      <c r="M14" s="309" t="s">
        <v>317</v>
      </c>
      <c r="N14" s="309"/>
      <c r="O14" s="309"/>
      <c r="P14" s="362" t="s">
        <v>241</v>
      </c>
      <c r="Q14" s="362"/>
      <c r="R14" s="362"/>
      <c r="S14" s="362"/>
      <c r="T14" s="362"/>
      <c r="U14" s="362"/>
      <c r="V14" s="362"/>
      <c r="W14" s="362"/>
      <c r="X14" s="362"/>
      <c r="Y14" s="362"/>
      <c r="Z14" s="362"/>
      <c r="AA14" s="362"/>
      <c r="AB14" s="362"/>
      <c r="AC14" s="362"/>
      <c r="AD14" s="362"/>
      <c r="AE14" s="362"/>
      <c r="AF14" s="362"/>
      <c r="AG14" s="362"/>
      <c r="AH14" s="362"/>
      <c r="AI14" s="362"/>
      <c r="AJ14" s="362"/>
      <c r="AK14" s="363"/>
      <c r="AL14" s="193"/>
      <c r="AM14" s="193"/>
      <c r="AN14" s="193"/>
      <c r="AO14" s="193"/>
      <c r="AP14" s="193"/>
      <c r="AQ14" s="191"/>
      <c r="AR14" s="191"/>
      <c r="AS14" s="193"/>
      <c r="AT14" s="193"/>
      <c r="AU14" s="329"/>
      <c r="AV14" s="329"/>
      <c r="AW14" s="329"/>
      <c r="AX14" s="329"/>
      <c r="AY14" s="329"/>
      <c r="AZ14" s="329"/>
      <c r="BA14" s="329"/>
      <c r="BB14" s="330"/>
      <c r="BC14" s="194"/>
      <c r="BD14" s="194"/>
      <c r="BE14" s="195"/>
      <c r="BF14" s="367"/>
      <c r="BG14" s="368"/>
      <c r="BH14" s="368"/>
      <c r="BI14" s="368"/>
      <c r="BJ14" s="368"/>
      <c r="BK14" s="368"/>
      <c r="BL14" s="369"/>
      <c r="BM14" s="295"/>
      <c r="BN14" s="296"/>
      <c r="BO14" s="296"/>
      <c r="BP14" s="296"/>
      <c r="BQ14" s="296"/>
    </row>
    <row r="15" spans="1:69" s="210" customFormat="1" ht="93.6" customHeight="1" x14ac:dyDescent="0.2">
      <c r="A15" s="196" t="s">
        <v>37</v>
      </c>
      <c r="B15" s="197" t="s">
        <v>188</v>
      </c>
      <c r="C15" s="197" t="s">
        <v>38</v>
      </c>
      <c r="D15" s="197" t="s">
        <v>82</v>
      </c>
      <c r="E15" s="197" t="s">
        <v>356</v>
      </c>
      <c r="F15" s="197" t="s">
        <v>40</v>
      </c>
      <c r="G15" s="197" t="s">
        <v>68</v>
      </c>
      <c r="H15" s="197" t="s">
        <v>280</v>
      </c>
      <c r="I15" s="197" t="s">
        <v>281</v>
      </c>
      <c r="J15" s="197" t="s">
        <v>313</v>
      </c>
      <c r="K15" s="197" t="s">
        <v>42</v>
      </c>
      <c r="L15" s="197" t="s">
        <v>39</v>
      </c>
      <c r="M15" s="198" t="s">
        <v>189</v>
      </c>
      <c r="N15" s="199" t="s">
        <v>166</v>
      </c>
      <c r="O15" s="199" t="s">
        <v>167</v>
      </c>
      <c r="P15" s="200" t="s">
        <v>242</v>
      </c>
      <c r="Q15" s="200" t="s">
        <v>204</v>
      </c>
      <c r="R15" s="200" t="s">
        <v>200</v>
      </c>
      <c r="S15" s="200" t="s">
        <v>203</v>
      </c>
      <c r="T15" s="200" t="s">
        <v>201</v>
      </c>
      <c r="U15" s="200" t="s">
        <v>202</v>
      </c>
      <c r="V15" s="200" t="s">
        <v>205</v>
      </c>
      <c r="W15" s="200" t="s">
        <v>243</v>
      </c>
      <c r="X15" s="200" t="s">
        <v>214</v>
      </c>
      <c r="Y15" s="200" t="s">
        <v>215</v>
      </c>
      <c r="Z15" s="200" t="s">
        <v>216</v>
      </c>
      <c r="AA15" s="200" t="s">
        <v>217</v>
      </c>
      <c r="AB15" s="200" t="s">
        <v>218</v>
      </c>
      <c r="AC15" s="200" t="s">
        <v>219</v>
      </c>
      <c r="AD15" s="200" t="s">
        <v>220</v>
      </c>
      <c r="AE15" s="200" t="s">
        <v>221</v>
      </c>
      <c r="AF15" s="200" t="s">
        <v>222</v>
      </c>
      <c r="AG15" s="200" t="s">
        <v>223</v>
      </c>
      <c r="AH15" s="200" t="s">
        <v>224</v>
      </c>
      <c r="AI15" s="356" t="s">
        <v>213</v>
      </c>
      <c r="AJ15" s="357"/>
      <c r="AK15" s="358"/>
      <c r="AL15" s="201" t="s">
        <v>353</v>
      </c>
      <c r="AM15" s="201" t="s">
        <v>354</v>
      </c>
      <c r="AN15" s="201" t="s">
        <v>352</v>
      </c>
      <c r="AO15" s="359" t="s">
        <v>65</v>
      </c>
      <c r="AP15" s="359"/>
      <c r="AQ15" s="359" t="s">
        <v>41</v>
      </c>
      <c r="AR15" s="359"/>
      <c r="AS15" s="201" t="s">
        <v>43</v>
      </c>
      <c r="AT15" s="201" t="s">
        <v>178</v>
      </c>
      <c r="AU15" s="202" t="s">
        <v>45</v>
      </c>
      <c r="AV15" s="203" t="s">
        <v>46</v>
      </c>
      <c r="AW15" s="203" t="s">
        <v>83</v>
      </c>
      <c r="AX15" s="203" t="s">
        <v>47</v>
      </c>
      <c r="AY15" s="203" t="s">
        <v>48</v>
      </c>
      <c r="AZ15" s="203" t="s">
        <v>84</v>
      </c>
      <c r="BA15" s="203" t="s">
        <v>190</v>
      </c>
      <c r="BB15" s="203" t="s">
        <v>49</v>
      </c>
      <c r="BC15" s="204" t="s">
        <v>137</v>
      </c>
      <c r="BD15" s="204" t="s">
        <v>138</v>
      </c>
      <c r="BE15" s="205" t="s">
        <v>139</v>
      </c>
      <c r="BF15" s="360" t="s">
        <v>65</v>
      </c>
      <c r="BG15" s="361"/>
      <c r="BH15" s="361" t="s">
        <v>41</v>
      </c>
      <c r="BI15" s="361"/>
      <c r="BJ15" s="201" t="s">
        <v>44</v>
      </c>
      <c r="BK15" s="201" t="s">
        <v>179</v>
      </c>
      <c r="BL15" s="206" t="s">
        <v>271</v>
      </c>
      <c r="BM15" s="207" t="s">
        <v>397</v>
      </c>
      <c r="BN15" s="208" t="s">
        <v>191</v>
      </c>
      <c r="BO15" s="208" t="s">
        <v>192</v>
      </c>
      <c r="BP15" s="208" t="s">
        <v>193</v>
      </c>
      <c r="BQ15" s="209" t="s">
        <v>194</v>
      </c>
    </row>
    <row r="16" spans="1:69" s="210" customFormat="1" ht="12.95" customHeight="1" thickBot="1" x14ac:dyDescent="0.25">
      <c r="A16" s="211"/>
      <c r="B16" s="212"/>
      <c r="C16" s="212"/>
      <c r="D16" s="212"/>
      <c r="E16" s="212"/>
      <c r="F16" s="212"/>
      <c r="G16" s="212"/>
      <c r="H16" s="212"/>
      <c r="I16" s="212"/>
      <c r="J16" s="212"/>
      <c r="K16" s="212"/>
      <c r="L16" s="212"/>
      <c r="M16" s="198"/>
      <c r="N16" s="199"/>
      <c r="O16" s="199"/>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13"/>
      <c r="AM16" s="213"/>
      <c r="AN16" s="213"/>
      <c r="AO16" s="214"/>
      <c r="AP16" s="215"/>
      <c r="AQ16" s="214"/>
      <c r="AR16" s="215"/>
      <c r="AS16" s="213"/>
      <c r="AT16" s="213"/>
      <c r="AU16" s="216"/>
      <c r="AV16" s="217"/>
      <c r="AW16" s="217"/>
      <c r="AX16" s="217"/>
      <c r="AY16" s="217"/>
      <c r="AZ16" s="217"/>
      <c r="BA16" s="217"/>
      <c r="BB16" s="217"/>
      <c r="BC16" s="204"/>
      <c r="BD16" s="204"/>
      <c r="BE16" s="205"/>
      <c r="BF16" s="218"/>
      <c r="BG16" s="219"/>
      <c r="BH16" s="220"/>
      <c r="BI16" s="219"/>
      <c r="BJ16" s="213"/>
      <c r="BK16" s="213"/>
      <c r="BL16" s="221"/>
      <c r="BM16" s="222"/>
      <c r="BN16" s="223"/>
      <c r="BO16" s="223"/>
      <c r="BP16" s="223"/>
      <c r="BQ16" s="224"/>
    </row>
    <row r="17" spans="1:69" s="178" customFormat="1" ht="239.1" customHeight="1" x14ac:dyDescent="0.2">
      <c r="A17" s="370" t="s">
        <v>309</v>
      </c>
      <c r="B17" s="322" t="s">
        <v>367</v>
      </c>
      <c r="C17" s="372" t="s">
        <v>310</v>
      </c>
      <c r="D17" s="372" t="s">
        <v>311</v>
      </c>
      <c r="E17" s="372" t="s">
        <v>357</v>
      </c>
      <c r="F17" s="322" t="s">
        <v>312</v>
      </c>
      <c r="G17" s="331" t="s">
        <v>314</v>
      </c>
      <c r="H17" s="331" t="s">
        <v>331</v>
      </c>
      <c r="I17" s="331" t="s">
        <v>326</v>
      </c>
      <c r="J17" s="331" t="s">
        <v>323</v>
      </c>
      <c r="K17" s="350" t="s">
        <v>318</v>
      </c>
      <c r="L17" s="322" t="s">
        <v>315</v>
      </c>
      <c r="M17" s="322" t="s">
        <v>393</v>
      </c>
      <c r="N17" s="322" t="s">
        <v>394</v>
      </c>
      <c r="O17" s="322" t="s">
        <v>395</v>
      </c>
      <c r="P17" s="322" t="s">
        <v>316</v>
      </c>
      <c r="Q17" s="322" t="s">
        <v>316</v>
      </c>
      <c r="R17" s="322" t="s">
        <v>316</v>
      </c>
      <c r="S17" s="322" t="s">
        <v>316</v>
      </c>
      <c r="T17" s="322" t="s">
        <v>316</v>
      </c>
      <c r="U17" s="322" t="s">
        <v>316</v>
      </c>
      <c r="V17" s="322" t="s">
        <v>316</v>
      </c>
      <c r="W17" s="322" t="s">
        <v>316</v>
      </c>
      <c r="X17" s="322" t="s">
        <v>316</v>
      </c>
      <c r="Y17" s="322" t="s">
        <v>316</v>
      </c>
      <c r="Z17" s="322" t="s">
        <v>316</v>
      </c>
      <c r="AA17" s="322" t="s">
        <v>316</v>
      </c>
      <c r="AB17" s="322" t="s">
        <v>316</v>
      </c>
      <c r="AC17" s="322" t="s">
        <v>316</v>
      </c>
      <c r="AD17" s="322" t="s">
        <v>316</v>
      </c>
      <c r="AE17" s="322" t="s">
        <v>316</v>
      </c>
      <c r="AF17" s="322" t="s">
        <v>316</v>
      </c>
      <c r="AG17" s="322" t="s">
        <v>316</v>
      </c>
      <c r="AH17" s="322" t="s">
        <v>316</v>
      </c>
      <c r="AI17" s="319">
        <f>COUNTIF(P17:AH20,"Si")</f>
        <v>0</v>
      </c>
      <c r="AJ17" s="347">
        <f>IF((COUNTIF(O17:AH20,"Si"))&lt;=0,0,(IF((COUNTIF(O17:AH20,"Si"))&lt;=5,3,(IF(COUNTIF(O17:AH20,"Si")&lt;=11,4,5)))))</f>
        <v>0</v>
      </c>
      <c r="AK17" s="347">
        <f>IF((COUNTIF(O17:AH20,"Si"))&lt;=0,0,(IF((COUNTIF(O17:AH20,"Si"))&lt;=5,"MODERADO",(IF(COUNTIF(O17:AH20,"Si")&lt;=11,"ALTO","EXTREMO")))))</f>
        <v>0</v>
      </c>
      <c r="AL17" s="319" t="s">
        <v>358</v>
      </c>
      <c r="AM17" s="319" t="s">
        <v>355</v>
      </c>
      <c r="AN17" s="319" t="str">
        <f>IF(AM17="Rara vez",1,(IF(AM17="Improbable",2,(IF(AM17="Posible",3,IF(AM17="Probable",4,IF(AM17="Seguro",5,"Revisar")))))))</f>
        <v>Revisar</v>
      </c>
      <c r="AO17" s="350" t="s">
        <v>318</v>
      </c>
      <c r="AP17" s="350" t="s">
        <v>318</v>
      </c>
      <c r="AQ17" s="350" t="s">
        <v>318</v>
      </c>
      <c r="AR17" s="350" t="s">
        <v>318</v>
      </c>
      <c r="AS17" s="313" t="e">
        <f>_xlfn.NUMBERVALUE(CONCATENATE(AO17,AQ17),"##")</f>
        <v>#VALUE!</v>
      </c>
      <c r="AT17" s="350" t="s">
        <v>318</v>
      </c>
      <c r="AU17" s="226" t="s">
        <v>359</v>
      </c>
      <c r="AV17" s="227" t="s">
        <v>325</v>
      </c>
      <c r="AW17" s="227" t="s">
        <v>324</v>
      </c>
      <c r="AX17" s="225" t="s">
        <v>360</v>
      </c>
      <c r="AY17" s="225" t="s">
        <v>361</v>
      </c>
      <c r="AZ17" s="225" t="s">
        <v>327</v>
      </c>
      <c r="BA17" s="225" t="s">
        <v>319</v>
      </c>
      <c r="BB17" s="225" t="s">
        <v>320</v>
      </c>
      <c r="BC17" s="185" t="e">
        <f>IF(AX17=Datos!$C$63,Datos!$C$73,IF(AX17=Datos!$C$64,Datos!$C$74,IF(AX17=Datos!$C$65,Datos!$C$75,"Revisar")))+IF(AY17=Datos!$D$63,Datos!$D$73,IF(AY17=Datos!$D$64,Datos!$D$74,"Revisar"))+IF(AZ17=Datos!$E$63,Datos!$E$73,IF(AZ17=Datos!$E$64,Datos!$E$74,"Revisar"))+IF(BB17=Datos!$G$63,Datos!$G$73,IF(BB17=Datos!$G$64,Datos!$G$74,IF(BB17=Datos!$G$65,Datos!$G$75,"Revisar")))</f>
        <v>#VALUE!</v>
      </c>
      <c r="BD17" s="185">
        <f>IF(AX17=Datos!$C$65,BC17,0)</f>
        <v>0</v>
      </c>
      <c r="BE17" s="185">
        <f>IF(OR(AX17=Datos!$C$63,AX17=Datos!$C$64),BC17,0)</f>
        <v>0</v>
      </c>
      <c r="BF17" s="350" t="s">
        <v>318</v>
      </c>
      <c r="BG17" s="350" t="s">
        <v>318</v>
      </c>
      <c r="BH17" s="350" t="s">
        <v>318</v>
      </c>
      <c r="BI17" s="350" t="s">
        <v>318</v>
      </c>
      <c r="BJ17" s="350" t="s">
        <v>318</v>
      </c>
      <c r="BK17" s="350" t="s">
        <v>318</v>
      </c>
      <c r="BL17" s="352" t="s">
        <v>328</v>
      </c>
      <c r="BM17" s="229" t="s">
        <v>329</v>
      </c>
      <c r="BN17" s="225" t="s">
        <v>398</v>
      </c>
      <c r="BO17" s="225" t="s">
        <v>321</v>
      </c>
      <c r="BP17" s="225" t="s">
        <v>330</v>
      </c>
      <c r="BQ17" s="230" t="s">
        <v>322</v>
      </c>
    </row>
    <row r="18" spans="1:69" ht="120" customHeight="1" x14ac:dyDescent="0.25">
      <c r="A18" s="371"/>
      <c r="B18" s="323"/>
      <c r="C18" s="373"/>
      <c r="D18" s="373"/>
      <c r="E18" s="373"/>
      <c r="F18" s="323"/>
      <c r="G18" s="332"/>
      <c r="H18" s="332"/>
      <c r="I18" s="332"/>
      <c r="J18" s="332"/>
      <c r="K18" s="351"/>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0"/>
      <c r="AJ18" s="348"/>
      <c r="AK18" s="348"/>
      <c r="AL18" s="320"/>
      <c r="AM18" s="320"/>
      <c r="AN18" s="320"/>
      <c r="AO18" s="351"/>
      <c r="AP18" s="351"/>
      <c r="AQ18" s="351"/>
      <c r="AR18" s="351"/>
      <c r="AS18" s="314"/>
      <c r="AT18" s="351"/>
      <c r="AU18" s="232"/>
      <c r="AV18" s="233"/>
      <c r="AW18" s="233"/>
      <c r="AX18" s="234"/>
      <c r="AY18" s="234"/>
      <c r="AZ18" s="234"/>
      <c r="BA18" s="234"/>
      <c r="BB18" s="231"/>
      <c r="BC18" s="235" t="e">
        <f>IF(AX18=Datos!$C$63,Datos!$C$73,IF(AX18=Datos!$C$64,Datos!$C$74,IF(AX18=Datos!$C$65,Datos!$C$75,"Revisar")))+IF(AY18=Datos!$D$63,Datos!$D$73,IF(AY18=Datos!$D$64,Datos!$D$74,"Revisar"))+IF(AZ18=Datos!$E$63,Datos!$E$73,IF(AZ18=Datos!$E$64,Datos!$E$74,"Revisar"))+IF(BB18=Datos!$G$63,Datos!$G$73,IF(BB18=Datos!$G$64,Datos!$G$74,IF(BB18=Datos!$G$65,Datos!$G$75,"Revisar")))</f>
        <v>#VALUE!</v>
      </c>
      <c r="BD18" s="235">
        <f>IF(AX18=Datos!$C$65,BC18,0)</f>
        <v>0</v>
      </c>
      <c r="BE18" s="235">
        <f>IF(OR(AX18=Datos!$C$63,AX18=Datos!$C$64),BC18,0)</f>
        <v>0</v>
      </c>
      <c r="BF18" s="351"/>
      <c r="BG18" s="351"/>
      <c r="BH18" s="351"/>
      <c r="BI18" s="351"/>
      <c r="BJ18" s="351"/>
      <c r="BK18" s="351"/>
      <c r="BL18" s="323"/>
      <c r="BM18" s="236"/>
      <c r="BN18" s="231"/>
      <c r="BO18" s="231"/>
      <c r="BP18" s="231"/>
      <c r="BQ18" s="237"/>
    </row>
    <row r="19" spans="1:69" ht="120" customHeight="1" x14ac:dyDescent="0.25">
      <c r="A19" s="371"/>
      <c r="B19" s="323"/>
      <c r="C19" s="373"/>
      <c r="D19" s="373"/>
      <c r="E19" s="373"/>
      <c r="F19" s="323"/>
      <c r="G19" s="332"/>
      <c r="H19" s="332"/>
      <c r="I19" s="332"/>
      <c r="J19" s="332"/>
      <c r="K19" s="351"/>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0"/>
      <c r="AJ19" s="348"/>
      <c r="AK19" s="348"/>
      <c r="AL19" s="320"/>
      <c r="AM19" s="320"/>
      <c r="AN19" s="320"/>
      <c r="AO19" s="351"/>
      <c r="AP19" s="351"/>
      <c r="AQ19" s="351"/>
      <c r="AR19" s="351"/>
      <c r="AS19" s="314"/>
      <c r="AT19" s="351"/>
      <c r="AU19" s="239"/>
      <c r="AV19" s="233"/>
      <c r="AW19" s="233"/>
      <c r="AX19" s="234"/>
      <c r="AY19" s="234"/>
      <c r="AZ19" s="234"/>
      <c r="BA19" s="234"/>
      <c r="BB19" s="231"/>
      <c r="BC19" s="235" t="e">
        <f>IF(AX19=Datos!$C$63,Datos!$C$73,IF(AX19=Datos!$C$64,Datos!$C$74,IF(AX19=Datos!$C$65,Datos!$C$75,"Revisar")))+IF(AY19=Datos!$D$63,Datos!$D$73,IF(AY19=Datos!$D$64,Datos!$D$74,"Revisar"))+IF(AZ19=Datos!$E$63,Datos!$E$73,IF(AZ19=Datos!$E$64,Datos!$E$74,"Revisar"))+IF(BB19=Datos!$G$63,Datos!$G$73,IF(BB19=Datos!$G$64,Datos!$G$74,IF(BB19=Datos!$G$65,Datos!$G$75,"Revisar")))</f>
        <v>#VALUE!</v>
      </c>
      <c r="BD19" s="235">
        <f>IF(AX19=Datos!$C$65,BC19,0)</f>
        <v>0</v>
      </c>
      <c r="BE19" s="235">
        <f>IF(OR(AX19=Datos!$C$63,AX19=Datos!$C$64),BC19,0)</f>
        <v>0</v>
      </c>
      <c r="BF19" s="351"/>
      <c r="BG19" s="351"/>
      <c r="BH19" s="351"/>
      <c r="BI19" s="351"/>
      <c r="BJ19" s="351"/>
      <c r="BK19" s="351"/>
      <c r="BL19" s="323"/>
      <c r="BM19" s="240"/>
      <c r="BN19" s="240"/>
      <c r="BO19" s="240"/>
      <c r="BP19" s="240"/>
      <c r="BQ19" s="241"/>
    </row>
    <row r="20" spans="1:69" ht="120" customHeight="1" x14ac:dyDescent="0.25">
      <c r="A20" s="406"/>
      <c r="B20" s="407"/>
      <c r="C20" s="408"/>
      <c r="D20" s="408"/>
      <c r="E20" s="408"/>
      <c r="F20" s="407"/>
      <c r="G20" s="332"/>
      <c r="H20" s="332"/>
      <c r="I20" s="332"/>
      <c r="J20" s="332"/>
      <c r="K20" s="409"/>
      <c r="L20" s="407"/>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10"/>
      <c r="AJ20" s="411"/>
      <c r="AK20" s="411"/>
      <c r="AL20" s="410"/>
      <c r="AM20" s="410"/>
      <c r="AN20" s="410"/>
      <c r="AO20" s="409"/>
      <c r="AP20" s="409"/>
      <c r="AQ20" s="409"/>
      <c r="AR20" s="409"/>
      <c r="AS20" s="314"/>
      <c r="AT20" s="409"/>
      <c r="AU20" s="397"/>
      <c r="AV20" s="398"/>
      <c r="AW20" s="398"/>
      <c r="AX20" s="399"/>
      <c r="AY20" s="399"/>
      <c r="AZ20" s="399"/>
      <c r="BA20" s="399"/>
      <c r="BB20" s="400"/>
      <c r="BC20" s="401" t="e">
        <f>IF(AX20=Datos!$C$63,Datos!$C$73,IF(AX20=Datos!$C$64,Datos!$C$74,IF(AX20=Datos!$C$65,Datos!$C$75,"Revisar")))+IF(AY20=Datos!$D$63,Datos!$D$73,IF(AY20=Datos!$D$64,Datos!$D$74,"Revisar"))+IF(AZ20=Datos!$E$63,Datos!$E$73,IF(AZ20=Datos!$E$64,Datos!$E$74,"Revisar"))+IF(BB20=Datos!$G$63,Datos!$G$73,IF(BB20=Datos!$G$64,Datos!$G$74,IF(BB20=Datos!$G$65,Datos!$G$75,"Revisar")))</f>
        <v>#VALUE!</v>
      </c>
      <c r="BD20" s="401">
        <f>IF(AX20=Datos!$C$65,BC20,0)</f>
        <v>0</v>
      </c>
      <c r="BE20" s="401">
        <f>IF(OR(AX20=Datos!$C$63,AX20=Datos!$C$64),BC20,0)</f>
        <v>0</v>
      </c>
      <c r="BF20" s="409"/>
      <c r="BG20" s="409"/>
      <c r="BH20" s="409"/>
      <c r="BI20" s="409"/>
      <c r="BJ20" s="409"/>
      <c r="BK20" s="409"/>
      <c r="BL20" s="407"/>
      <c r="BM20" s="402"/>
      <c r="BN20" s="402"/>
      <c r="BO20" s="402"/>
      <c r="BP20" s="402"/>
      <c r="BQ20" s="403"/>
    </row>
    <row r="21" spans="1:69" s="405" customFormat="1" ht="48.75" customHeight="1" x14ac:dyDescent="0.2">
      <c r="A21" s="404"/>
      <c r="B21" s="251"/>
      <c r="C21" s="252"/>
      <c r="D21" s="253"/>
      <c r="E21" s="252"/>
      <c r="F21" s="250"/>
      <c r="G21" s="250"/>
      <c r="H21" s="250"/>
      <c r="I21" s="250"/>
      <c r="J21" s="250"/>
      <c r="K21" s="335" t="str">
        <f>CONCATENATE(H21," ",I21," ",J21)</f>
        <v xml:space="preserve">  </v>
      </c>
      <c r="L21" s="323"/>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320">
        <f>COUNTIF(P21:AH21,"Si")</f>
        <v>0</v>
      </c>
      <c r="AJ21" s="254">
        <f>IF((COUNTIF(O21:AH21,"Si"))&lt;=0,0,(IF((COUNTIF(O21:AH21,"Si"))&lt;=5,3,(IF(COUNTIF(O21:AH21,"Si")&lt;=11,4,5)))))</f>
        <v>0</v>
      </c>
      <c r="AK21" s="254">
        <f>IF((COUNTIF(O21:AH21,"Si"))&lt;=0,0,(IF((COUNTIF(O21:AH21,"Si"))&lt;=5,"MODERADO",(IF(COUNTIF(O21:AH21,"Si")&lt;=11,"ALTO","EXTREMO")))))</f>
        <v>0</v>
      </c>
      <c r="AL21" s="231"/>
      <c r="AM21" s="231"/>
      <c r="AN21" s="231" t="str">
        <f>IF(AM21="Rara vez",1,(IF(AM21="Improbable",2,(IF(AM21="Posible",3,IF(AM21="Probable",4,IF(AM21="Seguro",5,"Revisar")))))))</f>
        <v>Revisar</v>
      </c>
      <c r="AO21" s="255">
        <f>IF(E21="Corrupción",AN21,IF(AL21&lt;=2,1,IF(AL21&lt;=24,2,IF(AL21&lt;=500,3,IF(AL21&lt;=5000,4,IF(AL21&gt;5000,5,"Revisar"))))))</f>
        <v>1</v>
      </c>
      <c r="AP21" s="255" t="str">
        <f>IF(E21="Corrupción",(IF(AO21=1,"Rara Vez",IF(AO21=2,"Improbable",IF(AO21=3,"Posible",IF(AO21=4,"Probable",IF(AO21=5,"Seguro","Revisar")))))),IF(AO21=1,"Muy Baja",IF(AO21=2,"Baja",IF(AO21=3,"Media",IF(AO21=4,"Alta","Muy Alta")))))</f>
        <v>Muy Baja</v>
      </c>
      <c r="AQ21" s="255" t="e">
        <f>IF(E21="Corrupción",AJ21,(ROUND(((VLOOKUP(M21,Datos!$B$25:$C$29,2,FALSE)*Datos!$B$32)+(VLOOKUP(N21,Datos!$B$25:$C$29,2,FALSE)*Datos!$C$32)+(VLOOKUP(O21,Datos!$B$25:$C$29,2,FALSE)*Datos!$D$32))*5,0)))</f>
        <v>#N/A</v>
      </c>
      <c r="AR21" s="255" t="e">
        <f>IF(AQ21=1,"Insignificante",IF(AQ21=2,"Menor",IF(AQ21=3,"Moderado",IF(AQ21=4,"Mayor","Catastrófico"))))</f>
        <v>#N/A</v>
      </c>
      <c r="AS21" s="412" t="e">
        <f>_xlfn.NUMBERVALUE(CONCATENATE(AO21,AQ21),"##")</f>
        <v>#N/A</v>
      </c>
      <c r="AT21" s="258" t="e">
        <f>VLOOKUP(AS21,Datos!$I$37:$J$61,2,FALSE)</f>
        <v>#N/A</v>
      </c>
      <c r="AU21" s="413"/>
      <c r="AV21" s="233"/>
      <c r="AW21" s="233"/>
      <c r="AX21" s="234"/>
      <c r="AY21" s="234"/>
      <c r="AZ21" s="234"/>
      <c r="BA21" s="234"/>
      <c r="BB21" s="231"/>
      <c r="BC21" s="235" t="e">
        <f>IF(AX21=Datos!$C$63,Datos!$C$73,IF(AX21=Datos!$C$64,Datos!$C$74,IF(AX21=Datos!$C$65,Datos!$C$75,"Revisar")))+IF(AY21=Datos!$D$63,Datos!$D$73,IF(AY21=Datos!$D$64,Datos!$D$74,"Revisar"))+IF(AZ21=Datos!$E$63,Datos!$E$73,IF(AZ21=Datos!$E$64,Datos!$E$74,"Revisar"))+IF(BB21=Datos!$G$63,Datos!$G$73,IF(BB21=Datos!$G$64,Datos!$G$74,IF(BB21=Datos!$G$65,Datos!$G$75,"Revisar")))</f>
        <v>#VALUE!</v>
      </c>
      <c r="BD21" s="235">
        <f>IF(AX21=Datos!$C$65,BC21,0)</f>
        <v>0</v>
      </c>
      <c r="BE21" s="235">
        <f>IF(OR(AX21=Datos!$C$63,AX21=Datos!$C$64),BC21,0)</f>
        <v>0</v>
      </c>
      <c r="BF21" s="255">
        <f>IF(ROUND(AO21-SUM(BE21:BE21),0)&lt;=0,1,ROUND(AO21-SUM(BE21:BE21),0))</f>
        <v>1</v>
      </c>
      <c r="BG21" s="255" t="str">
        <f>IF(E21="Corrupción",(IF(BF21=1,"Rara Vez",IF(BF21=2,"Improbable",IF(BF21=3,"Posible",IF(BF21=4,"Probable","Seguro"))))),IF(BF21=1,"Muy Baja",IF(BF21=2,"Baja",IF(BF21=3,"Media",IF(BF21=4,"Alta","Muy Alta")))))</f>
        <v>Muy Baja</v>
      </c>
      <c r="BH21" s="255" t="e">
        <f>ROUND(AQ21-SUM(BD21:BD21),0)</f>
        <v>#N/A</v>
      </c>
      <c r="BI21" s="255" t="e">
        <f>IF(BH21=1,"Insignificante",IF(BH21=2,"Menor",IF(BH21=3,"Moderado",IF(BH21=4,"Mayor","Catastrófico"))))</f>
        <v>#N/A</v>
      </c>
      <c r="BJ21" s="256" t="e">
        <f>_xlfn.NUMBERVALUE(CONCATENATE(BF21,BH21),"##")</f>
        <v>#N/A</v>
      </c>
      <c r="BK21" s="257" t="e">
        <f>+VLOOKUP(BJ21,Datos!$I$37:$J$65,2,FALSE)</f>
        <v>#N/A</v>
      </c>
      <c r="BL21" s="252"/>
      <c r="BM21" s="231"/>
      <c r="BN21" s="231"/>
      <c r="BO21" s="231"/>
      <c r="BP21" s="231"/>
      <c r="BQ21" s="231"/>
    </row>
    <row r="22" spans="1:69" ht="14.45" customHeight="1" x14ac:dyDescent="0.25"/>
    <row r="23" spans="1:69" ht="14.45" customHeight="1" x14ac:dyDescent="0.25"/>
    <row r="24" spans="1:69" ht="15" customHeight="1" x14ac:dyDescent="0.25"/>
    <row r="25" spans="1:69" ht="14.45" customHeight="1" x14ac:dyDescent="0.25"/>
    <row r="26" spans="1:69" ht="14.45" customHeight="1" x14ac:dyDescent="0.25"/>
    <row r="27" spans="1:69" ht="14.45" customHeight="1" x14ac:dyDescent="0.25"/>
    <row r="28" spans="1:69" ht="15" customHeight="1" x14ac:dyDescent="0.25"/>
    <row r="29" spans="1:69" ht="14.45" customHeight="1" x14ac:dyDescent="0.25"/>
    <row r="30" spans="1:69" ht="14.45" customHeight="1" x14ac:dyDescent="0.25"/>
    <row r="31" spans="1:69" ht="14.45" customHeight="1" x14ac:dyDescent="0.25"/>
    <row r="32" spans="1:69" ht="15" customHeight="1" x14ac:dyDescent="0.25"/>
    <row r="33" ht="14.45" customHeight="1" x14ac:dyDescent="0.25"/>
    <row r="34" ht="14.45" customHeight="1" x14ac:dyDescent="0.25"/>
    <row r="35" ht="14.45" customHeight="1" x14ac:dyDescent="0.25"/>
    <row r="36" ht="15" customHeight="1" x14ac:dyDescent="0.25"/>
    <row r="37" ht="14.45" customHeight="1" x14ac:dyDescent="0.25"/>
    <row r="38" ht="14.45" customHeight="1" x14ac:dyDescent="0.25"/>
    <row r="39" ht="14.45" customHeight="1" x14ac:dyDescent="0.25"/>
    <row r="40" ht="15" customHeight="1" x14ac:dyDescent="0.25"/>
    <row r="41" ht="14.45" customHeight="1" x14ac:dyDescent="0.25"/>
    <row r="42" ht="14.45" customHeight="1" x14ac:dyDescent="0.25"/>
    <row r="43" ht="14.45" customHeight="1" x14ac:dyDescent="0.25"/>
    <row r="44" ht="15" customHeight="1" x14ac:dyDescent="0.25"/>
    <row r="45" ht="14.45" customHeight="1" x14ac:dyDescent="0.25"/>
    <row r="46" ht="14.45" customHeight="1" x14ac:dyDescent="0.25"/>
    <row r="47" ht="14.45" customHeight="1" x14ac:dyDescent="0.25"/>
    <row r="48" ht="15" customHeight="1" x14ac:dyDescent="0.25"/>
    <row r="49" ht="14.45" customHeight="1" x14ac:dyDescent="0.25"/>
    <row r="50" ht="14.45" customHeight="1" x14ac:dyDescent="0.25"/>
    <row r="51" ht="14.45" customHeight="1" x14ac:dyDescent="0.25"/>
    <row r="52" ht="15" customHeight="1" x14ac:dyDescent="0.25"/>
    <row r="53" ht="14.45" customHeight="1" x14ac:dyDescent="0.25"/>
    <row r="54" ht="14.45" customHeight="1" x14ac:dyDescent="0.25"/>
    <row r="55" ht="14.45" customHeight="1" x14ac:dyDescent="0.25"/>
    <row r="56" ht="15" customHeight="1" x14ac:dyDescent="0.25"/>
    <row r="57" ht="14.45" customHeight="1" x14ac:dyDescent="0.25"/>
    <row r="58" ht="14.45" customHeight="1" x14ac:dyDescent="0.25"/>
    <row r="59" ht="14.45" customHeight="1" x14ac:dyDescent="0.25"/>
    <row r="60" ht="15" customHeight="1" x14ac:dyDescent="0.25"/>
    <row r="61" ht="14.45" customHeight="1" x14ac:dyDescent="0.25"/>
    <row r="62" ht="14.45" customHeight="1" x14ac:dyDescent="0.25"/>
    <row r="63" ht="14.45" customHeight="1" x14ac:dyDescent="0.25"/>
    <row r="64" ht="15" customHeight="1" x14ac:dyDescent="0.25"/>
    <row r="65" ht="14.45" customHeight="1" x14ac:dyDescent="0.25"/>
    <row r="66" ht="14.45" customHeight="1" x14ac:dyDescent="0.25"/>
    <row r="67" ht="14.45" customHeight="1" x14ac:dyDescent="0.25"/>
    <row r="68" ht="15" customHeight="1" x14ac:dyDescent="0.25"/>
    <row r="69" ht="14.45" customHeight="1" x14ac:dyDescent="0.25"/>
    <row r="70" ht="14.45" customHeight="1" x14ac:dyDescent="0.25"/>
    <row r="71" ht="14.45" customHeight="1" x14ac:dyDescent="0.25"/>
    <row r="72" ht="15" customHeight="1" x14ac:dyDescent="0.25"/>
    <row r="73" ht="14.45" customHeight="1" x14ac:dyDescent="0.25"/>
    <row r="74" ht="14.45" customHeight="1" x14ac:dyDescent="0.25"/>
    <row r="75" ht="14.45" customHeight="1" x14ac:dyDescent="0.25"/>
    <row r="76" ht="15" customHeight="1" x14ac:dyDescent="0.25"/>
    <row r="77" ht="14.45" customHeight="1" x14ac:dyDescent="0.25"/>
    <row r="78" ht="14.45" customHeight="1" x14ac:dyDescent="0.25"/>
    <row r="79" ht="14.45" customHeight="1" x14ac:dyDescent="0.25"/>
    <row r="80" ht="15" customHeight="1" x14ac:dyDescent="0.25"/>
    <row r="81" ht="14.45" customHeight="1" x14ac:dyDescent="0.25"/>
    <row r="82" ht="14.45" customHeight="1" x14ac:dyDescent="0.25"/>
    <row r="83" ht="14.45" customHeight="1" x14ac:dyDescent="0.25"/>
    <row r="84" ht="15" customHeight="1" x14ac:dyDescent="0.25"/>
    <row r="85" ht="14.45" customHeight="1" x14ac:dyDescent="0.25"/>
    <row r="86" ht="14.45" customHeight="1" x14ac:dyDescent="0.25"/>
    <row r="87" ht="14.45" customHeight="1" x14ac:dyDescent="0.25"/>
    <row r="88" ht="15" customHeight="1" x14ac:dyDescent="0.25"/>
    <row r="89" ht="14.45" customHeight="1" x14ac:dyDescent="0.25"/>
    <row r="90" ht="14.45" customHeight="1" x14ac:dyDescent="0.25"/>
    <row r="91" ht="14.45" customHeight="1" x14ac:dyDescent="0.25"/>
    <row r="92" ht="15" customHeight="1" x14ac:dyDescent="0.25"/>
    <row r="93" ht="14.45" customHeight="1" x14ac:dyDescent="0.25"/>
    <row r="94" ht="14.45" customHeight="1" x14ac:dyDescent="0.25"/>
    <row r="95" ht="14.45" customHeight="1" x14ac:dyDescent="0.25"/>
    <row r="96" ht="15" customHeight="1" x14ac:dyDescent="0.25"/>
    <row r="97" ht="14.45" customHeight="1" x14ac:dyDescent="0.25"/>
    <row r="98" ht="14.45" customHeight="1" x14ac:dyDescent="0.25"/>
    <row r="99" ht="14.45" customHeight="1" x14ac:dyDescent="0.25"/>
    <row r="100" ht="15" customHeight="1" x14ac:dyDescent="0.25"/>
    <row r="101" ht="14.45" customHeight="1" x14ac:dyDescent="0.25"/>
    <row r="102" ht="14.45" customHeight="1" x14ac:dyDescent="0.25"/>
    <row r="103" ht="14.45" customHeight="1" x14ac:dyDescent="0.25"/>
    <row r="104" ht="15" customHeight="1"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sheetData>
  <sheetProtection algorithmName="SHA-512" hashValue="oylzEwKBbHzofHKWWG/vVNILkGJCg46RnIyLOgYGH8APxXdbFUW4UmHRZvPWz7NjaothffDtN+n6HCyEJD2ohA==" saltValue="7SaUPgc+P752KfGFwrgs/Q==" spinCount="100000" sheet="1" objects="1" scenarios="1"/>
  <mergeCells count="75">
    <mergeCell ref="AN17:AN20"/>
    <mergeCell ref="F17:F20"/>
    <mergeCell ref="G17:G20"/>
    <mergeCell ref="I17:I20"/>
    <mergeCell ref="J17:J20"/>
    <mergeCell ref="K17:K20"/>
    <mergeCell ref="L17:L20"/>
    <mergeCell ref="Q17:Q20"/>
    <mergeCell ref="A17:A20"/>
    <mergeCell ref="B17:B20"/>
    <mergeCell ref="C17:C20"/>
    <mergeCell ref="D17:D20"/>
    <mergeCell ref="E17:E20"/>
    <mergeCell ref="H17:H20"/>
    <mergeCell ref="M17:M20"/>
    <mergeCell ref="N17:N20"/>
    <mergeCell ref="O17:O20"/>
    <mergeCell ref="P17:P20"/>
    <mergeCell ref="AL13:AT13"/>
    <mergeCell ref="AI15:AK15"/>
    <mergeCell ref="AO15:AP15"/>
    <mergeCell ref="AQ15:AR15"/>
    <mergeCell ref="BF15:BG15"/>
    <mergeCell ref="BH15:BI15"/>
    <mergeCell ref="AH17:AH20"/>
    <mergeCell ref="AI17:AI20"/>
    <mergeCell ref="X17:X20"/>
    <mergeCell ref="Y17:Y20"/>
    <mergeCell ref="Z17:Z20"/>
    <mergeCell ref="AA17:AA20"/>
    <mergeCell ref="AB17:AB20"/>
    <mergeCell ref="AC17:AC20"/>
    <mergeCell ref="R17:R20"/>
    <mergeCell ref="S17:S20"/>
    <mergeCell ref="T17:T20"/>
    <mergeCell ref="U17:U20"/>
    <mergeCell ref="V17:V20"/>
    <mergeCell ref="W17:W20"/>
    <mergeCell ref="P14:AK14"/>
    <mergeCell ref="AM17:AM20"/>
    <mergeCell ref="BF13:BL14"/>
    <mergeCell ref="BI17:BI20"/>
    <mergeCell ref="BJ17:BJ20"/>
    <mergeCell ref="BK17:BK20"/>
    <mergeCell ref="BL17:BL20"/>
    <mergeCell ref="AR17:AR20"/>
    <mergeCell ref="AS17:AS20"/>
    <mergeCell ref="AT17:AT20"/>
    <mergeCell ref="BF17:BF20"/>
    <mergeCell ref="BG17:BG20"/>
    <mergeCell ref="BH17:BH20"/>
    <mergeCell ref="AJ17:AJ20"/>
    <mergeCell ref="AK17:AK20"/>
    <mergeCell ref="AL17:AL20"/>
    <mergeCell ref="AO17:AO20"/>
    <mergeCell ref="AP17:AP20"/>
    <mergeCell ref="AQ17:AQ20"/>
    <mergeCell ref="AD17:AD20"/>
    <mergeCell ref="AE17:AE20"/>
    <mergeCell ref="AF17:AF20"/>
    <mergeCell ref="AG17:AG20"/>
    <mergeCell ref="A13:AH13"/>
    <mergeCell ref="AU13:BB14"/>
    <mergeCell ref="BM13:BQ14"/>
    <mergeCell ref="B5:H5"/>
    <mergeCell ref="C6:H6"/>
    <mergeCell ref="C7:H7"/>
    <mergeCell ref="C8:D8"/>
    <mergeCell ref="E8:F8"/>
    <mergeCell ref="G8:H8"/>
    <mergeCell ref="C9:D9"/>
    <mergeCell ref="E9:F9"/>
    <mergeCell ref="G9:H9"/>
    <mergeCell ref="B11:L11"/>
    <mergeCell ref="M14:O14"/>
  </mergeCells>
  <conditionalFormatting sqref="AP21 BG21">
    <cfRule type="cellIs" dxfId="133" priority="1" operator="equal">
      <formula>"Seguro"</formula>
    </cfRule>
    <cfRule type="cellIs" dxfId="132" priority="2" operator="equal">
      <formula>"Probable"</formula>
    </cfRule>
    <cfRule type="cellIs" dxfId="131" priority="3" operator="equal">
      <formula>"Posible"</formula>
    </cfRule>
    <cfRule type="cellIs" dxfId="130" priority="4" operator="equal">
      <formula>"Improbable"</formula>
    </cfRule>
    <cfRule type="cellIs" dxfId="129" priority="5" operator="equal">
      <formula>"Rara Vez"</formula>
    </cfRule>
    <cfRule type="cellIs" dxfId="128" priority="6" operator="equal">
      <formula>"Muy Alta"</formula>
    </cfRule>
    <cfRule type="cellIs" dxfId="127" priority="7" operator="equal">
      <formula>"Alta"</formula>
    </cfRule>
    <cfRule type="cellIs" dxfId="126" priority="8" operator="equal">
      <formula>"Media"</formula>
    </cfRule>
    <cfRule type="cellIs" dxfId="125" priority="9" operator="equal">
      <formula>"Baja"</formula>
    </cfRule>
    <cfRule type="cellIs" dxfId="124" priority="10" operator="equal">
      <formula>"Muy Baja"</formula>
    </cfRule>
  </conditionalFormatting>
  <conditionalFormatting sqref="AR21 BI21">
    <cfRule type="cellIs" dxfId="123" priority="59" operator="equal">
      <formula>"Catastrófico"</formula>
    </cfRule>
    <cfRule type="cellIs" dxfId="122" priority="60" operator="equal">
      <formula>"Mayor"</formula>
    </cfRule>
    <cfRule type="cellIs" dxfId="121" priority="61" operator="equal">
      <formula>"Moderado"</formula>
    </cfRule>
    <cfRule type="cellIs" dxfId="120" priority="62" operator="equal">
      <formula>"Menor"</formula>
    </cfRule>
    <cfRule type="cellIs" dxfId="119" priority="63" operator="equal">
      <formula>"Insignificante"</formula>
    </cfRule>
  </conditionalFormatting>
  <conditionalFormatting sqref="AT21">
    <cfRule type="containsText" dxfId="118" priority="64" operator="containsText" text="BAJO">
      <formula>NOT(ISERROR(SEARCH("BAJO",AT21)))</formula>
    </cfRule>
    <cfRule type="containsText" dxfId="117" priority="65" operator="containsText" text="MODERADO">
      <formula>NOT(ISERROR(SEARCH("MODERADO",AT21)))</formula>
    </cfRule>
    <cfRule type="containsText" dxfId="116" priority="66" operator="containsText" text="ALTO">
      <formula>NOT(ISERROR(SEARCH("ALTO",AT21)))</formula>
    </cfRule>
    <cfRule type="containsText" dxfId="115" priority="67" operator="containsText" text="EXTREMO">
      <formula>NOT(ISERROR(SEARCH("EXTREMO",AT21)))</formula>
    </cfRule>
  </conditionalFormatting>
  <conditionalFormatting sqref="BK21">
    <cfRule type="containsText" dxfId="114" priority="46" operator="containsText" text="BAJO">
      <formula>NOT(ISERROR(SEARCH("BAJO",BK21)))</formula>
    </cfRule>
    <cfRule type="containsText" dxfId="113" priority="47" operator="containsText" text="MODERADO">
      <formula>NOT(ISERROR(SEARCH("MODERADO",BK21)))</formula>
    </cfRule>
    <cfRule type="containsText" dxfId="112" priority="48" operator="containsText" text="ALTO">
      <formula>NOT(ISERROR(SEARCH("ALTO",BK21)))</formula>
    </cfRule>
    <cfRule type="containsText" dxfId="111" priority="49" operator="containsText" text="EXTREMO">
      <formula>NOT(ISERROR(SEARCH("EXTREMO",BK21)))</formula>
    </cfRule>
  </conditionalFormatting>
  <conditionalFormatting sqref="BL17">
    <cfRule type="containsText" dxfId="110" priority="1968" operator="containsText" text="RIESGO BAJO">
      <formula>NOT(ISERROR(SEARCH("RIESGO BAJO",BL17)))</formula>
    </cfRule>
    <cfRule type="containsText" dxfId="109" priority="1969" operator="containsText" text="RIESGO MODERADO">
      <formula>NOT(ISERROR(SEARCH("RIESGO MODERADO",BL17)))</formula>
    </cfRule>
    <cfRule type="containsText" dxfId="108" priority="1970" operator="containsText" text="RIESGO ALTO">
      <formula>NOT(ISERROR(SEARCH("RIESGO ALTO",BL17)))</formula>
    </cfRule>
    <cfRule type="containsText" dxfId="107" priority="1971" operator="containsText" text="RIESGO EXTREMO">
      <formula>NOT(ISERROR(SEARCH("RIESGO EXTREMO",BL17)))</formula>
    </cfRule>
  </conditionalFormatting>
  <conditionalFormatting sqref="BL21">
    <cfRule type="containsText" dxfId="106" priority="50" operator="containsText" text="RIESGO BAJO">
      <formula>NOT(ISERROR(SEARCH("RIESGO BAJO",BL21)))</formula>
    </cfRule>
    <cfRule type="containsText" dxfId="105" priority="51" operator="containsText" text="RIESGO MODERADO">
      <formula>NOT(ISERROR(SEARCH("RIESGO MODERADO",BL21)))</formula>
    </cfRule>
    <cfRule type="containsText" dxfId="104" priority="52" operator="containsText" text="RIESGO ALTO">
      <formula>NOT(ISERROR(SEARCH("RIESGO ALTO",BL21)))</formula>
    </cfRule>
    <cfRule type="containsText" dxfId="103" priority="53" operator="containsText" text="RIESGO EXTREMO">
      <formula>NOT(ISERROR(SEARCH("RIESGO EXTREMO",BL21)))</formula>
    </cfRule>
  </conditionalFormatting>
  <dataValidations count="1">
    <dataValidation type="list" allowBlank="1" showInputMessage="1" showErrorMessage="1" sqref="G21" xr:uid="{83303726-7247-465D-A497-C724ED986EF2}">
      <formula1>INDIRECT(F21)</formula1>
    </dataValidation>
  </dataValidations>
  <pageMargins left="0.7" right="0.7" top="0.75" bottom="0.75" header="0.3" footer="0.3"/>
  <pageSetup paperSize="9" scale="43" fitToWidth="0" orientation="landscape" r:id="rId1"/>
  <headerFooter>
    <oddFooter>&amp;C&amp;G</oddFooter>
  </headerFooter>
  <drawing r:id="rId2"/>
  <legacyDrawingHF r:id="rId3"/>
  <extLst>
    <ext xmlns:x14="http://schemas.microsoft.com/office/spreadsheetml/2009/9/main" uri="{CCE6A557-97BC-4b89-ADB6-D9C93CAAB3DF}">
      <x14:dataValidations xmlns:xm="http://schemas.microsoft.com/office/excel/2006/main" count="15">
        <x14:dataValidation type="list" allowBlank="1" showInputMessage="1" showErrorMessage="1" xr:uid="{68AF62DB-54E6-44BF-94E2-B3D55D076CCB}">
          <x14:formula1>
            <xm:f>Datos!$B$25:$B$29</xm:f>
          </x14:formula1>
          <xm:sqref>M21:O21</xm:sqref>
        </x14:dataValidation>
        <x14:dataValidation type="list" allowBlank="1" showInputMessage="1" showErrorMessage="1" xr:uid="{B99C4BE1-358A-47B3-8CF0-73A297A588E1}">
          <x14:formula1>
            <xm:f>Datos!$E$25:$E$26</xm:f>
          </x14:formula1>
          <xm:sqref>P21:AH21</xm:sqref>
        </x14:dataValidation>
        <x14:dataValidation type="list" allowBlank="1" showInputMessage="1" showErrorMessage="1" xr:uid="{4C2EB206-3425-4736-B4C7-A374E774017C}">
          <x14:formula1>
            <xm:f>Datos!$C$9:$C$19</xm:f>
          </x14:formula1>
          <xm:sqref>D21</xm:sqref>
        </x14:dataValidation>
        <x14:dataValidation type="list" allowBlank="1" showInputMessage="1" showErrorMessage="1" xr:uid="{132DC737-82C2-4AE2-AEDC-2A8FD16B8E0A}">
          <x14:formula1>
            <xm:f>Datos!$B$9:$B$19</xm:f>
          </x14:formula1>
          <xm:sqref>C21</xm:sqref>
        </x14:dataValidation>
        <x14:dataValidation type="list" allowBlank="1" showInputMessage="1" showErrorMessage="1" xr:uid="{F70B6401-DCF1-4287-A710-1DBA8C7D63E7}">
          <x14:formula1>
            <xm:f>Datos!$A$9:$A$19</xm:f>
          </x14:formula1>
          <xm:sqref>B21</xm:sqref>
        </x14:dataValidation>
        <x14:dataValidation type="list" allowBlank="1" showInputMessage="1" showErrorMessage="1" xr:uid="{5CFF367C-8B32-4F26-9E55-CBAD89DF272F}">
          <x14:formula1>
            <xm:f>Datos!$F$9:$F$15</xm:f>
          </x14:formula1>
          <xm:sqref>L21</xm:sqref>
        </x14:dataValidation>
        <x14:dataValidation type="list" allowBlank="1" showInputMessage="1" showErrorMessage="1" xr:uid="{91C555B5-D114-4C8B-9CD2-49240ABF6689}">
          <x14:formula1>
            <xm:f>Datos!$G$9:$G$13</xm:f>
          </x14:formula1>
          <xm:sqref>F21</xm:sqref>
        </x14:dataValidation>
        <x14:dataValidation type="list" allowBlank="1" showInputMessage="1" showErrorMessage="1" xr:uid="{43826513-403F-46C9-9E4F-52BDBA6FCF2C}">
          <x14:formula1>
            <xm:f>Datos!$E$9:$E$11</xm:f>
          </x14:formula1>
          <xm:sqref>E21</xm:sqref>
        </x14:dataValidation>
        <x14:dataValidation type="list" allowBlank="1" showInputMessage="1" showErrorMessage="1" xr:uid="{01790E0A-6B8F-43C0-B84B-59AFC11B4F8B}">
          <x14:formula1>
            <xm:f>Datos!$B$84:$B$87</xm:f>
          </x14:formula1>
          <xm:sqref>BL21</xm:sqref>
        </x14:dataValidation>
        <x14:dataValidation type="list" allowBlank="1" showInputMessage="1" showErrorMessage="1" xr:uid="{8127C230-9C87-41F5-BCD9-114009BE0FB6}">
          <x14:formula1>
            <xm:f>Datos!$C$63:$C$65</xm:f>
          </x14:formula1>
          <xm:sqref>AX18:AX21</xm:sqref>
        </x14:dataValidation>
        <x14:dataValidation type="list" allowBlank="1" showInputMessage="1" showErrorMessage="1" xr:uid="{5262966B-BB9C-40F1-A34C-DB953A840B4A}">
          <x14:formula1>
            <xm:f>Datos!$E$63:$E$64</xm:f>
          </x14:formula1>
          <xm:sqref>AZ18:AZ21</xm:sqref>
        </x14:dataValidation>
        <x14:dataValidation type="list" allowBlank="1" showInputMessage="1" showErrorMessage="1" xr:uid="{C776081A-CE41-44F2-ABB2-4C9F12657502}">
          <x14:formula1>
            <xm:f>Datos!$D$63:$D$64</xm:f>
          </x14:formula1>
          <xm:sqref>AY18:AY21</xm:sqref>
        </x14:dataValidation>
        <x14:dataValidation type="list" allowBlank="1" showInputMessage="1" showErrorMessage="1" xr:uid="{32793EB5-B7F7-4CD6-8CA2-57A402376C56}">
          <x14:formula1>
            <xm:f>Datos!$F$63:$F$71</xm:f>
          </x14:formula1>
          <xm:sqref>BA18:BA21</xm:sqref>
        </x14:dataValidation>
        <x14:dataValidation type="list" allowBlank="1" showInputMessage="1" showErrorMessage="1" xr:uid="{A61614DA-BE17-432E-860E-4E35DD907424}">
          <x14:formula1>
            <xm:f>Datos!$G$63:$G$65</xm:f>
          </x14:formula1>
          <xm:sqref>BB18:BB21</xm:sqref>
        </x14:dataValidation>
        <x14:dataValidation type="list" allowBlank="1" showInputMessage="1" showErrorMessage="1" xr:uid="{B4000C06-5FE2-45C1-A34B-19921B735951}">
          <x14:formula1>
            <xm:f>Datos!$F$25:$F$29</xm:f>
          </x14:formula1>
          <xm:sqref>AM21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9ECC7-F68F-46C1-8DE9-144F7419B864}">
  <sheetPr>
    <pageSetUpPr fitToPage="1"/>
  </sheetPr>
  <dimension ref="A1:BQ504"/>
  <sheetViews>
    <sheetView showGridLines="0" zoomScale="50" zoomScaleNormal="50" zoomScalePageLayoutView="70" workbookViewId="0">
      <selection activeCell="B6" sqref="B6"/>
    </sheetView>
  </sheetViews>
  <sheetFormatPr baseColWidth="10" defaultColWidth="11.42578125" defaultRowHeight="15" zeroHeight="1" x14ac:dyDescent="0.25"/>
  <cols>
    <col min="1" max="1" width="21.7109375" style="238" customWidth="1"/>
    <col min="2" max="2" width="47.85546875" style="238" customWidth="1"/>
    <col min="3" max="3" width="22.7109375" style="238" customWidth="1"/>
    <col min="4" max="4" width="22.28515625" style="238" customWidth="1"/>
    <col min="5" max="5" width="59.5703125" style="238" customWidth="1"/>
    <col min="6" max="6" width="48.140625" style="238" customWidth="1"/>
    <col min="7" max="9" width="19" style="238" customWidth="1"/>
    <col min="10" max="10" width="21.7109375" style="238" customWidth="1"/>
    <col min="11" max="11" width="41.85546875" style="238" customWidth="1"/>
    <col min="12" max="12" width="71.85546875" style="238" customWidth="1"/>
    <col min="13" max="15" width="22.42578125" style="238" customWidth="1"/>
    <col min="16" max="34" width="16.42578125" style="238" customWidth="1"/>
    <col min="35" max="37" width="16.42578125" style="238" hidden="1" customWidth="1"/>
    <col min="38" max="38" width="21.5703125" style="238" customWidth="1"/>
    <col min="39" max="39" width="37.85546875" style="238" customWidth="1"/>
    <col min="40" max="40" width="16.42578125" style="238" hidden="1" customWidth="1"/>
    <col min="41" max="41" width="15" style="238" customWidth="1"/>
    <col min="42" max="44" width="18.42578125" style="238" customWidth="1"/>
    <col min="45" max="45" width="27.28515625" style="238" hidden="1" customWidth="1"/>
    <col min="46" max="46" width="15.85546875" style="238" customWidth="1"/>
    <col min="47" max="47" width="71.7109375" style="238" customWidth="1"/>
    <col min="48" max="48" width="35.7109375" style="238" customWidth="1"/>
    <col min="49" max="49" width="46.42578125" style="238" customWidth="1"/>
    <col min="50" max="50" width="54.85546875" style="238" customWidth="1"/>
    <col min="51" max="51" width="26.140625" style="238" customWidth="1"/>
    <col min="52" max="52" width="19.42578125" style="238" customWidth="1"/>
    <col min="53" max="53" width="19.85546875" style="238" customWidth="1"/>
    <col min="54" max="54" width="16.140625" style="238" customWidth="1"/>
    <col min="55" max="55" width="17.140625" style="238" hidden="1" customWidth="1"/>
    <col min="56" max="57" width="13.140625" style="238" hidden="1" customWidth="1"/>
    <col min="58" max="61" width="14.85546875" style="238" customWidth="1"/>
    <col min="62" max="62" width="14.85546875" style="238" hidden="1" customWidth="1"/>
    <col min="63" max="63" width="14.85546875" style="238" customWidth="1"/>
    <col min="64" max="64" width="20.5703125" style="238" customWidth="1"/>
    <col min="65" max="69" width="40.5703125" style="238" customWidth="1"/>
    <col min="70" max="70" width="4.7109375" style="238" customWidth="1"/>
    <col min="71" max="16384" width="11.42578125" style="238"/>
  </cols>
  <sheetData>
    <row r="1" spans="1:69" s="175" customFormat="1" ht="14.25" x14ac:dyDescent="0.2">
      <c r="B1" s="176"/>
      <c r="C1" s="177"/>
      <c r="D1" s="177"/>
      <c r="E1" s="177"/>
      <c r="F1" s="177"/>
    </row>
    <row r="2" spans="1:69" s="175" customFormat="1" ht="14.1" customHeight="1" x14ac:dyDescent="0.2"/>
    <row r="3" spans="1:69" s="175" customFormat="1" ht="14.1" customHeight="1" x14ac:dyDescent="0.2"/>
    <row r="4" spans="1:69" s="175" customFormat="1" ht="27.6" customHeight="1" x14ac:dyDescent="0.2"/>
    <row r="5" spans="1:69" s="175" customFormat="1" ht="27.6" customHeight="1" x14ac:dyDescent="0.2">
      <c r="B5" s="414" t="s">
        <v>385</v>
      </c>
      <c r="C5" s="414"/>
      <c r="D5" s="414"/>
      <c r="E5" s="414"/>
      <c r="F5" s="414"/>
      <c r="G5" s="414"/>
      <c r="H5" s="414"/>
    </row>
    <row r="6" spans="1:69" s="175" customFormat="1" ht="27.6" customHeight="1" x14ac:dyDescent="0.2">
      <c r="B6" s="415" t="s">
        <v>368</v>
      </c>
      <c r="C6" s="416" t="s">
        <v>384</v>
      </c>
      <c r="D6" s="416"/>
      <c r="E6" s="416"/>
      <c r="F6" s="416"/>
      <c r="G6" s="416"/>
      <c r="H6" s="416"/>
    </row>
    <row r="7" spans="1:69" s="175" customFormat="1" ht="27.6" customHeight="1" x14ac:dyDescent="0.2">
      <c r="B7" s="415" t="s">
        <v>369</v>
      </c>
      <c r="C7" s="416" t="s">
        <v>404</v>
      </c>
      <c r="D7" s="416"/>
      <c r="E7" s="416"/>
      <c r="F7" s="416"/>
      <c r="G7" s="416"/>
      <c r="H7" s="416"/>
    </row>
    <row r="8" spans="1:69" s="175" customFormat="1" ht="27.6" customHeight="1" x14ac:dyDescent="0.2">
      <c r="B8" s="415" t="s">
        <v>370</v>
      </c>
      <c r="C8" s="414" t="s">
        <v>371</v>
      </c>
      <c r="D8" s="414"/>
      <c r="E8" s="414" t="s">
        <v>372</v>
      </c>
      <c r="F8" s="414"/>
      <c r="G8" s="414" t="s">
        <v>373</v>
      </c>
      <c r="H8" s="414"/>
    </row>
    <row r="9" spans="1:69" s="175" customFormat="1" ht="27.6" customHeight="1" x14ac:dyDescent="0.2">
      <c r="B9" s="417" t="str">
        <f>Presentación!C11</f>
        <v>10/06/20225</v>
      </c>
      <c r="C9" s="418" t="str">
        <f>Presentación!D11</f>
        <v>PI02-FOR01</v>
      </c>
      <c r="D9" s="418"/>
      <c r="E9" s="418">
        <f>Presentación!F11</f>
        <v>1</v>
      </c>
      <c r="F9" s="418"/>
      <c r="G9" s="418" t="str">
        <f>Presentación!H11</f>
        <v>1 de 1</v>
      </c>
      <c r="H9" s="418"/>
    </row>
    <row r="10" spans="1:69" s="178" customFormat="1" ht="15.75" thickBot="1" x14ac:dyDescent="0.25">
      <c r="B10" s="179"/>
      <c r="C10" s="180"/>
      <c r="D10" s="180"/>
      <c r="E10" s="180"/>
      <c r="AO10" s="180"/>
      <c r="AV10" s="181"/>
      <c r="BC10" s="180"/>
      <c r="BD10" s="180"/>
      <c r="BE10" s="180"/>
      <c r="BL10" s="182"/>
      <c r="BM10" s="183"/>
    </row>
    <row r="11" spans="1:69" s="178" customFormat="1" ht="62.25" thickBot="1" x14ac:dyDescent="0.25">
      <c r="A11" s="184"/>
      <c r="B11" s="297" t="s">
        <v>399</v>
      </c>
      <c r="C11" s="298"/>
      <c r="D11" s="298"/>
      <c r="E11" s="298"/>
      <c r="F11" s="298"/>
      <c r="G11" s="298"/>
      <c r="H11" s="298"/>
      <c r="I11" s="298"/>
      <c r="J11" s="298"/>
      <c r="K11" s="298"/>
      <c r="L11" s="299"/>
      <c r="BC11" s="185"/>
    </row>
    <row r="12" spans="1:69" s="186" customFormat="1" ht="15.75" thickBot="1" x14ac:dyDescent="0.3">
      <c r="G12" s="187"/>
      <c r="H12" s="187"/>
      <c r="I12" s="187"/>
      <c r="J12" s="187"/>
    </row>
    <row r="13" spans="1:69" s="188" customFormat="1" ht="56.45" customHeight="1" thickBot="1" x14ac:dyDescent="0.3">
      <c r="A13" s="325" t="s">
        <v>35</v>
      </c>
      <c r="B13" s="326"/>
      <c r="C13" s="326"/>
      <c r="D13" s="326"/>
      <c r="E13" s="326"/>
      <c r="F13" s="326"/>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26"/>
      <c r="AL13" s="353" t="s">
        <v>285</v>
      </c>
      <c r="AM13" s="354"/>
      <c r="AN13" s="354"/>
      <c r="AO13" s="354"/>
      <c r="AP13" s="354"/>
      <c r="AQ13" s="354"/>
      <c r="AR13" s="354"/>
      <c r="AS13" s="354"/>
      <c r="AT13" s="355"/>
      <c r="AU13" s="327" t="s">
        <v>36</v>
      </c>
      <c r="AV13" s="327"/>
      <c r="AW13" s="327"/>
      <c r="AX13" s="327"/>
      <c r="AY13" s="327"/>
      <c r="AZ13" s="327"/>
      <c r="BA13" s="327"/>
      <c r="BB13" s="328"/>
      <c r="BC13" s="189"/>
      <c r="BD13" s="189"/>
      <c r="BE13" s="190"/>
      <c r="BF13" s="364" t="s">
        <v>286</v>
      </c>
      <c r="BG13" s="365"/>
      <c r="BH13" s="365"/>
      <c r="BI13" s="365"/>
      <c r="BJ13" s="365"/>
      <c r="BK13" s="365"/>
      <c r="BL13" s="366"/>
      <c r="BM13" s="293" t="s">
        <v>396</v>
      </c>
      <c r="BN13" s="294"/>
      <c r="BO13" s="294"/>
      <c r="BP13" s="294"/>
      <c r="BQ13" s="294"/>
    </row>
    <row r="14" spans="1:69" s="188" customFormat="1" ht="56.45" customHeight="1" thickBot="1" x14ac:dyDescent="0.3">
      <c r="A14" s="192"/>
      <c r="B14" s="192"/>
      <c r="C14" s="192"/>
      <c r="D14" s="192"/>
      <c r="E14" s="192"/>
      <c r="F14" s="192"/>
      <c r="G14" s="192"/>
      <c r="H14" s="192"/>
      <c r="I14" s="192"/>
      <c r="J14" s="192"/>
      <c r="K14" s="192"/>
      <c r="L14" s="192"/>
      <c r="M14" s="309" t="s">
        <v>317</v>
      </c>
      <c r="N14" s="309"/>
      <c r="O14" s="309"/>
      <c r="P14" s="362" t="s">
        <v>241</v>
      </c>
      <c r="Q14" s="362"/>
      <c r="R14" s="362"/>
      <c r="S14" s="362"/>
      <c r="T14" s="362"/>
      <c r="U14" s="362"/>
      <c r="V14" s="362"/>
      <c r="W14" s="362"/>
      <c r="X14" s="362"/>
      <c r="Y14" s="362"/>
      <c r="Z14" s="362"/>
      <c r="AA14" s="362"/>
      <c r="AB14" s="362"/>
      <c r="AC14" s="362"/>
      <c r="AD14" s="362"/>
      <c r="AE14" s="362"/>
      <c r="AF14" s="362"/>
      <c r="AG14" s="362"/>
      <c r="AH14" s="362"/>
      <c r="AI14" s="362"/>
      <c r="AJ14" s="362"/>
      <c r="AK14" s="363"/>
      <c r="AL14" s="193"/>
      <c r="AM14" s="193"/>
      <c r="AN14" s="193"/>
      <c r="AO14" s="193"/>
      <c r="AP14" s="193"/>
      <c r="AQ14" s="191"/>
      <c r="AR14" s="191"/>
      <c r="AS14" s="193"/>
      <c r="AT14" s="193"/>
      <c r="AU14" s="329"/>
      <c r="AV14" s="329"/>
      <c r="AW14" s="329"/>
      <c r="AX14" s="329"/>
      <c r="AY14" s="329"/>
      <c r="AZ14" s="329"/>
      <c r="BA14" s="329"/>
      <c r="BB14" s="330"/>
      <c r="BC14" s="194"/>
      <c r="BD14" s="194"/>
      <c r="BE14" s="195"/>
      <c r="BF14" s="367"/>
      <c r="BG14" s="368"/>
      <c r="BH14" s="368"/>
      <c r="BI14" s="368"/>
      <c r="BJ14" s="368"/>
      <c r="BK14" s="368"/>
      <c r="BL14" s="369"/>
      <c r="BM14" s="295"/>
      <c r="BN14" s="296"/>
      <c r="BO14" s="296"/>
      <c r="BP14" s="296"/>
      <c r="BQ14" s="296"/>
    </row>
    <row r="15" spans="1:69" s="210" customFormat="1" ht="93.6" customHeight="1" x14ac:dyDescent="0.2">
      <c r="A15" s="196" t="s">
        <v>37</v>
      </c>
      <c r="B15" s="197" t="s">
        <v>188</v>
      </c>
      <c r="C15" s="197" t="s">
        <v>38</v>
      </c>
      <c r="D15" s="197" t="s">
        <v>82</v>
      </c>
      <c r="E15" s="197" t="s">
        <v>356</v>
      </c>
      <c r="F15" s="197" t="s">
        <v>40</v>
      </c>
      <c r="G15" s="197" t="s">
        <v>68</v>
      </c>
      <c r="H15" s="197" t="s">
        <v>280</v>
      </c>
      <c r="I15" s="197" t="s">
        <v>281</v>
      </c>
      <c r="J15" s="197" t="s">
        <v>313</v>
      </c>
      <c r="K15" s="197" t="s">
        <v>42</v>
      </c>
      <c r="L15" s="197" t="s">
        <v>39</v>
      </c>
      <c r="M15" s="198" t="s">
        <v>189</v>
      </c>
      <c r="N15" s="199" t="s">
        <v>166</v>
      </c>
      <c r="O15" s="199" t="s">
        <v>167</v>
      </c>
      <c r="P15" s="200" t="s">
        <v>242</v>
      </c>
      <c r="Q15" s="200" t="s">
        <v>204</v>
      </c>
      <c r="R15" s="200" t="s">
        <v>200</v>
      </c>
      <c r="S15" s="200" t="s">
        <v>203</v>
      </c>
      <c r="T15" s="200" t="s">
        <v>201</v>
      </c>
      <c r="U15" s="200" t="s">
        <v>202</v>
      </c>
      <c r="V15" s="200" t="s">
        <v>205</v>
      </c>
      <c r="W15" s="200" t="s">
        <v>243</v>
      </c>
      <c r="X15" s="200" t="s">
        <v>214</v>
      </c>
      <c r="Y15" s="200" t="s">
        <v>215</v>
      </c>
      <c r="Z15" s="200" t="s">
        <v>216</v>
      </c>
      <c r="AA15" s="200" t="s">
        <v>217</v>
      </c>
      <c r="AB15" s="200" t="s">
        <v>218</v>
      </c>
      <c r="AC15" s="200" t="s">
        <v>219</v>
      </c>
      <c r="AD15" s="200" t="s">
        <v>220</v>
      </c>
      <c r="AE15" s="200" t="s">
        <v>221</v>
      </c>
      <c r="AF15" s="200" t="s">
        <v>222</v>
      </c>
      <c r="AG15" s="200" t="s">
        <v>223</v>
      </c>
      <c r="AH15" s="200" t="s">
        <v>224</v>
      </c>
      <c r="AI15" s="356" t="s">
        <v>213</v>
      </c>
      <c r="AJ15" s="357"/>
      <c r="AK15" s="358"/>
      <c r="AL15" s="201" t="s">
        <v>353</v>
      </c>
      <c r="AM15" s="201" t="s">
        <v>354</v>
      </c>
      <c r="AN15" s="201" t="s">
        <v>352</v>
      </c>
      <c r="AO15" s="359" t="s">
        <v>65</v>
      </c>
      <c r="AP15" s="359"/>
      <c r="AQ15" s="359" t="s">
        <v>41</v>
      </c>
      <c r="AR15" s="359"/>
      <c r="AS15" s="201" t="s">
        <v>43</v>
      </c>
      <c r="AT15" s="201" t="s">
        <v>178</v>
      </c>
      <c r="AU15" s="202" t="s">
        <v>45</v>
      </c>
      <c r="AV15" s="203" t="s">
        <v>46</v>
      </c>
      <c r="AW15" s="203" t="s">
        <v>83</v>
      </c>
      <c r="AX15" s="203" t="s">
        <v>47</v>
      </c>
      <c r="AY15" s="203" t="s">
        <v>48</v>
      </c>
      <c r="AZ15" s="203" t="s">
        <v>84</v>
      </c>
      <c r="BA15" s="203" t="s">
        <v>190</v>
      </c>
      <c r="BB15" s="203" t="s">
        <v>49</v>
      </c>
      <c r="BC15" s="204" t="s">
        <v>137</v>
      </c>
      <c r="BD15" s="204" t="s">
        <v>138</v>
      </c>
      <c r="BE15" s="205" t="s">
        <v>139</v>
      </c>
      <c r="BF15" s="360" t="s">
        <v>65</v>
      </c>
      <c r="BG15" s="361"/>
      <c r="BH15" s="361" t="s">
        <v>41</v>
      </c>
      <c r="BI15" s="361"/>
      <c r="BJ15" s="201" t="s">
        <v>44</v>
      </c>
      <c r="BK15" s="201" t="s">
        <v>179</v>
      </c>
      <c r="BL15" s="206" t="s">
        <v>271</v>
      </c>
      <c r="BM15" s="207" t="s">
        <v>397</v>
      </c>
      <c r="BN15" s="208" t="s">
        <v>191</v>
      </c>
      <c r="BO15" s="208" t="s">
        <v>192</v>
      </c>
      <c r="BP15" s="208" t="s">
        <v>193</v>
      </c>
      <c r="BQ15" s="209" t="s">
        <v>194</v>
      </c>
    </row>
    <row r="16" spans="1:69" s="210" customFormat="1" ht="12.95" customHeight="1" thickBot="1" x14ac:dyDescent="0.25">
      <c r="A16" s="211"/>
      <c r="B16" s="212"/>
      <c r="C16" s="212"/>
      <c r="D16" s="212"/>
      <c r="E16" s="212"/>
      <c r="F16" s="212"/>
      <c r="G16" s="212"/>
      <c r="H16" s="212"/>
      <c r="I16" s="212"/>
      <c r="J16" s="212"/>
      <c r="K16" s="212"/>
      <c r="L16" s="212"/>
      <c r="M16" s="198"/>
      <c r="N16" s="199"/>
      <c r="O16" s="199"/>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13"/>
      <c r="AM16" s="213"/>
      <c r="AN16" s="213"/>
      <c r="AO16" s="214"/>
      <c r="AP16" s="215"/>
      <c r="AQ16" s="214"/>
      <c r="AR16" s="215"/>
      <c r="AS16" s="213"/>
      <c r="AT16" s="213"/>
      <c r="AU16" s="216"/>
      <c r="AV16" s="217"/>
      <c r="AW16" s="217"/>
      <c r="AX16" s="217"/>
      <c r="AY16" s="217"/>
      <c r="AZ16" s="217"/>
      <c r="BA16" s="217"/>
      <c r="BB16" s="217"/>
      <c r="BC16" s="204"/>
      <c r="BD16" s="204"/>
      <c r="BE16" s="205"/>
      <c r="BF16" s="218"/>
      <c r="BG16" s="219"/>
      <c r="BH16" s="220"/>
      <c r="BI16" s="219"/>
      <c r="BJ16" s="213"/>
      <c r="BK16" s="213"/>
      <c r="BL16" s="221"/>
      <c r="BM16" s="222"/>
      <c r="BN16" s="223"/>
      <c r="BO16" s="223"/>
      <c r="BP16" s="223"/>
      <c r="BQ16" s="224"/>
    </row>
    <row r="17" spans="1:69" s="178" customFormat="1" ht="15.6" customHeight="1" x14ac:dyDescent="0.2">
      <c r="A17" s="337"/>
      <c r="B17" s="340"/>
      <c r="C17" s="343"/>
      <c r="D17" s="344"/>
      <c r="E17" s="343"/>
      <c r="F17" s="322"/>
      <c r="G17" s="322"/>
      <c r="H17" s="331"/>
      <c r="I17" s="331"/>
      <c r="J17" s="331"/>
      <c r="K17" s="334" t="str">
        <f>CONCATENATE(H17," ",I17," ",J17)</f>
        <v xml:space="preserve">  </v>
      </c>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19">
        <f>COUNTIF(P17:AH20,"Si")</f>
        <v>0</v>
      </c>
      <c r="AJ17" s="347">
        <f>IF((COUNTIF(O17:AH20,"Si"))&lt;=0,0,(IF((COUNTIF(O17:AH20,"Si"))&lt;=5,3,(IF(COUNTIF(O17:AH20,"Si")&lt;=11,4,5)))))</f>
        <v>0</v>
      </c>
      <c r="AK17" s="347">
        <f>IF((COUNTIF(O17:AH20,"Si"))&lt;=0,0,(IF((COUNTIF(O17:AH20,"Si"))&lt;=5,"MODERADO",(IF(COUNTIF(O17:AH20,"Si")&lt;=11,"ALTO","EXTREMO")))))</f>
        <v>0</v>
      </c>
      <c r="AL17" s="319"/>
      <c r="AM17" s="319"/>
      <c r="AN17" s="319" t="str">
        <f>IF(AM17="Rara vez",1,(IF(AM17="Improbable",2,(IF(AM17="Posible",3,IF(AM17="Probable",4,IF(AM17="Seguro",5,"Revisar")))))))</f>
        <v>Revisar</v>
      </c>
      <c r="AO17" s="318">
        <f>IF(E17="Corrupción",AN17,IF(AL17&lt;=2,1,IF(AL17&lt;=24,2,IF(AL17&lt;=500,3,IF(AL17&lt;=5000,4,IF(AL17&gt;5000,5,"Revisar"))))))</f>
        <v>1</v>
      </c>
      <c r="AP17" s="318" t="str">
        <f>IF(E17="Corrupción",(IF(AO17=1,"Rara Vez",IF(AO17=2,"Improbable",IF(AO17=3,"Posible",IF(AO17=4,"Probable",IF(AO17=5,"Seguro","Revisar")))))),IF(AO17=1,"Muy Baja",IF(AO17=2,"Baja",IF(AO17=3,"Media",IF(AO17=4,"Alta","Muy Alta")))))</f>
        <v>Muy Baja</v>
      </c>
      <c r="AQ17" s="318" t="e">
        <f>IF(E17="Corrupción",AJ17,(ROUND(((VLOOKUP(M17,Datos!$B$25:$C$29,2,FALSE)*Datos!$B$32)+(VLOOKUP(N17,Datos!$B$25:$C$29,2,FALSE)*Datos!$C$32)+(VLOOKUP(O17,Datos!$B$25:$C$29,2,FALSE)*Datos!$D$32))*5,0)))</f>
        <v>#N/A</v>
      </c>
      <c r="AR17" s="310" t="e">
        <f>IF(AQ17=1,"Insignificante",IF(AQ17=2,"Menor",IF(AQ17=3,"Moderado",IF(AQ17=4,"Mayor","Catastrófico"))))</f>
        <v>#N/A</v>
      </c>
      <c r="AS17" s="374" t="e">
        <f>_xlfn.NUMBERVALUE(CONCATENATE(AO17,AQ17),"##")</f>
        <v>#N/A</v>
      </c>
      <c r="AT17" s="377" t="e">
        <f>VLOOKUP(AS17,Datos!$I$37:$J$61,2,FALSE)</f>
        <v>#N/A</v>
      </c>
      <c r="AU17" s="226"/>
      <c r="AV17" s="227"/>
      <c r="AW17" s="227"/>
      <c r="AX17" s="228"/>
      <c r="AY17" s="228"/>
      <c r="AZ17" s="228"/>
      <c r="BA17" s="228"/>
      <c r="BB17" s="225"/>
      <c r="BC17" s="185" t="e">
        <f>IF(AX17=Datos!$C$63,Datos!$C$73,IF(AX17=Datos!$C$64,Datos!$C$74,IF(AX17=Datos!$C$65,Datos!$C$75,"Revisar")))+IF(AY17=Datos!$D$63,Datos!$D$73,IF(AY17=Datos!$D$64,Datos!$D$74,"Revisar"))+IF(AZ17=Datos!$E$63,Datos!$E$73,IF(AZ17=Datos!$E$64,Datos!$E$74,"Revisar"))+IF(BB17=Datos!$G$63,Datos!$G$73,IF(BB17=Datos!$G$64,Datos!$G$74,IF(BB17=Datos!$G$65,Datos!$G$75,"Revisar")))</f>
        <v>#VALUE!</v>
      </c>
      <c r="BD17" s="185">
        <f>IF(AX17=Datos!$C$65,BC17,0)</f>
        <v>0</v>
      </c>
      <c r="BE17" s="185">
        <f>IF(OR(AX17=Datos!$C$63,AX17=Datos!$C$64),BC17,0)</f>
        <v>0</v>
      </c>
      <c r="BF17" s="315">
        <f>IF(ROUND(AO17-SUM(BE17:BE20),0)&lt;=0,1,ROUND(AO17-SUM(BE17:BE20),0))</f>
        <v>1</v>
      </c>
      <c r="BG17" s="318" t="str">
        <f>IF(E17="Corrupción",(IF(BF17=1,"Rara Vez",IF(BF17=2,"Improbable",IF(BF17=3,"Posible",IF(BF17=4,"Probable","Seguro"))))),IF(BF17=1,"Muy Baja",IF(BF17=2,"Baja",IF(BF17=3,"Media",IF(BF17=4,"Alta","Muy Alta")))))</f>
        <v>Muy Baja</v>
      </c>
      <c r="BH17" s="315" t="e">
        <f>ROUND(AQ17-SUM(BD17:BD20),0)</f>
        <v>#N/A</v>
      </c>
      <c r="BI17" s="315" t="e">
        <f>IF(BH17=1,"Insignificante",IF(BH17=2,"Menor",IF(BH17=3,"Moderado",IF(BH17=4,"Mayor","Catastrófico"))))</f>
        <v>#N/A</v>
      </c>
      <c r="BJ17" s="300" t="e">
        <f>_xlfn.NUMBERVALUE(CONCATENATE(BF17,BH17),"##")</f>
        <v>#N/A</v>
      </c>
      <c r="BK17" s="303" t="e">
        <f>+VLOOKUP(BJ17,Datos!$I$37:$J$65,2,FALSE)</f>
        <v>#N/A</v>
      </c>
      <c r="BL17" s="306"/>
      <c r="BM17" s="229"/>
      <c r="BN17" s="225"/>
      <c r="BO17" s="225"/>
      <c r="BP17" s="225"/>
      <c r="BQ17" s="230"/>
    </row>
    <row r="18" spans="1:69" ht="15.6" customHeight="1" x14ac:dyDescent="0.25">
      <c r="A18" s="338"/>
      <c r="B18" s="341"/>
      <c r="C18" s="307"/>
      <c r="D18" s="345"/>
      <c r="E18" s="307"/>
      <c r="F18" s="323"/>
      <c r="G18" s="323"/>
      <c r="H18" s="332"/>
      <c r="I18" s="332"/>
      <c r="J18" s="332"/>
      <c r="K18" s="335"/>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0"/>
      <c r="AJ18" s="348"/>
      <c r="AK18" s="348"/>
      <c r="AL18" s="320"/>
      <c r="AM18" s="320"/>
      <c r="AN18" s="320"/>
      <c r="AO18" s="316"/>
      <c r="AP18" s="316"/>
      <c r="AQ18" s="316"/>
      <c r="AR18" s="311"/>
      <c r="AS18" s="375"/>
      <c r="AT18" s="378"/>
      <c r="AU18" s="232"/>
      <c r="AV18" s="233"/>
      <c r="AW18" s="233"/>
      <c r="AX18" s="234"/>
      <c r="AY18" s="234"/>
      <c r="AZ18" s="234"/>
      <c r="BA18" s="234"/>
      <c r="BB18" s="231"/>
      <c r="BC18" s="235" t="e">
        <f>IF(AX18=Datos!$C$63,Datos!$C$73,IF(AX18=Datos!$C$64,Datos!$C$74,IF(AX18=Datos!$C$65,Datos!$C$75,"Revisar")))+IF(AY18=Datos!$D$63,Datos!$D$73,IF(AY18=Datos!$D$64,Datos!$D$74,"Revisar"))+IF(AZ18=Datos!$E$63,Datos!$E$73,IF(AZ18=Datos!$E$64,Datos!$E$74,"Revisar"))+IF(BB18=Datos!$G$63,Datos!$G$73,IF(BB18=Datos!$G$64,Datos!$G$74,IF(BB18=Datos!$G$65,Datos!$G$75,"Revisar")))</f>
        <v>#VALUE!</v>
      </c>
      <c r="BD18" s="235">
        <f>IF(AX18=Datos!$C$65,BC18,0)</f>
        <v>0</v>
      </c>
      <c r="BE18" s="235">
        <f>IF(OR(AX18=Datos!$C$63,AX18=Datos!$C$64),BC18,0)</f>
        <v>0</v>
      </c>
      <c r="BF18" s="316"/>
      <c r="BG18" s="316"/>
      <c r="BH18" s="316"/>
      <c r="BI18" s="316"/>
      <c r="BJ18" s="301"/>
      <c r="BK18" s="304"/>
      <c r="BL18" s="307"/>
      <c r="BM18" s="236"/>
      <c r="BN18" s="231"/>
      <c r="BO18" s="231"/>
      <c r="BP18" s="231"/>
      <c r="BQ18" s="237"/>
    </row>
    <row r="19" spans="1:69" ht="43.5" customHeight="1" x14ac:dyDescent="0.25">
      <c r="A19" s="338"/>
      <c r="B19" s="341"/>
      <c r="C19" s="307"/>
      <c r="D19" s="345"/>
      <c r="E19" s="307"/>
      <c r="F19" s="323"/>
      <c r="G19" s="323"/>
      <c r="H19" s="332"/>
      <c r="I19" s="332"/>
      <c r="J19" s="332"/>
      <c r="K19" s="335"/>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0"/>
      <c r="AJ19" s="348"/>
      <c r="AK19" s="348"/>
      <c r="AL19" s="320"/>
      <c r="AM19" s="320"/>
      <c r="AN19" s="320"/>
      <c r="AO19" s="316"/>
      <c r="AP19" s="316"/>
      <c r="AQ19" s="316"/>
      <c r="AR19" s="311"/>
      <c r="AS19" s="375"/>
      <c r="AT19" s="378"/>
      <c r="AU19" s="239"/>
      <c r="AV19" s="233"/>
      <c r="AW19" s="233"/>
      <c r="AX19" s="234"/>
      <c r="AY19" s="234"/>
      <c r="AZ19" s="234"/>
      <c r="BA19" s="234"/>
      <c r="BB19" s="231"/>
      <c r="BC19" s="235" t="e">
        <f>IF(AX19=Datos!$C$63,Datos!$C$73,IF(AX19=Datos!$C$64,Datos!$C$74,IF(AX19=Datos!$C$65,Datos!$C$75,"Revisar")))+IF(AY19=Datos!$D$63,Datos!$D$73,IF(AY19=Datos!$D$64,Datos!$D$74,"Revisar"))+IF(AZ19=Datos!$E$63,Datos!$E$73,IF(AZ19=Datos!$E$64,Datos!$E$74,"Revisar"))+IF(BB19=Datos!$G$63,Datos!$G$73,IF(BB19=Datos!$G$64,Datos!$G$74,IF(BB19=Datos!$G$65,Datos!$G$75,"Revisar")))</f>
        <v>#VALUE!</v>
      </c>
      <c r="BD19" s="235">
        <f>IF(AX19=Datos!$C$65,BC19,0)</f>
        <v>0</v>
      </c>
      <c r="BE19" s="235">
        <f>IF(OR(AX19=Datos!$C$63,AX19=Datos!$C$64),BC19,0)</f>
        <v>0</v>
      </c>
      <c r="BF19" s="316"/>
      <c r="BG19" s="316"/>
      <c r="BH19" s="316"/>
      <c r="BI19" s="316"/>
      <c r="BJ19" s="301"/>
      <c r="BK19" s="304"/>
      <c r="BL19" s="307"/>
      <c r="BM19" s="240"/>
      <c r="BN19" s="240"/>
      <c r="BO19" s="240"/>
      <c r="BP19" s="240"/>
      <c r="BQ19" s="241"/>
    </row>
    <row r="20" spans="1:69" ht="43.5" customHeight="1" thickBot="1" x14ac:dyDescent="0.3">
      <c r="A20" s="339"/>
      <c r="B20" s="342"/>
      <c r="C20" s="308"/>
      <c r="D20" s="346"/>
      <c r="E20" s="308"/>
      <c r="F20" s="324"/>
      <c r="G20" s="324"/>
      <c r="H20" s="333"/>
      <c r="I20" s="333"/>
      <c r="J20" s="333"/>
      <c r="K20" s="336"/>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1"/>
      <c r="AJ20" s="349"/>
      <c r="AK20" s="349"/>
      <c r="AL20" s="321"/>
      <c r="AM20" s="321"/>
      <c r="AN20" s="321"/>
      <c r="AO20" s="317"/>
      <c r="AP20" s="317"/>
      <c r="AQ20" s="317"/>
      <c r="AR20" s="312"/>
      <c r="AS20" s="376"/>
      <c r="AT20" s="379"/>
      <c r="AU20" s="243"/>
      <c r="AV20" s="244"/>
      <c r="AW20" s="244"/>
      <c r="AX20" s="245"/>
      <c r="AY20" s="245"/>
      <c r="AZ20" s="245"/>
      <c r="BA20" s="245"/>
      <c r="BB20" s="242"/>
      <c r="BC20" s="246" t="e">
        <f>IF(AX20=Datos!$C$63,Datos!$C$73,IF(AX20=Datos!$C$64,Datos!$C$74,IF(AX20=Datos!$C$65,Datos!$C$75,"Revisar")))+IF(AY20=Datos!$D$63,Datos!$D$73,IF(AY20=Datos!$D$64,Datos!$D$74,"Revisar"))+IF(AZ20=Datos!$E$63,Datos!$E$73,IF(AZ20=Datos!$E$64,Datos!$E$74,"Revisar"))+IF(BB20=Datos!$G$63,Datos!$G$73,IF(BB20=Datos!$G$64,Datos!$G$74,IF(BB20=Datos!$G$65,Datos!$G$75,"Revisar")))</f>
        <v>#VALUE!</v>
      </c>
      <c r="BD20" s="246">
        <f>IF(AX20=Datos!$C$65,BC20,0)</f>
        <v>0</v>
      </c>
      <c r="BE20" s="246">
        <f>IF(OR(AX20=Datos!$C$63,AX20=Datos!$C$64),BC20,0)</f>
        <v>0</v>
      </c>
      <c r="BF20" s="317"/>
      <c r="BG20" s="317"/>
      <c r="BH20" s="317"/>
      <c r="BI20" s="317"/>
      <c r="BJ20" s="302"/>
      <c r="BK20" s="305"/>
      <c r="BL20" s="308"/>
      <c r="BM20" s="247"/>
      <c r="BN20" s="247"/>
      <c r="BO20" s="247"/>
      <c r="BP20" s="247"/>
      <c r="BQ20" s="248"/>
    </row>
    <row r="21" spans="1:69" s="178" customFormat="1" ht="15.6" customHeight="1" x14ac:dyDescent="0.2">
      <c r="A21" s="337"/>
      <c r="B21" s="340"/>
      <c r="C21" s="343"/>
      <c r="D21" s="344"/>
      <c r="E21" s="343"/>
      <c r="F21" s="322"/>
      <c r="G21" s="322"/>
      <c r="H21" s="331"/>
      <c r="I21" s="331"/>
      <c r="J21" s="331"/>
      <c r="K21" s="334" t="str">
        <f>CONCATENATE(H21," ",I21," ",J21)</f>
        <v xml:space="preserve">  </v>
      </c>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19">
        <f>COUNTIF(P21:AH24,"Si")</f>
        <v>0</v>
      </c>
      <c r="AJ21" s="347">
        <f>IF((COUNTIF(O21:AH24,"Si"))&lt;=0,0,(IF((COUNTIF(O21:AH24,"Si"))&lt;=5,3,(IF(COUNTIF(O21:AH24,"Si")&lt;=11,4,5)))))</f>
        <v>0</v>
      </c>
      <c r="AK21" s="347">
        <f>IF((COUNTIF(O21:AH24,"Si"))&lt;=0,0,(IF((COUNTIF(O21:AH24,"Si"))&lt;=5,"MODERADO",(IF(COUNTIF(O21:AH24,"Si")&lt;=11,"ALTO","EXTREMO")))))</f>
        <v>0</v>
      </c>
      <c r="AL21" s="319"/>
      <c r="AM21" s="319"/>
      <c r="AN21" s="319" t="str">
        <f t="shared" ref="AN21" si="0">IF(AM21="Rara vez",1,(IF(AM21="Improbable",2,(IF(AM21="Posible",3,IF(AM21="Probable",4,IF(AM21="Seguro",5,"Revisar")))))))</f>
        <v>Revisar</v>
      </c>
      <c r="AO21" s="318">
        <f t="shared" ref="AO21" si="1">IF(E21="Corrupción",AN21,IF(AL21&lt;=2,1,IF(AL21&lt;=24,2,IF(AL21&lt;=500,3,IF(AL21&lt;=5000,4,IF(AL21&gt;5000,5,"Revisar"))))))</f>
        <v>1</v>
      </c>
      <c r="AP21" s="318" t="str">
        <f t="shared" ref="AP21" si="2">IF(E21="Corrupción",(IF(AO21=1,"Rara Vez",IF(AO21=2,"Improbable",IF(AO21=3,"Posible",IF(AO21=4,"Probable",IF(AO21=5,"Seguro","Revisar")))))),IF(AO21=1,"Muy Baja",IF(AO21=2,"Baja",IF(AO21=3,"Media",IF(AO21=4,"Alta","Muy Alta")))))</f>
        <v>Muy Baja</v>
      </c>
      <c r="AQ21" s="318" t="e">
        <f>IF(E21="Corrupción",AJ21,(ROUND(((VLOOKUP(M21,Datos!$B$25:$C$29,2,FALSE)*Datos!$B$32)+(VLOOKUP(N21,Datos!$B$25:$C$29,2,FALSE)*Datos!$C$32)+(VLOOKUP(O21,Datos!$B$25:$C$29,2,FALSE)*Datos!$D$32))*5,0)))</f>
        <v>#N/A</v>
      </c>
      <c r="AR21" s="310" t="e">
        <f>IF(AQ21=1,"Insignificante",IF(AQ21=2,"Menor",IF(AQ21=3,"Moderado",IF(AQ21=4,"Mayor","Catastrófico"))))</f>
        <v>#N/A</v>
      </c>
      <c r="AS21" s="374" t="e">
        <f>_xlfn.NUMBERVALUE(CONCATENATE(AO21,AQ21),"##")</f>
        <v>#N/A</v>
      </c>
      <c r="AT21" s="377" t="e">
        <f>VLOOKUP(AS21,Datos!$I$37:$J$61,2,FALSE)</f>
        <v>#N/A</v>
      </c>
      <c r="AU21" s="226"/>
      <c r="AV21" s="227"/>
      <c r="AW21" s="227"/>
      <c r="AX21" s="228"/>
      <c r="AY21" s="228"/>
      <c r="AZ21" s="228"/>
      <c r="BA21" s="228"/>
      <c r="BB21" s="225"/>
      <c r="BC21" s="185" t="e">
        <f>IF(AX21=Datos!$C$63,Datos!$C$73,IF(AX21=Datos!$C$64,Datos!$C$74,IF(AX21=Datos!$C$65,Datos!$C$75,"Revisar")))+IF(AY21=Datos!$D$63,Datos!$D$73,IF(AY21=Datos!$D$64,Datos!$D$74,"Revisar"))+IF(AZ21=Datos!$E$63,Datos!$E$73,IF(AZ21=Datos!$E$64,Datos!$E$74,"Revisar"))+IF(BB21=Datos!$G$63,Datos!$G$73,IF(BB21=Datos!$G$64,Datos!$G$74,IF(BB21=Datos!$G$65,Datos!$G$75,"Revisar")))</f>
        <v>#VALUE!</v>
      </c>
      <c r="BD21" s="185">
        <f>IF(AX21=Datos!$C$65,BC21,0)</f>
        <v>0</v>
      </c>
      <c r="BE21" s="185">
        <f>IF(OR(AX21=Datos!$C$63,AX21=Datos!$C$64),BC21,0)</f>
        <v>0</v>
      </c>
      <c r="BF21" s="315">
        <f>IF(ROUND(AO21-SUM(BE21:BE24),0)&lt;=0,1,ROUND(AO21-SUM(BE21:BE24),0))</f>
        <v>1</v>
      </c>
      <c r="BG21" s="318" t="str">
        <f>IF(E21="Corrupción",(IF(BF21=1,"Rara Vez",IF(BF21=2,"Improbable",IF(BF21=3,"Posible",IF(BF21=4,"Probable","Seguro"))))),IF(BF21=1,"Muy Baja",IF(BF21=2,"Baja",IF(BF21=3,"Media",IF(BF21=4,"Alta","Muy Alta")))))</f>
        <v>Muy Baja</v>
      </c>
      <c r="BH21" s="315" t="e">
        <f>ROUND(AQ21-SUM(BD21:BD24),0)</f>
        <v>#N/A</v>
      </c>
      <c r="BI21" s="315" t="e">
        <f>IF(BH21=1,"Insignificante",IF(BH21=2,"Menor",IF(BH21=3,"Moderado",IF(BH21=4,"Mayor","Catastrófico"))))</f>
        <v>#N/A</v>
      </c>
      <c r="BJ21" s="300" t="e">
        <f>_xlfn.NUMBERVALUE(CONCATENATE(BF21,BH21),"##")</f>
        <v>#N/A</v>
      </c>
      <c r="BK21" s="303" t="e">
        <f>+VLOOKUP(BJ21,Datos!$I$37:$J$65,2,FALSE)</f>
        <v>#N/A</v>
      </c>
      <c r="BL21" s="306"/>
      <c r="BM21" s="229"/>
      <c r="BN21" s="225"/>
      <c r="BO21" s="225"/>
      <c r="BP21" s="225"/>
      <c r="BQ21" s="230"/>
    </row>
    <row r="22" spans="1:69" ht="15.6" customHeight="1" x14ac:dyDescent="0.25">
      <c r="A22" s="338"/>
      <c r="B22" s="341"/>
      <c r="C22" s="307"/>
      <c r="D22" s="345"/>
      <c r="E22" s="307"/>
      <c r="F22" s="323"/>
      <c r="G22" s="323"/>
      <c r="H22" s="332"/>
      <c r="I22" s="332"/>
      <c r="J22" s="332"/>
      <c r="K22" s="335"/>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0"/>
      <c r="AJ22" s="348"/>
      <c r="AK22" s="348"/>
      <c r="AL22" s="320"/>
      <c r="AM22" s="320"/>
      <c r="AN22" s="320"/>
      <c r="AO22" s="316"/>
      <c r="AP22" s="316"/>
      <c r="AQ22" s="316"/>
      <c r="AR22" s="311"/>
      <c r="AS22" s="375"/>
      <c r="AT22" s="378"/>
      <c r="AU22" s="232"/>
      <c r="AV22" s="233"/>
      <c r="AW22" s="233"/>
      <c r="AX22" s="234"/>
      <c r="AY22" s="234"/>
      <c r="AZ22" s="234"/>
      <c r="BA22" s="234"/>
      <c r="BB22" s="231"/>
      <c r="BC22" s="235" t="e">
        <f>IF(AX22=Datos!$C$63,Datos!$C$73,IF(AX22=Datos!$C$64,Datos!$C$74,IF(AX22=Datos!$C$65,Datos!$C$75,"Revisar")))+IF(AY22=Datos!$D$63,Datos!$D$73,IF(AY22=Datos!$D$64,Datos!$D$74,"Revisar"))+IF(AZ22=Datos!$E$63,Datos!$E$73,IF(AZ22=Datos!$E$64,Datos!$E$74,"Revisar"))+IF(BB22=Datos!$G$63,Datos!$G$73,IF(BB22=Datos!$G$64,Datos!$G$74,IF(BB22=Datos!$G$65,Datos!$G$75,"Revisar")))</f>
        <v>#VALUE!</v>
      </c>
      <c r="BD22" s="235">
        <f>IF(AX22=Datos!$C$65,BC22,0)</f>
        <v>0</v>
      </c>
      <c r="BE22" s="235">
        <f>IF(OR(AX22=Datos!$C$63,AX22=Datos!$C$64),BC22,0)</f>
        <v>0</v>
      </c>
      <c r="BF22" s="316"/>
      <c r="BG22" s="316"/>
      <c r="BH22" s="316"/>
      <c r="BI22" s="316"/>
      <c r="BJ22" s="301"/>
      <c r="BK22" s="304"/>
      <c r="BL22" s="307"/>
      <c r="BM22" s="236"/>
      <c r="BN22" s="231"/>
      <c r="BO22" s="231"/>
      <c r="BP22" s="231"/>
      <c r="BQ22" s="237"/>
    </row>
    <row r="23" spans="1:69" ht="43.5" customHeight="1" x14ac:dyDescent="0.25">
      <c r="A23" s="338"/>
      <c r="B23" s="341"/>
      <c r="C23" s="307"/>
      <c r="D23" s="345"/>
      <c r="E23" s="307"/>
      <c r="F23" s="323"/>
      <c r="G23" s="323"/>
      <c r="H23" s="332"/>
      <c r="I23" s="332"/>
      <c r="J23" s="332"/>
      <c r="K23" s="335"/>
      <c r="L23" s="323"/>
      <c r="M23" s="323"/>
      <c r="N23" s="323"/>
      <c r="O23" s="323"/>
      <c r="P23" s="323"/>
      <c r="Q23" s="323"/>
      <c r="R23" s="323"/>
      <c r="S23" s="323"/>
      <c r="T23" s="323"/>
      <c r="U23" s="323"/>
      <c r="V23" s="323"/>
      <c r="W23" s="323"/>
      <c r="X23" s="323"/>
      <c r="Y23" s="323"/>
      <c r="Z23" s="323"/>
      <c r="AA23" s="323"/>
      <c r="AB23" s="323"/>
      <c r="AC23" s="323"/>
      <c r="AD23" s="323"/>
      <c r="AE23" s="323"/>
      <c r="AF23" s="323"/>
      <c r="AG23" s="323"/>
      <c r="AH23" s="323"/>
      <c r="AI23" s="320"/>
      <c r="AJ23" s="348"/>
      <c r="AK23" s="348"/>
      <c r="AL23" s="320"/>
      <c r="AM23" s="320"/>
      <c r="AN23" s="320"/>
      <c r="AO23" s="316"/>
      <c r="AP23" s="316"/>
      <c r="AQ23" s="316"/>
      <c r="AR23" s="311"/>
      <c r="AS23" s="375"/>
      <c r="AT23" s="378"/>
      <c r="AU23" s="239"/>
      <c r="AV23" s="233"/>
      <c r="AW23" s="233"/>
      <c r="AX23" s="234"/>
      <c r="AY23" s="234"/>
      <c r="AZ23" s="234"/>
      <c r="BA23" s="234"/>
      <c r="BB23" s="231"/>
      <c r="BC23" s="235" t="e">
        <f>IF(AX23=Datos!$C$63,Datos!$C$73,IF(AX23=Datos!$C$64,Datos!$C$74,IF(AX23=Datos!$C$65,Datos!$C$75,"Revisar")))+IF(AY23=Datos!$D$63,Datos!$D$73,IF(AY23=Datos!$D$64,Datos!$D$74,"Revisar"))+IF(AZ23=Datos!$E$63,Datos!$E$73,IF(AZ23=Datos!$E$64,Datos!$E$74,"Revisar"))+IF(BB23=Datos!$G$63,Datos!$G$73,IF(BB23=Datos!$G$64,Datos!$G$74,IF(BB23=Datos!$G$65,Datos!$G$75,"Revisar")))</f>
        <v>#VALUE!</v>
      </c>
      <c r="BD23" s="235">
        <f>IF(AX23=Datos!$C$65,BC23,0)</f>
        <v>0</v>
      </c>
      <c r="BE23" s="235">
        <f>IF(OR(AX23=Datos!$C$63,AX23=Datos!$C$64),BC23,0)</f>
        <v>0</v>
      </c>
      <c r="BF23" s="316"/>
      <c r="BG23" s="316"/>
      <c r="BH23" s="316"/>
      <c r="BI23" s="316"/>
      <c r="BJ23" s="301"/>
      <c r="BK23" s="304"/>
      <c r="BL23" s="307"/>
      <c r="BM23" s="240"/>
      <c r="BN23" s="240"/>
      <c r="BO23" s="240"/>
      <c r="BP23" s="240"/>
      <c r="BQ23" s="241"/>
    </row>
    <row r="24" spans="1:69" ht="43.5" customHeight="1" thickBot="1" x14ac:dyDescent="0.3">
      <c r="A24" s="339"/>
      <c r="B24" s="342"/>
      <c r="C24" s="308"/>
      <c r="D24" s="346"/>
      <c r="E24" s="308"/>
      <c r="F24" s="324"/>
      <c r="G24" s="324"/>
      <c r="H24" s="333"/>
      <c r="I24" s="333"/>
      <c r="J24" s="333"/>
      <c r="K24" s="336"/>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1"/>
      <c r="AJ24" s="349"/>
      <c r="AK24" s="349"/>
      <c r="AL24" s="321"/>
      <c r="AM24" s="321"/>
      <c r="AN24" s="321"/>
      <c r="AO24" s="317"/>
      <c r="AP24" s="317"/>
      <c r="AQ24" s="317"/>
      <c r="AR24" s="312"/>
      <c r="AS24" s="376"/>
      <c r="AT24" s="379"/>
      <c r="AU24" s="243"/>
      <c r="AV24" s="244"/>
      <c r="AW24" s="244"/>
      <c r="AX24" s="245"/>
      <c r="AY24" s="245"/>
      <c r="AZ24" s="245"/>
      <c r="BA24" s="245"/>
      <c r="BB24" s="242"/>
      <c r="BC24" s="246" t="e">
        <f>IF(AX24=Datos!$C$63,Datos!$C$73,IF(AX24=Datos!$C$64,Datos!$C$74,IF(AX24=Datos!$C$65,Datos!$C$75,"Revisar")))+IF(AY24=Datos!$D$63,Datos!$D$73,IF(AY24=Datos!$D$64,Datos!$D$74,"Revisar"))+IF(AZ24=Datos!$E$63,Datos!$E$73,IF(AZ24=Datos!$E$64,Datos!$E$74,"Revisar"))+IF(BB24=Datos!$G$63,Datos!$G$73,IF(BB24=Datos!$G$64,Datos!$G$74,IF(BB24=Datos!$G$65,Datos!$G$75,"Revisar")))</f>
        <v>#VALUE!</v>
      </c>
      <c r="BD24" s="246">
        <f>IF(AX24=Datos!$C$65,BC24,0)</f>
        <v>0</v>
      </c>
      <c r="BE24" s="246">
        <f>IF(OR(AX24=Datos!$C$63,AX24=Datos!$C$64),BC24,0)</f>
        <v>0</v>
      </c>
      <c r="BF24" s="317"/>
      <c r="BG24" s="317"/>
      <c r="BH24" s="317"/>
      <c r="BI24" s="317"/>
      <c r="BJ24" s="302"/>
      <c r="BK24" s="305"/>
      <c r="BL24" s="308"/>
      <c r="BM24" s="247"/>
      <c r="BN24" s="247"/>
      <c r="BO24" s="247"/>
      <c r="BP24" s="247"/>
      <c r="BQ24" s="248"/>
    </row>
    <row r="25" spans="1:69" s="178" customFormat="1" ht="15.6" customHeight="1" x14ac:dyDescent="0.2">
      <c r="A25" s="337"/>
      <c r="B25" s="340"/>
      <c r="C25" s="343"/>
      <c r="D25" s="344"/>
      <c r="E25" s="343"/>
      <c r="F25" s="322"/>
      <c r="G25" s="322"/>
      <c r="H25" s="331"/>
      <c r="I25" s="331"/>
      <c r="J25" s="331"/>
      <c r="K25" s="334" t="str">
        <f>CONCATENATE(H25," ",I25," ",J25)</f>
        <v xml:space="preserve">  </v>
      </c>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19">
        <f>COUNTIF(P25:AH28,"Si")</f>
        <v>0</v>
      </c>
      <c r="AJ25" s="347">
        <f>IF((COUNTIF(O25:AH28,"Si"))&lt;=0,0,(IF((COUNTIF(O25:AH28,"Si"))&lt;=5,3,(IF(COUNTIF(O25:AH28,"Si")&lt;=11,4,5)))))</f>
        <v>0</v>
      </c>
      <c r="AK25" s="347">
        <f>IF((COUNTIF(O25:AH28,"Si"))&lt;=0,0,(IF((COUNTIF(O25:AH28,"Si"))&lt;=5,"MODERADO",(IF(COUNTIF(O25:AH28,"Si")&lt;=11,"ALTO","EXTREMO")))))</f>
        <v>0</v>
      </c>
      <c r="AL25" s="319"/>
      <c r="AM25" s="319"/>
      <c r="AN25" s="319" t="str">
        <f t="shared" ref="AN25" si="3">IF(AM25="Rara vez",1,(IF(AM25="Improbable",2,(IF(AM25="Posible",3,IF(AM25="Probable",4,IF(AM25="Seguro",5,"Revisar")))))))</f>
        <v>Revisar</v>
      </c>
      <c r="AO25" s="318">
        <f t="shared" ref="AO25" si="4">IF(E25="Corrupción",AN25,IF(AL25&lt;=2,1,IF(AL25&lt;=24,2,IF(AL25&lt;=500,3,IF(AL25&lt;=5000,4,IF(AL25&gt;5000,5,"Revisar"))))))</f>
        <v>1</v>
      </c>
      <c r="AP25" s="318" t="str">
        <f t="shared" ref="AP25" si="5">IF(E25="Corrupción",(IF(AO25=1,"Rara Vez",IF(AO25=2,"Improbable",IF(AO25=3,"Posible",IF(AO25=4,"Probable",IF(AO25=5,"Seguro","Revisar")))))),IF(AO25=1,"Muy Baja",IF(AO25=2,"Baja",IF(AO25=3,"Media",IF(AO25=4,"Alta","Muy Alta")))))</f>
        <v>Muy Baja</v>
      </c>
      <c r="AQ25" s="318" t="e">
        <f>IF(E25="Corrupción",AJ25,(ROUND(((VLOOKUP(M25,Datos!$B$25:$C$29,2,FALSE)*Datos!$B$32)+(VLOOKUP(N25,Datos!$B$25:$C$29,2,FALSE)*Datos!$C$32)+(VLOOKUP(O25,Datos!$B$25:$C$29,2,FALSE)*Datos!$D$32))*5,0)))</f>
        <v>#N/A</v>
      </c>
      <c r="AR25" s="310" t="e">
        <f>IF(AQ25=1,"Insignificante",IF(AQ25=2,"Menor",IF(AQ25=3,"Moderado",IF(AQ25=4,"Mayor","Catastrófico"))))</f>
        <v>#N/A</v>
      </c>
      <c r="AS25" s="374" t="e">
        <f>_xlfn.NUMBERVALUE(CONCATENATE(AO25,AQ25),"##")</f>
        <v>#N/A</v>
      </c>
      <c r="AT25" s="377" t="e">
        <f>VLOOKUP(AS25,Datos!$I$37:$J$61,2,FALSE)</f>
        <v>#N/A</v>
      </c>
      <c r="AU25" s="226"/>
      <c r="AV25" s="227"/>
      <c r="AW25" s="227"/>
      <c r="AX25" s="228"/>
      <c r="AY25" s="228"/>
      <c r="AZ25" s="228"/>
      <c r="BA25" s="228"/>
      <c r="BB25" s="225"/>
      <c r="BC25" s="185" t="e">
        <f>IF(AX25=Datos!$C$63,Datos!$C$73,IF(AX25=Datos!$C$64,Datos!$C$74,IF(AX25=Datos!$C$65,Datos!$C$75,"Revisar")))+IF(AY25=Datos!$D$63,Datos!$D$73,IF(AY25=Datos!$D$64,Datos!$D$74,"Revisar"))+IF(AZ25=Datos!$E$63,Datos!$E$73,IF(AZ25=Datos!$E$64,Datos!$E$74,"Revisar"))+IF(BB25=Datos!$G$63,Datos!$G$73,IF(BB25=Datos!$G$64,Datos!$G$74,IF(BB25=Datos!$G$65,Datos!$G$75,"Revisar")))</f>
        <v>#VALUE!</v>
      </c>
      <c r="BD25" s="185">
        <f>IF(AX25=Datos!$C$65,BC25,0)</f>
        <v>0</v>
      </c>
      <c r="BE25" s="185">
        <f>IF(OR(AX25=Datos!$C$63,AX25=Datos!$C$64),BC25,0)</f>
        <v>0</v>
      </c>
      <c r="BF25" s="315">
        <f>IF(ROUND(AO25-SUM(BE25:BE28),0)&lt;=0,1,ROUND(AO25-SUM(BE25:BE28),0))</f>
        <v>1</v>
      </c>
      <c r="BG25" s="318" t="str">
        <f>IF(E25="Corrupción",(IF(BF25=1,"Rara Vez",IF(BF25=2,"Improbable",IF(BF25=3,"Posible",IF(BF25=4,"Probable","Seguro"))))),IF(BF25=1,"Muy Baja",IF(BF25=2,"Baja",IF(BF25=3,"Media",IF(BF25=4,"Alta","Muy Alta")))))</f>
        <v>Muy Baja</v>
      </c>
      <c r="BH25" s="315" t="e">
        <f>ROUND(AQ25-SUM(BD25:BD28),0)</f>
        <v>#N/A</v>
      </c>
      <c r="BI25" s="315" t="e">
        <f>IF(BH25=1,"Insignificante",IF(BH25=2,"Menor",IF(BH25=3,"Moderado",IF(BH25=4,"Mayor","Catastrófico"))))</f>
        <v>#N/A</v>
      </c>
      <c r="BJ25" s="300" t="e">
        <f>_xlfn.NUMBERVALUE(CONCATENATE(BF25,BH25),"##")</f>
        <v>#N/A</v>
      </c>
      <c r="BK25" s="303" t="e">
        <f>+VLOOKUP(BJ25,Datos!$I$37:$J$65,2,FALSE)</f>
        <v>#N/A</v>
      </c>
      <c r="BL25" s="306"/>
      <c r="BM25" s="229"/>
      <c r="BN25" s="225"/>
      <c r="BO25" s="225"/>
      <c r="BP25" s="225"/>
      <c r="BQ25" s="230"/>
    </row>
    <row r="26" spans="1:69" ht="15.6" customHeight="1" x14ac:dyDescent="0.25">
      <c r="A26" s="338"/>
      <c r="B26" s="341"/>
      <c r="C26" s="307"/>
      <c r="D26" s="345"/>
      <c r="E26" s="307"/>
      <c r="F26" s="323"/>
      <c r="G26" s="323"/>
      <c r="H26" s="332"/>
      <c r="I26" s="332"/>
      <c r="J26" s="332"/>
      <c r="K26" s="335"/>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0"/>
      <c r="AJ26" s="348"/>
      <c r="AK26" s="348"/>
      <c r="AL26" s="320"/>
      <c r="AM26" s="320"/>
      <c r="AN26" s="320"/>
      <c r="AO26" s="316"/>
      <c r="AP26" s="316"/>
      <c r="AQ26" s="316"/>
      <c r="AR26" s="311"/>
      <c r="AS26" s="375"/>
      <c r="AT26" s="378"/>
      <c r="AU26" s="232"/>
      <c r="AV26" s="233"/>
      <c r="AW26" s="233"/>
      <c r="AX26" s="234"/>
      <c r="AY26" s="234"/>
      <c r="AZ26" s="234"/>
      <c r="BA26" s="234"/>
      <c r="BB26" s="231"/>
      <c r="BC26" s="235" t="e">
        <f>IF(AX26=Datos!$C$63,Datos!$C$73,IF(AX26=Datos!$C$64,Datos!$C$74,IF(AX26=Datos!$C$65,Datos!$C$75,"Revisar")))+IF(AY26=Datos!$D$63,Datos!$D$73,IF(AY26=Datos!$D$64,Datos!$D$74,"Revisar"))+IF(AZ26=Datos!$E$63,Datos!$E$73,IF(AZ26=Datos!$E$64,Datos!$E$74,"Revisar"))+IF(BB26=Datos!$G$63,Datos!$G$73,IF(BB26=Datos!$G$64,Datos!$G$74,IF(BB26=Datos!$G$65,Datos!$G$75,"Revisar")))</f>
        <v>#VALUE!</v>
      </c>
      <c r="BD26" s="235">
        <f>IF(AX26=Datos!$C$65,BC26,0)</f>
        <v>0</v>
      </c>
      <c r="BE26" s="235">
        <f>IF(OR(AX26=Datos!$C$63,AX26=Datos!$C$64),BC26,0)</f>
        <v>0</v>
      </c>
      <c r="BF26" s="316"/>
      <c r="BG26" s="316"/>
      <c r="BH26" s="316"/>
      <c r="BI26" s="316"/>
      <c r="BJ26" s="301"/>
      <c r="BK26" s="304"/>
      <c r="BL26" s="307"/>
      <c r="BM26" s="236"/>
      <c r="BN26" s="231"/>
      <c r="BO26" s="231"/>
      <c r="BP26" s="231"/>
      <c r="BQ26" s="237"/>
    </row>
    <row r="27" spans="1:69" ht="43.5" customHeight="1" x14ac:dyDescent="0.25">
      <c r="A27" s="338"/>
      <c r="B27" s="341"/>
      <c r="C27" s="307"/>
      <c r="D27" s="345"/>
      <c r="E27" s="307"/>
      <c r="F27" s="323"/>
      <c r="G27" s="323"/>
      <c r="H27" s="332"/>
      <c r="I27" s="332"/>
      <c r="J27" s="332"/>
      <c r="K27" s="335"/>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0"/>
      <c r="AJ27" s="348"/>
      <c r="AK27" s="348"/>
      <c r="AL27" s="320"/>
      <c r="AM27" s="320"/>
      <c r="AN27" s="320"/>
      <c r="AO27" s="316"/>
      <c r="AP27" s="316"/>
      <c r="AQ27" s="316"/>
      <c r="AR27" s="311"/>
      <c r="AS27" s="375"/>
      <c r="AT27" s="378"/>
      <c r="AU27" s="239"/>
      <c r="AV27" s="233"/>
      <c r="AW27" s="233"/>
      <c r="AX27" s="234"/>
      <c r="AY27" s="234"/>
      <c r="AZ27" s="234"/>
      <c r="BA27" s="234"/>
      <c r="BB27" s="231"/>
      <c r="BC27" s="235" t="e">
        <f>IF(AX27=Datos!$C$63,Datos!$C$73,IF(AX27=Datos!$C$64,Datos!$C$74,IF(AX27=Datos!$C$65,Datos!$C$75,"Revisar")))+IF(AY27=Datos!$D$63,Datos!$D$73,IF(AY27=Datos!$D$64,Datos!$D$74,"Revisar"))+IF(AZ27=Datos!$E$63,Datos!$E$73,IF(AZ27=Datos!$E$64,Datos!$E$74,"Revisar"))+IF(BB27=Datos!$G$63,Datos!$G$73,IF(BB27=Datos!$G$64,Datos!$G$74,IF(BB27=Datos!$G$65,Datos!$G$75,"Revisar")))</f>
        <v>#VALUE!</v>
      </c>
      <c r="BD27" s="235">
        <f>IF(AX27=Datos!$C$65,BC27,0)</f>
        <v>0</v>
      </c>
      <c r="BE27" s="235">
        <f>IF(OR(AX27=Datos!$C$63,AX27=Datos!$C$64),BC27,0)</f>
        <v>0</v>
      </c>
      <c r="BF27" s="316"/>
      <c r="BG27" s="316"/>
      <c r="BH27" s="316"/>
      <c r="BI27" s="316"/>
      <c r="BJ27" s="301"/>
      <c r="BK27" s="304"/>
      <c r="BL27" s="307"/>
      <c r="BM27" s="240"/>
      <c r="BN27" s="240"/>
      <c r="BO27" s="240"/>
      <c r="BP27" s="240"/>
      <c r="BQ27" s="241"/>
    </row>
    <row r="28" spans="1:69" ht="43.5" customHeight="1" thickBot="1" x14ac:dyDescent="0.3">
      <c r="A28" s="339"/>
      <c r="B28" s="342"/>
      <c r="C28" s="308"/>
      <c r="D28" s="346"/>
      <c r="E28" s="308"/>
      <c r="F28" s="324"/>
      <c r="G28" s="324"/>
      <c r="H28" s="333"/>
      <c r="I28" s="333"/>
      <c r="J28" s="333"/>
      <c r="K28" s="336"/>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1"/>
      <c r="AJ28" s="349"/>
      <c r="AK28" s="349"/>
      <c r="AL28" s="321"/>
      <c r="AM28" s="321"/>
      <c r="AN28" s="321"/>
      <c r="AO28" s="317"/>
      <c r="AP28" s="317"/>
      <c r="AQ28" s="317"/>
      <c r="AR28" s="312"/>
      <c r="AS28" s="376"/>
      <c r="AT28" s="379"/>
      <c r="AU28" s="243"/>
      <c r="AV28" s="244"/>
      <c r="AW28" s="244"/>
      <c r="AX28" s="245"/>
      <c r="AY28" s="245"/>
      <c r="AZ28" s="245"/>
      <c r="BA28" s="245"/>
      <c r="BB28" s="242"/>
      <c r="BC28" s="246" t="e">
        <f>IF(AX28=Datos!$C$63,Datos!$C$73,IF(AX28=Datos!$C$64,Datos!$C$74,IF(AX28=Datos!$C$65,Datos!$C$75,"Revisar")))+IF(AY28=Datos!$D$63,Datos!$D$73,IF(AY28=Datos!$D$64,Datos!$D$74,"Revisar"))+IF(AZ28=Datos!$E$63,Datos!$E$73,IF(AZ28=Datos!$E$64,Datos!$E$74,"Revisar"))+IF(BB28=Datos!$G$63,Datos!$G$73,IF(BB28=Datos!$G$64,Datos!$G$74,IF(BB28=Datos!$G$65,Datos!$G$75,"Revisar")))</f>
        <v>#VALUE!</v>
      </c>
      <c r="BD28" s="246">
        <f>IF(AX28=Datos!$C$65,BC28,0)</f>
        <v>0</v>
      </c>
      <c r="BE28" s="246">
        <f>IF(OR(AX28=Datos!$C$63,AX28=Datos!$C$64),BC28,0)</f>
        <v>0</v>
      </c>
      <c r="BF28" s="317"/>
      <c r="BG28" s="317"/>
      <c r="BH28" s="317"/>
      <c r="BI28" s="317"/>
      <c r="BJ28" s="302"/>
      <c r="BK28" s="305"/>
      <c r="BL28" s="308"/>
      <c r="BM28" s="247"/>
      <c r="BN28" s="247"/>
      <c r="BO28" s="247"/>
      <c r="BP28" s="247"/>
      <c r="BQ28" s="248"/>
    </row>
    <row r="29" spans="1:69" s="178" customFormat="1" ht="15.6" customHeight="1" x14ac:dyDescent="0.2">
      <c r="A29" s="337"/>
      <c r="B29" s="340"/>
      <c r="C29" s="343"/>
      <c r="D29" s="344"/>
      <c r="E29" s="343"/>
      <c r="F29" s="322"/>
      <c r="G29" s="322"/>
      <c r="H29" s="331"/>
      <c r="I29" s="331"/>
      <c r="J29" s="331"/>
      <c r="K29" s="334" t="str">
        <f>CONCATENATE(H29," ",I29," ",J29)</f>
        <v xml:space="preserve">  </v>
      </c>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19">
        <f>COUNTIF(P29:AH32,"Si")</f>
        <v>0</v>
      </c>
      <c r="AJ29" s="347">
        <f>IF((COUNTIF(O29:AH32,"Si"))&lt;=0,0,(IF((COUNTIF(O29:AH32,"Si"))&lt;=5,3,(IF(COUNTIF(O29:AH32,"Si")&lt;=11,4,5)))))</f>
        <v>0</v>
      </c>
      <c r="AK29" s="347">
        <f>IF((COUNTIF(O29:AH32,"Si"))&lt;=0,0,(IF((COUNTIF(O29:AH32,"Si"))&lt;=5,"MODERADO",(IF(COUNTIF(O29:AH32,"Si")&lt;=11,"ALTO","EXTREMO")))))</f>
        <v>0</v>
      </c>
      <c r="AL29" s="319"/>
      <c r="AM29" s="319"/>
      <c r="AN29" s="319" t="str">
        <f t="shared" ref="AN29" si="6">IF(AM29="Rara vez",1,(IF(AM29="Improbable",2,(IF(AM29="Posible",3,IF(AM29="Probable",4,IF(AM29="Seguro",5,"Revisar")))))))</f>
        <v>Revisar</v>
      </c>
      <c r="AO29" s="318">
        <f t="shared" ref="AO29" si="7">IF(E29="Corrupción",AN29,IF(AL29&lt;=2,1,IF(AL29&lt;=24,2,IF(AL29&lt;=500,3,IF(AL29&lt;=5000,4,IF(AL29&gt;5000,5,"Revisar"))))))</f>
        <v>1</v>
      </c>
      <c r="AP29" s="318" t="str">
        <f t="shared" ref="AP29" si="8">IF(E29="Corrupción",(IF(AO29=1,"Rara Vez",IF(AO29=2,"Improbable",IF(AO29=3,"Posible",IF(AO29=4,"Probable",IF(AO29=5,"Seguro","Revisar")))))),IF(AO29=1,"Muy Baja",IF(AO29=2,"Baja",IF(AO29=3,"Media",IF(AO29=4,"Alta","Muy Alta")))))</f>
        <v>Muy Baja</v>
      </c>
      <c r="AQ29" s="318" t="e">
        <f>IF(E29="Corrupción",AJ29,(ROUND(((VLOOKUP(M29,Datos!$B$25:$C$29,2,FALSE)*Datos!$B$32)+(VLOOKUP(N29,Datos!$B$25:$C$29,2,FALSE)*Datos!$C$32)+(VLOOKUP(O29,Datos!$B$25:$C$29,2,FALSE)*Datos!$D$32))*5,0)))</f>
        <v>#N/A</v>
      </c>
      <c r="AR29" s="310" t="e">
        <f>IF(AQ29=1,"Insignificante",IF(AQ29=2,"Menor",IF(AQ29=3,"Moderado",IF(AQ29=4,"Mayor","Catastrófico"))))</f>
        <v>#N/A</v>
      </c>
      <c r="AS29" s="374" t="e">
        <f>_xlfn.NUMBERVALUE(CONCATENATE(AO29,AQ29),"##")</f>
        <v>#N/A</v>
      </c>
      <c r="AT29" s="377" t="e">
        <f>VLOOKUP(AS29,Datos!$I$37:$J$61,2,FALSE)</f>
        <v>#N/A</v>
      </c>
      <c r="AU29" s="226"/>
      <c r="AV29" s="227"/>
      <c r="AW29" s="227"/>
      <c r="AX29" s="228"/>
      <c r="AY29" s="228"/>
      <c r="AZ29" s="228"/>
      <c r="BA29" s="228"/>
      <c r="BB29" s="225"/>
      <c r="BC29" s="185" t="e">
        <f>IF(AX29=Datos!$C$63,Datos!$C$73,IF(AX29=Datos!$C$64,Datos!$C$74,IF(AX29=Datos!$C$65,Datos!$C$75,"Revisar")))+IF(AY29=Datos!$D$63,Datos!$D$73,IF(AY29=Datos!$D$64,Datos!$D$74,"Revisar"))+IF(AZ29=Datos!$E$63,Datos!$E$73,IF(AZ29=Datos!$E$64,Datos!$E$74,"Revisar"))+IF(BB29=Datos!$G$63,Datos!$G$73,IF(BB29=Datos!$G$64,Datos!$G$74,IF(BB29=Datos!$G$65,Datos!$G$75,"Revisar")))</f>
        <v>#VALUE!</v>
      </c>
      <c r="BD29" s="185">
        <f>IF(AX29=Datos!$C$65,BC29,0)</f>
        <v>0</v>
      </c>
      <c r="BE29" s="185">
        <f>IF(OR(AX29=Datos!$C$63,AX29=Datos!$C$64),BC29,0)</f>
        <v>0</v>
      </c>
      <c r="BF29" s="315">
        <f>IF(ROUND(AO29-SUM(BE29:BE32),0)&lt;=0,1,ROUND(AO29-SUM(BE29:BE32),0))</f>
        <v>1</v>
      </c>
      <c r="BG29" s="318" t="str">
        <f>IF(E29="Corrupción",(IF(BF29=1,"Rara Vez",IF(BF29=2,"Improbable",IF(BF29=3,"Posible",IF(BF29=4,"Probable","Seguro"))))),IF(BF29=1,"Muy Baja",IF(BF29=2,"Baja",IF(BF29=3,"Media",IF(BF29=4,"Alta","Muy Alta")))))</f>
        <v>Muy Baja</v>
      </c>
      <c r="BH29" s="315" t="e">
        <f>ROUND(AQ29-SUM(BD29:BD32),0)</f>
        <v>#N/A</v>
      </c>
      <c r="BI29" s="315" t="e">
        <f>IF(BH29=1,"Insignificante",IF(BH29=2,"Menor",IF(BH29=3,"Moderado",IF(BH29=4,"Mayor","Catastrófico"))))</f>
        <v>#N/A</v>
      </c>
      <c r="BJ29" s="300" t="e">
        <f>_xlfn.NUMBERVALUE(CONCATENATE(BF29,BH29),"##")</f>
        <v>#N/A</v>
      </c>
      <c r="BK29" s="303" t="e">
        <f>+VLOOKUP(BJ29,Datos!$I$37:$J$65,2,FALSE)</f>
        <v>#N/A</v>
      </c>
      <c r="BL29" s="306"/>
      <c r="BM29" s="229"/>
      <c r="BN29" s="225"/>
      <c r="BO29" s="225"/>
      <c r="BP29" s="225"/>
      <c r="BQ29" s="230"/>
    </row>
    <row r="30" spans="1:69" ht="15.6" customHeight="1" x14ac:dyDescent="0.25">
      <c r="A30" s="338"/>
      <c r="B30" s="341"/>
      <c r="C30" s="307"/>
      <c r="D30" s="345"/>
      <c r="E30" s="307"/>
      <c r="F30" s="323"/>
      <c r="G30" s="323"/>
      <c r="H30" s="332"/>
      <c r="I30" s="332"/>
      <c r="J30" s="332"/>
      <c r="K30" s="335"/>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0"/>
      <c r="AJ30" s="348"/>
      <c r="AK30" s="348"/>
      <c r="AL30" s="320"/>
      <c r="AM30" s="320"/>
      <c r="AN30" s="320"/>
      <c r="AO30" s="316"/>
      <c r="AP30" s="316"/>
      <c r="AQ30" s="316"/>
      <c r="AR30" s="311"/>
      <c r="AS30" s="375"/>
      <c r="AT30" s="378"/>
      <c r="AU30" s="232"/>
      <c r="AV30" s="233"/>
      <c r="AW30" s="233"/>
      <c r="AX30" s="234"/>
      <c r="AY30" s="234"/>
      <c r="AZ30" s="234"/>
      <c r="BA30" s="234"/>
      <c r="BB30" s="231"/>
      <c r="BC30" s="235" t="e">
        <f>IF(AX30=Datos!$C$63,Datos!$C$73,IF(AX30=Datos!$C$64,Datos!$C$74,IF(AX30=Datos!$C$65,Datos!$C$75,"Revisar")))+IF(AY30=Datos!$D$63,Datos!$D$73,IF(AY30=Datos!$D$64,Datos!$D$74,"Revisar"))+IF(AZ30=Datos!$E$63,Datos!$E$73,IF(AZ30=Datos!$E$64,Datos!$E$74,"Revisar"))+IF(BB30=Datos!$G$63,Datos!$G$73,IF(BB30=Datos!$G$64,Datos!$G$74,IF(BB30=Datos!$G$65,Datos!$G$75,"Revisar")))</f>
        <v>#VALUE!</v>
      </c>
      <c r="BD30" s="235">
        <f>IF(AX30=Datos!$C$65,BC30,0)</f>
        <v>0</v>
      </c>
      <c r="BE30" s="235">
        <f>IF(OR(AX30=Datos!$C$63,AX30=Datos!$C$64),BC30,0)</f>
        <v>0</v>
      </c>
      <c r="BF30" s="316"/>
      <c r="BG30" s="316"/>
      <c r="BH30" s="316"/>
      <c r="BI30" s="316"/>
      <c r="BJ30" s="301"/>
      <c r="BK30" s="304"/>
      <c r="BL30" s="307"/>
      <c r="BM30" s="236"/>
      <c r="BN30" s="231"/>
      <c r="BO30" s="231"/>
      <c r="BP30" s="231"/>
      <c r="BQ30" s="237"/>
    </row>
    <row r="31" spans="1:69" ht="43.5" customHeight="1" x14ac:dyDescent="0.25">
      <c r="A31" s="338"/>
      <c r="B31" s="341"/>
      <c r="C31" s="307"/>
      <c r="D31" s="345"/>
      <c r="E31" s="307"/>
      <c r="F31" s="323"/>
      <c r="G31" s="323"/>
      <c r="H31" s="332"/>
      <c r="I31" s="332"/>
      <c r="J31" s="332"/>
      <c r="K31" s="335"/>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0"/>
      <c r="AJ31" s="348"/>
      <c r="AK31" s="348"/>
      <c r="AL31" s="320"/>
      <c r="AM31" s="320"/>
      <c r="AN31" s="320"/>
      <c r="AO31" s="316"/>
      <c r="AP31" s="316"/>
      <c r="AQ31" s="316"/>
      <c r="AR31" s="311"/>
      <c r="AS31" s="375"/>
      <c r="AT31" s="378"/>
      <c r="AU31" s="239"/>
      <c r="AV31" s="233"/>
      <c r="AW31" s="233"/>
      <c r="AX31" s="234"/>
      <c r="AY31" s="234"/>
      <c r="AZ31" s="234"/>
      <c r="BA31" s="234"/>
      <c r="BB31" s="231"/>
      <c r="BC31" s="235" t="e">
        <f>IF(AX31=Datos!$C$63,Datos!$C$73,IF(AX31=Datos!$C$64,Datos!$C$74,IF(AX31=Datos!$C$65,Datos!$C$75,"Revisar")))+IF(AY31=Datos!$D$63,Datos!$D$73,IF(AY31=Datos!$D$64,Datos!$D$74,"Revisar"))+IF(AZ31=Datos!$E$63,Datos!$E$73,IF(AZ31=Datos!$E$64,Datos!$E$74,"Revisar"))+IF(BB31=Datos!$G$63,Datos!$G$73,IF(BB31=Datos!$G$64,Datos!$G$74,IF(BB31=Datos!$G$65,Datos!$G$75,"Revisar")))</f>
        <v>#VALUE!</v>
      </c>
      <c r="BD31" s="235">
        <f>IF(AX31=Datos!$C$65,BC31,0)</f>
        <v>0</v>
      </c>
      <c r="BE31" s="235">
        <f>IF(OR(AX31=Datos!$C$63,AX31=Datos!$C$64),BC31,0)</f>
        <v>0</v>
      </c>
      <c r="BF31" s="316"/>
      <c r="BG31" s="316"/>
      <c r="BH31" s="316"/>
      <c r="BI31" s="316"/>
      <c r="BJ31" s="301"/>
      <c r="BK31" s="304"/>
      <c r="BL31" s="307"/>
      <c r="BM31" s="240"/>
      <c r="BN31" s="240"/>
      <c r="BO31" s="240"/>
      <c r="BP31" s="240"/>
      <c r="BQ31" s="241"/>
    </row>
    <row r="32" spans="1:69" ht="43.5" customHeight="1" thickBot="1" x14ac:dyDescent="0.3">
      <c r="A32" s="339"/>
      <c r="B32" s="342"/>
      <c r="C32" s="308"/>
      <c r="D32" s="346"/>
      <c r="E32" s="308"/>
      <c r="F32" s="324"/>
      <c r="G32" s="324"/>
      <c r="H32" s="333"/>
      <c r="I32" s="333"/>
      <c r="J32" s="333"/>
      <c r="K32" s="336"/>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1"/>
      <c r="AJ32" s="349"/>
      <c r="AK32" s="349"/>
      <c r="AL32" s="321"/>
      <c r="AM32" s="321"/>
      <c r="AN32" s="321"/>
      <c r="AO32" s="317"/>
      <c r="AP32" s="317"/>
      <c r="AQ32" s="317"/>
      <c r="AR32" s="312"/>
      <c r="AS32" s="376"/>
      <c r="AT32" s="379"/>
      <c r="AU32" s="243"/>
      <c r="AV32" s="244"/>
      <c r="AW32" s="244"/>
      <c r="AX32" s="245"/>
      <c r="AY32" s="245"/>
      <c r="AZ32" s="245"/>
      <c r="BA32" s="245"/>
      <c r="BB32" s="242"/>
      <c r="BC32" s="246" t="e">
        <f>IF(AX32=Datos!$C$63,Datos!$C$73,IF(AX32=Datos!$C$64,Datos!$C$74,IF(AX32=Datos!$C$65,Datos!$C$75,"Revisar")))+IF(AY32=Datos!$D$63,Datos!$D$73,IF(AY32=Datos!$D$64,Datos!$D$74,"Revisar"))+IF(AZ32=Datos!$E$63,Datos!$E$73,IF(AZ32=Datos!$E$64,Datos!$E$74,"Revisar"))+IF(BB32=Datos!$G$63,Datos!$G$73,IF(BB32=Datos!$G$64,Datos!$G$74,IF(BB32=Datos!$G$65,Datos!$G$75,"Revisar")))</f>
        <v>#VALUE!</v>
      </c>
      <c r="BD32" s="246">
        <f>IF(AX32=Datos!$C$65,BC32,0)</f>
        <v>0</v>
      </c>
      <c r="BE32" s="246">
        <f>IF(OR(AX32=Datos!$C$63,AX32=Datos!$C$64),BC32,0)</f>
        <v>0</v>
      </c>
      <c r="BF32" s="317"/>
      <c r="BG32" s="317"/>
      <c r="BH32" s="317"/>
      <c r="BI32" s="317"/>
      <c r="BJ32" s="302"/>
      <c r="BK32" s="305"/>
      <c r="BL32" s="308"/>
      <c r="BM32" s="247"/>
      <c r="BN32" s="247"/>
      <c r="BO32" s="247"/>
      <c r="BP32" s="247"/>
      <c r="BQ32" s="248"/>
    </row>
    <row r="33" spans="1:69" s="178" customFormat="1" ht="15.6" customHeight="1" x14ac:dyDescent="0.2">
      <c r="A33" s="337"/>
      <c r="B33" s="340"/>
      <c r="C33" s="343"/>
      <c r="D33" s="344"/>
      <c r="E33" s="343"/>
      <c r="F33" s="322"/>
      <c r="G33" s="322"/>
      <c r="H33" s="331"/>
      <c r="I33" s="331"/>
      <c r="J33" s="331"/>
      <c r="K33" s="334" t="str">
        <f>CONCATENATE(H33," ",I33," ",J33)</f>
        <v xml:space="preserve">  </v>
      </c>
      <c r="L33" s="322"/>
      <c r="M33" s="322"/>
      <c r="N33" s="322"/>
      <c r="O33" s="322"/>
      <c r="P33" s="322"/>
      <c r="Q33" s="322"/>
      <c r="R33" s="322"/>
      <c r="S33" s="322"/>
      <c r="T33" s="322"/>
      <c r="U33" s="322"/>
      <c r="V33" s="322"/>
      <c r="W33" s="322"/>
      <c r="X33" s="322"/>
      <c r="Y33" s="322"/>
      <c r="Z33" s="322"/>
      <c r="AA33" s="322"/>
      <c r="AB33" s="322"/>
      <c r="AC33" s="322"/>
      <c r="AD33" s="322"/>
      <c r="AE33" s="322"/>
      <c r="AF33" s="322"/>
      <c r="AG33" s="322"/>
      <c r="AH33" s="322"/>
      <c r="AI33" s="319">
        <f>COUNTIF(P33:AH36,"Si")</f>
        <v>0</v>
      </c>
      <c r="AJ33" s="347">
        <f>IF((COUNTIF(O33:AH36,"Si"))&lt;=0,0,(IF((COUNTIF(O33:AH36,"Si"))&lt;=5,3,(IF(COUNTIF(O33:AH36,"Si")&lt;=11,4,5)))))</f>
        <v>0</v>
      </c>
      <c r="AK33" s="347">
        <f>IF((COUNTIF(O33:AH36,"Si"))&lt;=0,0,(IF((COUNTIF(O33:AH36,"Si"))&lt;=5,"MODERADO",(IF(COUNTIF(O33:AH36,"Si")&lt;=11,"ALTO","EXTREMO")))))</f>
        <v>0</v>
      </c>
      <c r="AL33" s="319"/>
      <c r="AM33" s="319"/>
      <c r="AN33" s="319" t="str">
        <f t="shared" ref="AN33" si="9">IF(AM33="Rara vez",1,(IF(AM33="Improbable",2,(IF(AM33="Posible",3,IF(AM33="Probable",4,IF(AM33="Seguro",5,"Revisar")))))))</f>
        <v>Revisar</v>
      </c>
      <c r="AO33" s="318">
        <f t="shared" ref="AO33" si="10">IF(E33="Corrupción",AN33,IF(AL33&lt;=2,1,IF(AL33&lt;=24,2,IF(AL33&lt;=500,3,IF(AL33&lt;=5000,4,IF(AL33&gt;5000,5,"Revisar"))))))</f>
        <v>1</v>
      </c>
      <c r="AP33" s="318" t="str">
        <f t="shared" ref="AP33" si="11">IF(E33="Corrupción",(IF(AO33=1,"Rara Vez",IF(AO33=2,"Improbable",IF(AO33=3,"Posible",IF(AO33=4,"Probable",IF(AO33=5,"Seguro","Revisar")))))),IF(AO33=1,"Muy Baja",IF(AO33=2,"Baja",IF(AO33=3,"Media",IF(AO33=4,"Alta","Muy Alta")))))</f>
        <v>Muy Baja</v>
      </c>
      <c r="AQ33" s="318" t="e">
        <f>IF(E33="Corrupción",AJ33,(ROUND(((VLOOKUP(M33,Datos!$B$25:$C$29,2,FALSE)*Datos!$B$32)+(VLOOKUP(N33,Datos!$B$25:$C$29,2,FALSE)*Datos!$C$32)+(VLOOKUP(O33,Datos!$B$25:$C$29,2,FALSE)*Datos!$D$32))*5,0)))</f>
        <v>#N/A</v>
      </c>
      <c r="AR33" s="310" t="e">
        <f>IF(AQ33=1,"Insignificante",IF(AQ33=2,"Menor",IF(AQ33=3,"Moderado",IF(AQ33=4,"Mayor","Catastrófico"))))</f>
        <v>#N/A</v>
      </c>
      <c r="AS33" s="374" t="e">
        <f>_xlfn.NUMBERVALUE(CONCATENATE(AO33,AQ33),"##")</f>
        <v>#N/A</v>
      </c>
      <c r="AT33" s="377" t="e">
        <f>VLOOKUP(AS33,Datos!$I$37:$J$61,2,FALSE)</f>
        <v>#N/A</v>
      </c>
      <c r="AU33" s="226"/>
      <c r="AV33" s="227"/>
      <c r="AW33" s="227"/>
      <c r="AX33" s="228"/>
      <c r="AY33" s="228"/>
      <c r="AZ33" s="228"/>
      <c r="BA33" s="228"/>
      <c r="BB33" s="225"/>
      <c r="BC33" s="185" t="e">
        <f>IF(AX33=Datos!$C$63,Datos!$C$73,IF(AX33=Datos!$C$64,Datos!$C$74,IF(AX33=Datos!$C$65,Datos!$C$75,"Revisar")))+IF(AY33=Datos!$D$63,Datos!$D$73,IF(AY33=Datos!$D$64,Datos!$D$74,"Revisar"))+IF(AZ33=Datos!$E$63,Datos!$E$73,IF(AZ33=Datos!$E$64,Datos!$E$74,"Revisar"))+IF(BB33=Datos!$G$63,Datos!$G$73,IF(BB33=Datos!$G$64,Datos!$G$74,IF(BB33=Datos!$G$65,Datos!$G$75,"Revisar")))</f>
        <v>#VALUE!</v>
      </c>
      <c r="BD33" s="185">
        <f>IF(AX33=Datos!$C$65,BC33,0)</f>
        <v>0</v>
      </c>
      <c r="BE33" s="185">
        <f>IF(OR(AX33=Datos!$C$63,AX33=Datos!$C$64),BC33,0)</f>
        <v>0</v>
      </c>
      <c r="BF33" s="315">
        <f>IF(ROUND(AO33-SUM(BE33:BE36),0)&lt;=0,1,ROUND(AO33-SUM(BE33:BE36),0))</f>
        <v>1</v>
      </c>
      <c r="BG33" s="318" t="str">
        <f>IF(E33="Corrupción",(IF(BF33=1,"Rara Vez",IF(BF33=2,"Improbable",IF(BF33=3,"Posible",IF(BF33=4,"Probable","Seguro"))))),IF(BF33=1,"Muy Baja",IF(BF33=2,"Baja",IF(BF33=3,"Media",IF(BF33=4,"Alta","Muy Alta")))))</f>
        <v>Muy Baja</v>
      </c>
      <c r="BH33" s="315" t="e">
        <f>ROUND(AQ33-SUM(BD33:BD36),0)</f>
        <v>#N/A</v>
      </c>
      <c r="BI33" s="315" t="e">
        <f>IF(BH33=1,"Insignificante",IF(BH33=2,"Menor",IF(BH33=3,"Moderado",IF(BH33=4,"Mayor","Catastrófico"))))</f>
        <v>#N/A</v>
      </c>
      <c r="BJ33" s="300" t="e">
        <f>_xlfn.NUMBERVALUE(CONCATENATE(BF33,BH33),"##")</f>
        <v>#N/A</v>
      </c>
      <c r="BK33" s="303" t="e">
        <f>+VLOOKUP(BJ33,Datos!$I$37:$J$65,2,FALSE)</f>
        <v>#N/A</v>
      </c>
      <c r="BL33" s="306"/>
      <c r="BM33" s="229"/>
      <c r="BN33" s="225"/>
      <c r="BO33" s="225"/>
      <c r="BP33" s="225"/>
      <c r="BQ33" s="230"/>
    </row>
    <row r="34" spans="1:69" ht="15.6" customHeight="1" x14ac:dyDescent="0.25">
      <c r="A34" s="338"/>
      <c r="B34" s="341"/>
      <c r="C34" s="307"/>
      <c r="D34" s="345"/>
      <c r="E34" s="307"/>
      <c r="F34" s="323"/>
      <c r="G34" s="323"/>
      <c r="H34" s="332"/>
      <c r="I34" s="332"/>
      <c r="J34" s="332"/>
      <c r="K34" s="335"/>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0"/>
      <c r="AJ34" s="348"/>
      <c r="AK34" s="348"/>
      <c r="AL34" s="320"/>
      <c r="AM34" s="320"/>
      <c r="AN34" s="320"/>
      <c r="AO34" s="316"/>
      <c r="AP34" s="316"/>
      <c r="AQ34" s="316"/>
      <c r="AR34" s="311"/>
      <c r="AS34" s="375"/>
      <c r="AT34" s="378"/>
      <c r="AU34" s="232"/>
      <c r="AV34" s="233"/>
      <c r="AW34" s="233"/>
      <c r="AX34" s="234"/>
      <c r="AY34" s="234"/>
      <c r="AZ34" s="234"/>
      <c r="BA34" s="234"/>
      <c r="BB34" s="231"/>
      <c r="BC34" s="235" t="e">
        <f>IF(AX34=Datos!$C$63,Datos!$C$73,IF(AX34=Datos!$C$64,Datos!$C$74,IF(AX34=Datos!$C$65,Datos!$C$75,"Revisar")))+IF(AY34=Datos!$D$63,Datos!$D$73,IF(AY34=Datos!$D$64,Datos!$D$74,"Revisar"))+IF(AZ34=Datos!$E$63,Datos!$E$73,IF(AZ34=Datos!$E$64,Datos!$E$74,"Revisar"))+IF(BB34=Datos!$G$63,Datos!$G$73,IF(BB34=Datos!$G$64,Datos!$G$74,IF(BB34=Datos!$G$65,Datos!$G$75,"Revisar")))</f>
        <v>#VALUE!</v>
      </c>
      <c r="BD34" s="235">
        <f>IF(AX34=Datos!$C$65,BC34,0)</f>
        <v>0</v>
      </c>
      <c r="BE34" s="235">
        <f>IF(OR(AX34=Datos!$C$63,AX34=Datos!$C$64),BC34,0)</f>
        <v>0</v>
      </c>
      <c r="BF34" s="316"/>
      <c r="BG34" s="316"/>
      <c r="BH34" s="316"/>
      <c r="BI34" s="316"/>
      <c r="BJ34" s="301"/>
      <c r="BK34" s="304"/>
      <c r="BL34" s="307"/>
      <c r="BM34" s="236"/>
      <c r="BN34" s="231"/>
      <c r="BO34" s="231"/>
      <c r="BP34" s="231"/>
      <c r="BQ34" s="237"/>
    </row>
    <row r="35" spans="1:69" ht="43.5" customHeight="1" x14ac:dyDescent="0.25">
      <c r="A35" s="338"/>
      <c r="B35" s="341"/>
      <c r="C35" s="307"/>
      <c r="D35" s="345"/>
      <c r="E35" s="307"/>
      <c r="F35" s="323"/>
      <c r="G35" s="323"/>
      <c r="H35" s="332"/>
      <c r="I35" s="332"/>
      <c r="J35" s="332"/>
      <c r="K35" s="335"/>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0"/>
      <c r="AJ35" s="348"/>
      <c r="AK35" s="348"/>
      <c r="AL35" s="320"/>
      <c r="AM35" s="320"/>
      <c r="AN35" s="320"/>
      <c r="AO35" s="316"/>
      <c r="AP35" s="316"/>
      <c r="AQ35" s="316"/>
      <c r="AR35" s="311"/>
      <c r="AS35" s="375"/>
      <c r="AT35" s="378"/>
      <c r="AU35" s="239"/>
      <c r="AV35" s="233"/>
      <c r="AW35" s="233"/>
      <c r="AX35" s="234"/>
      <c r="AY35" s="234"/>
      <c r="AZ35" s="234"/>
      <c r="BA35" s="234"/>
      <c r="BB35" s="231"/>
      <c r="BC35" s="235" t="e">
        <f>IF(AX35=Datos!$C$63,Datos!$C$73,IF(AX35=Datos!$C$64,Datos!$C$74,IF(AX35=Datos!$C$65,Datos!$C$75,"Revisar")))+IF(AY35=Datos!$D$63,Datos!$D$73,IF(AY35=Datos!$D$64,Datos!$D$74,"Revisar"))+IF(AZ35=Datos!$E$63,Datos!$E$73,IF(AZ35=Datos!$E$64,Datos!$E$74,"Revisar"))+IF(BB35=Datos!$G$63,Datos!$G$73,IF(BB35=Datos!$G$64,Datos!$G$74,IF(BB35=Datos!$G$65,Datos!$G$75,"Revisar")))</f>
        <v>#VALUE!</v>
      </c>
      <c r="BD35" s="235">
        <f>IF(AX35=Datos!$C$65,BC35,0)</f>
        <v>0</v>
      </c>
      <c r="BE35" s="235">
        <f>IF(OR(AX35=Datos!$C$63,AX35=Datos!$C$64),BC35,0)</f>
        <v>0</v>
      </c>
      <c r="BF35" s="316"/>
      <c r="BG35" s="316"/>
      <c r="BH35" s="316"/>
      <c r="BI35" s="316"/>
      <c r="BJ35" s="301"/>
      <c r="BK35" s="304"/>
      <c r="BL35" s="307"/>
      <c r="BM35" s="240"/>
      <c r="BN35" s="240"/>
      <c r="BO35" s="240"/>
      <c r="BP35" s="240"/>
      <c r="BQ35" s="241"/>
    </row>
    <row r="36" spans="1:69" ht="43.5" customHeight="1" thickBot="1" x14ac:dyDescent="0.3">
      <c r="A36" s="339"/>
      <c r="B36" s="342"/>
      <c r="C36" s="308"/>
      <c r="D36" s="346"/>
      <c r="E36" s="308"/>
      <c r="F36" s="324"/>
      <c r="G36" s="324"/>
      <c r="H36" s="333"/>
      <c r="I36" s="333"/>
      <c r="J36" s="333"/>
      <c r="K36" s="336"/>
      <c r="L36" s="324"/>
      <c r="M36" s="324"/>
      <c r="N36" s="324"/>
      <c r="O36" s="324"/>
      <c r="P36" s="324"/>
      <c r="Q36" s="324"/>
      <c r="R36" s="324"/>
      <c r="S36" s="324"/>
      <c r="T36" s="324"/>
      <c r="U36" s="324"/>
      <c r="V36" s="324"/>
      <c r="W36" s="324"/>
      <c r="X36" s="324"/>
      <c r="Y36" s="324"/>
      <c r="Z36" s="324"/>
      <c r="AA36" s="324"/>
      <c r="AB36" s="324"/>
      <c r="AC36" s="324"/>
      <c r="AD36" s="324"/>
      <c r="AE36" s="324"/>
      <c r="AF36" s="324"/>
      <c r="AG36" s="324"/>
      <c r="AH36" s="324"/>
      <c r="AI36" s="321"/>
      <c r="AJ36" s="349"/>
      <c r="AK36" s="349"/>
      <c r="AL36" s="321"/>
      <c r="AM36" s="321"/>
      <c r="AN36" s="321"/>
      <c r="AO36" s="317"/>
      <c r="AP36" s="317"/>
      <c r="AQ36" s="317"/>
      <c r="AR36" s="312"/>
      <c r="AS36" s="376"/>
      <c r="AT36" s="379"/>
      <c r="AU36" s="243"/>
      <c r="AV36" s="244"/>
      <c r="AW36" s="244"/>
      <c r="AX36" s="245"/>
      <c r="AY36" s="245"/>
      <c r="AZ36" s="245"/>
      <c r="BA36" s="245"/>
      <c r="BB36" s="242"/>
      <c r="BC36" s="246" t="e">
        <f>IF(AX36=Datos!$C$63,Datos!$C$73,IF(AX36=Datos!$C$64,Datos!$C$74,IF(AX36=Datos!$C$65,Datos!$C$75,"Revisar")))+IF(AY36=Datos!$D$63,Datos!$D$73,IF(AY36=Datos!$D$64,Datos!$D$74,"Revisar"))+IF(AZ36=Datos!$E$63,Datos!$E$73,IF(AZ36=Datos!$E$64,Datos!$E$74,"Revisar"))+IF(BB36=Datos!$G$63,Datos!$G$73,IF(BB36=Datos!$G$64,Datos!$G$74,IF(BB36=Datos!$G$65,Datos!$G$75,"Revisar")))</f>
        <v>#VALUE!</v>
      </c>
      <c r="BD36" s="246">
        <f>IF(AX36=Datos!$C$65,BC36,0)</f>
        <v>0</v>
      </c>
      <c r="BE36" s="246">
        <f>IF(OR(AX36=Datos!$C$63,AX36=Datos!$C$64),BC36,0)</f>
        <v>0</v>
      </c>
      <c r="BF36" s="317"/>
      <c r="BG36" s="317"/>
      <c r="BH36" s="317"/>
      <c r="BI36" s="317"/>
      <c r="BJ36" s="302"/>
      <c r="BK36" s="305"/>
      <c r="BL36" s="308"/>
      <c r="BM36" s="247"/>
      <c r="BN36" s="247"/>
      <c r="BO36" s="247"/>
      <c r="BP36" s="247"/>
      <c r="BQ36" s="248"/>
    </row>
    <row r="37" spans="1:69" s="178" customFormat="1" ht="15.6" customHeight="1" x14ac:dyDescent="0.2">
      <c r="A37" s="337"/>
      <c r="B37" s="340"/>
      <c r="C37" s="343"/>
      <c r="D37" s="344"/>
      <c r="E37" s="343"/>
      <c r="F37" s="322"/>
      <c r="G37" s="322"/>
      <c r="H37" s="331"/>
      <c r="I37" s="331"/>
      <c r="J37" s="331"/>
      <c r="K37" s="334" t="str">
        <f>CONCATENATE(H37," ",I37," ",J37)</f>
        <v xml:space="preserve">  </v>
      </c>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19">
        <f>COUNTIF(P37:AH40,"Si")</f>
        <v>0</v>
      </c>
      <c r="AJ37" s="347">
        <f>IF((COUNTIF(O37:AH40,"Si"))&lt;=0,0,(IF((COUNTIF(O37:AH40,"Si"))&lt;=5,3,(IF(COUNTIF(O37:AH40,"Si")&lt;=11,4,5)))))</f>
        <v>0</v>
      </c>
      <c r="AK37" s="347">
        <f>IF((COUNTIF(O37:AH40,"Si"))&lt;=0,0,(IF((COUNTIF(O37:AH40,"Si"))&lt;=5,"MODERADO",(IF(COUNTIF(O37:AH40,"Si")&lt;=11,"ALTO","EXTREMO")))))</f>
        <v>0</v>
      </c>
      <c r="AL37" s="319"/>
      <c r="AM37" s="319"/>
      <c r="AN37" s="319" t="str">
        <f t="shared" ref="AN37" si="12">IF(AM37="Rara vez",1,(IF(AM37="Improbable",2,(IF(AM37="Posible",3,IF(AM37="Probable",4,IF(AM37="Seguro",5,"Revisar")))))))</f>
        <v>Revisar</v>
      </c>
      <c r="AO37" s="318">
        <f t="shared" ref="AO37" si="13">IF(E37="Corrupción",AN37,IF(AL37&lt;=2,1,IF(AL37&lt;=24,2,IF(AL37&lt;=500,3,IF(AL37&lt;=5000,4,IF(AL37&gt;5000,5,"Revisar"))))))</f>
        <v>1</v>
      </c>
      <c r="AP37" s="318" t="str">
        <f t="shared" ref="AP37" si="14">IF(E37="Corrupción",(IF(AO37=1,"Rara Vez",IF(AO37=2,"Improbable",IF(AO37=3,"Posible",IF(AO37=4,"Probable",IF(AO37=5,"Seguro","Revisar")))))),IF(AO37=1,"Muy Baja",IF(AO37=2,"Baja",IF(AO37=3,"Media",IF(AO37=4,"Alta","Muy Alta")))))</f>
        <v>Muy Baja</v>
      </c>
      <c r="AQ37" s="318" t="e">
        <f>IF(E37="Corrupción",AJ37,(ROUND(((VLOOKUP(M37,Datos!$B$25:$C$29,2,FALSE)*Datos!$B$32)+(VLOOKUP(N37,Datos!$B$25:$C$29,2,FALSE)*Datos!$C$32)+(VLOOKUP(O37,Datos!$B$25:$C$29,2,FALSE)*Datos!$D$32))*5,0)))</f>
        <v>#N/A</v>
      </c>
      <c r="AR37" s="310" t="e">
        <f>IF(AQ37=1,"Insignificante",IF(AQ37=2,"Menor",IF(AQ37=3,"Moderado",IF(AQ37=4,"Mayor","Catastrófico"))))</f>
        <v>#N/A</v>
      </c>
      <c r="AS37" s="374" t="e">
        <f>_xlfn.NUMBERVALUE(CONCATENATE(AO37,AQ37),"##")</f>
        <v>#N/A</v>
      </c>
      <c r="AT37" s="377" t="e">
        <f>VLOOKUP(AS37,Datos!$I$37:$J$61,2,FALSE)</f>
        <v>#N/A</v>
      </c>
      <c r="AU37" s="226"/>
      <c r="AV37" s="227"/>
      <c r="AW37" s="227"/>
      <c r="AX37" s="228"/>
      <c r="AY37" s="228"/>
      <c r="AZ37" s="228"/>
      <c r="BA37" s="228"/>
      <c r="BB37" s="225"/>
      <c r="BC37" s="185" t="e">
        <f>IF(AX37=Datos!$C$63,Datos!$C$73,IF(AX37=Datos!$C$64,Datos!$C$74,IF(AX37=Datos!$C$65,Datos!$C$75,"Revisar")))+IF(AY37=Datos!$D$63,Datos!$D$73,IF(AY37=Datos!$D$64,Datos!$D$74,"Revisar"))+IF(AZ37=Datos!$E$63,Datos!$E$73,IF(AZ37=Datos!$E$64,Datos!$E$74,"Revisar"))+IF(BB37=Datos!$G$63,Datos!$G$73,IF(BB37=Datos!$G$64,Datos!$G$74,IF(BB37=Datos!$G$65,Datos!$G$75,"Revisar")))</f>
        <v>#VALUE!</v>
      </c>
      <c r="BD37" s="185">
        <f>IF(AX37=Datos!$C$65,BC37,0)</f>
        <v>0</v>
      </c>
      <c r="BE37" s="185">
        <f>IF(OR(AX37=Datos!$C$63,AX37=Datos!$C$64),BC37,0)</f>
        <v>0</v>
      </c>
      <c r="BF37" s="315">
        <f>IF(ROUND(AO37-SUM(BE37:BE40),0)&lt;=0,1,ROUND(AO37-SUM(BE37:BE40),0))</f>
        <v>1</v>
      </c>
      <c r="BG37" s="318" t="str">
        <f>IF(E37="Corrupción",(IF(BF37=1,"Rara Vez",IF(BF37=2,"Improbable",IF(BF37=3,"Posible",IF(BF37=4,"Probable","Seguro"))))),IF(BF37=1,"Muy Baja",IF(BF37=2,"Baja",IF(BF37=3,"Media",IF(BF37=4,"Alta","Muy Alta")))))</f>
        <v>Muy Baja</v>
      </c>
      <c r="BH37" s="315" t="e">
        <f>ROUND(AQ37-SUM(BD37:BD40),0)</f>
        <v>#N/A</v>
      </c>
      <c r="BI37" s="315" t="e">
        <f>IF(BH37=1,"Insignificante",IF(BH37=2,"Menor",IF(BH37=3,"Moderado",IF(BH37=4,"Mayor","Catastrófico"))))</f>
        <v>#N/A</v>
      </c>
      <c r="BJ37" s="300" t="e">
        <f>_xlfn.NUMBERVALUE(CONCATENATE(BF37,BH37),"##")</f>
        <v>#N/A</v>
      </c>
      <c r="BK37" s="303" t="e">
        <f>+VLOOKUP(BJ37,Datos!$I$37:$J$65,2,FALSE)</f>
        <v>#N/A</v>
      </c>
      <c r="BL37" s="306"/>
      <c r="BM37" s="229"/>
      <c r="BN37" s="225"/>
      <c r="BO37" s="225"/>
      <c r="BP37" s="225"/>
      <c r="BQ37" s="230"/>
    </row>
    <row r="38" spans="1:69" ht="15.6" customHeight="1" x14ac:dyDescent="0.25">
      <c r="A38" s="338"/>
      <c r="B38" s="341"/>
      <c r="C38" s="307"/>
      <c r="D38" s="345"/>
      <c r="E38" s="307"/>
      <c r="F38" s="323"/>
      <c r="G38" s="323"/>
      <c r="H38" s="332"/>
      <c r="I38" s="332"/>
      <c r="J38" s="332"/>
      <c r="K38" s="335"/>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0"/>
      <c r="AJ38" s="348"/>
      <c r="AK38" s="348"/>
      <c r="AL38" s="320"/>
      <c r="AM38" s="320"/>
      <c r="AN38" s="320"/>
      <c r="AO38" s="316"/>
      <c r="AP38" s="316"/>
      <c r="AQ38" s="316"/>
      <c r="AR38" s="311"/>
      <c r="AS38" s="375"/>
      <c r="AT38" s="378"/>
      <c r="AU38" s="232"/>
      <c r="AV38" s="233"/>
      <c r="AW38" s="233"/>
      <c r="AX38" s="234"/>
      <c r="AY38" s="234"/>
      <c r="AZ38" s="234"/>
      <c r="BA38" s="234"/>
      <c r="BB38" s="231"/>
      <c r="BC38" s="235" t="e">
        <f>IF(AX38=Datos!$C$63,Datos!$C$73,IF(AX38=Datos!$C$64,Datos!$C$74,IF(AX38=Datos!$C$65,Datos!$C$75,"Revisar")))+IF(AY38=Datos!$D$63,Datos!$D$73,IF(AY38=Datos!$D$64,Datos!$D$74,"Revisar"))+IF(AZ38=Datos!$E$63,Datos!$E$73,IF(AZ38=Datos!$E$64,Datos!$E$74,"Revisar"))+IF(BB38=Datos!$G$63,Datos!$G$73,IF(BB38=Datos!$G$64,Datos!$G$74,IF(BB38=Datos!$G$65,Datos!$G$75,"Revisar")))</f>
        <v>#VALUE!</v>
      </c>
      <c r="BD38" s="235">
        <f>IF(AX38=Datos!$C$65,BC38,0)</f>
        <v>0</v>
      </c>
      <c r="BE38" s="235">
        <f>IF(OR(AX38=Datos!$C$63,AX38=Datos!$C$64),BC38,0)</f>
        <v>0</v>
      </c>
      <c r="BF38" s="316"/>
      <c r="BG38" s="316"/>
      <c r="BH38" s="316"/>
      <c r="BI38" s="316"/>
      <c r="BJ38" s="301"/>
      <c r="BK38" s="304"/>
      <c r="BL38" s="307"/>
      <c r="BM38" s="236"/>
      <c r="BN38" s="231"/>
      <c r="BO38" s="231"/>
      <c r="BP38" s="231"/>
      <c r="BQ38" s="237"/>
    </row>
    <row r="39" spans="1:69" ht="43.5" customHeight="1" x14ac:dyDescent="0.25">
      <c r="A39" s="338"/>
      <c r="B39" s="341"/>
      <c r="C39" s="307"/>
      <c r="D39" s="345"/>
      <c r="E39" s="307"/>
      <c r="F39" s="323"/>
      <c r="G39" s="323"/>
      <c r="H39" s="332"/>
      <c r="I39" s="332"/>
      <c r="J39" s="332"/>
      <c r="K39" s="335"/>
      <c r="L39" s="323"/>
      <c r="M39" s="323"/>
      <c r="N39" s="323"/>
      <c r="O39" s="323"/>
      <c r="P39" s="323"/>
      <c r="Q39" s="323"/>
      <c r="R39" s="323"/>
      <c r="S39" s="323"/>
      <c r="T39" s="323"/>
      <c r="U39" s="323"/>
      <c r="V39" s="323"/>
      <c r="W39" s="323"/>
      <c r="X39" s="323"/>
      <c r="Y39" s="323"/>
      <c r="Z39" s="323"/>
      <c r="AA39" s="323"/>
      <c r="AB39" s="323"/>
      <c r="AC39" s="323"/>
      <c r="AD39" s="323"/>
      <c r="AE39" s="323"/>
      <c r="AF39" s="323"/>
      <c r="AG39" s="323"/>
      <c r="AH39" s="323"/>
      <c r="AI39" s="320"/>
      <c r="AJ39" s="348"/>
      <c r="AK39" s="348"/>
      <c r="AL39" s="320"/>
      <c r="AM39" s="320"/>
      <c r="AN39" s="320"/>
      <c r="AO39" s="316"/>
      <c r="AP39" s="316"/>
      <c r="AQ39" s="316"/>
      <c r="AR39" s="311"/>
      <c r="AS39" s="375"/>
      <c r="AT39" s="378"/>
      <c r="AU39" s="239"/>
      <c r="AV39" s="233"/>
      <c r="AW39" s="233"/>
      <c r="AX39" s="234"/>
      <c r="AY39" s="234"/>
      <c r="AZ39" s="234"/>
      <c r="BA39" s="234"/>
      <c r="BB39" s="231"/>
      <c r="BC39" s="235" t="e">
        <f>IF(AX39=Datos!$C$63,Datos!$C$73,IF(AX39=Datos!$C$64,Datos!$C$74,IF(AX39=Datos!$C$65,Datos!$C$75,"Revisar")))+IF(AY39=Datos!$D$63,Datos!$D$73,IF(AY39=Datos!$D$64,Datos!$D$74,"Revisar"))+IF(AZ39=Datos!$E$63,Datos!$E$73,IF(AZ39=Datos!$E$64,Datos!$E$74,"Revisar"))+IF(BB39=Datos!$G$63,Datos!$G$73,IF(BB39=Datos!$G$64,Datos!$G$74,IF(BB39=Datos!$G$65,Datos!$G$75,"Revisar")))</f>
        <v>#VALUE!</v>
      </c>
      <c r="BD39" s="235">
        <f>IF(AX39=Datos!$C$65,BC39,0)</f>
        <v>0</v>
      </c>
      <c r="BE39" s="235">
        <f>IF(OR(AX39=Datos!$C$63,AX39=Datos!$C$64),BC39,0)</f>
        <v>0</v>
      </c>
      <c r="BF39" s="316"/>
      <c r="BG39" s="316"/>
      <c r="BH39" s="316"/>
      <c r="BI39" s="316"/>
      <c r="BJ39" s="301"/>
      <c r="BK39" s="304"/>
      <c r="BL39" s="307"/>
      <c r="BM39" s="240"/>
      <c r="BN39" s="240"/>
      <c r="BO39" s="240"/>
      <c r="BP39" s="240"/>
      <c r="BQ39" s="241"/>
    </row>
    <row r="40" spans="1:69" ht="43.5" customHeight="1" thickBot="1" x14ac:dyDescent="0.3">
      <c r="A40" s="339"/>
      <c r="B40" s="342"/>
      <c r="C40" s="308"/>
      <c r="D40" s="346"/>
      <c r="E40" s="308"/>
      <c r="F40" s="324"/>
      <c r="G40" s="324"/>
      <c r="H40" s="333"/>
      <c r="I40" s="333"/>
      <c r="J40" s="333"/>
      <c r="K40" s="336"/>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1"/>
      <c r="AJ40" s="349"/>
      <c r="AK40" s="349"/>
      <c r="AL40" s="321"/>
      <c r="AM40" s="321"/>
      <c r="AN40" s="321"/>
      <c r="AO40" s="317"/>
      <c r="AP40" s="317"/>
      <c r="AQ40" s="317"/>
      <c r="AR40" s="312"/>
      <c r="AS40" s="376"/>
      <c r="AT40" s="379"/>
      <c r="AU40" s="243"/>
      <c r="AV40" s="244"/>
      <c r="AW40" s="244"/>
      <c r="AX40" s="245"/>
      <c r="AY40" s="245"/>
      <c r="AZ40" s="245"/>
      <c r="BA40" s="245"/>
      <c r="BB40" s="242"/>
      <c r="BC40" s="246" t="e">
        <f>IF(AX40=Datos!$C$63,Datos!$C$73,IF(AX40=Datos!$C$64,Datos!$C$74,IF(AX40=Datos!$C$65,Datos!$C$75,"Revisar")))+IF(AY40=Datos!$D$63,Datos!$D$73,IF(AY40=Datos!$D$64,Datos!$D$74,"Revisar"))+IF(AZ40=Datos!$E$63,Datos!$E$73,IF(AZ40=Datos!$E$64,Datos!$E$74,"Revisar"))+IF(BB40=Datos!$G$63,Datos!$G$73,IF(BB40=Datos!$G$64,Datos!$G$74,IF(BB40=Datos!$G$65,Datos!$G$75,"Revisar")))</f>
        <v>#VALUE!</v>
      </c>
      <c r="BD40" s="246">
        <f>IF(AX40=Datos!$C$65,BC40,0)</f>
        <v>0</v>
      </c>
      <c r="BE40" s="246">
        <f>IF(OR(AX40=Datos!$C$63,AX40=Datos!$C$64),BC40,0)</f>
        <v>0</v>
      </c>
      <c r="BF40" s="317"/>
      <c r="BG40" s="317"/>
      <c r="BH40" s="317"/>
      <c r="BI40" s="317"/>
      <c r="BJ40" s="302"/>
      <c r="BK40" s="305"/>
      <c r="BL40" s="308"/>
      <c r="BM40" s="247"/>
      <c r="BN40" s="247"/>
      <c r="BO40" s="247"/>
      <c r="BP40" s="247"/>
      <c r="BQ40" s="248"/>
    </row>
    <row r="41" spans="1:69" s="178" customFormat="1" ht="15.6" customHeight="1" x14ac:dyDescent="0.2">
      <c r="A41" s="337"/>
      <c r="B41" s="340"/>
      <c r="C41" s="343"/>
      <c r="D41" s="344"/>
      <c r="E41" s="343"/>
      <c r="F41" s="322"/>
      <c r="G41" s="322"/>
      <c r="H41" s="331"/>
      <c r="I41" s="331"/>
      <c r="J41" s="331"/>
      <c r="K41" s="334" t="str">
        <f>CONCATENATE(H41," ",I41," ",J41)</f>
        <v xml:space="preserve">  </v>
      </c>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2"/>
      <c r="AI41" s="319">
        <f>COUNTIF(P41:AH44,"Si")</f>
        <v>0</v>
      </c>
      <c r="AJ41" s="347">
        <f>IF((COUNTIF(O41:AH44,"Si"))&lt;=0,0,(IF((COUNTIF(O41:AH44,"Si"))&lt;=5,3,(IF(COUNTIF(O41:AH44,"Si")&lt;=11,4,5)))))</f>
        <v>0</v>
      </c>
      <c r="AK41" s="347">
        <f>IF((COUNTIF(O41:AH44,"Si"))&lt;=0,0,(IF((COUNTIF(O41:AH44,"Si"))&lt;=5,"MODERADO",(IF(COUNTIF(O41:AH44,"Si")&lt;=11,"ALTO","EXTREMO")))))</f>
        <v>0</v>
      </c>
      <c r="AL41" s="319"/>
      <c r="AM41" s="319"/>
      <c r="AN41" s="319" t="str">
        <f t="shared" ref="AN41" si="15">IF(AM41="Rara vez",1,(IF(AM41="Improbable",2,(IF(AM41="Posible",3,IF(AM41="Probable",4,IF(AM41="Seguro",5,"Revisar")))))))</f>
        <v>Revisar</v>
      </c>
      <c r="AO41" s="318">
        <f t="shared" ref="AO41" si="16">IF(E41="Corrupción",AN41,IF(AL41&lt;=2,1,IF(AL41&lt;=24,2,IF(AL41&lt;=500,3,IF(AL41&lt;=5000,4,IF(AL41&gt;5000,5,"Revisar"))))))</f>
        <v>1</v>
      </c>
      <c r="AP41" s="318" t="str">
        <f t="shared" ref="AP41" si="17">IF(E41="Corrupción",(IF(AO41=1,"Rara Vez",IF(AO41=2,"Improbable",IF(AO41=3,"Posible",IF(AO41=4,"Probable",IF(AO41=5,"Seguro","Revisar")))))),IF(AO41=1,"Muy Baja",IF(AO41=2,"Baja",IF(AO41=3,"Media",IF(AO41=4,"Alta","Muy Alta")))))</f>
        <v>Muy Baja</v>
      </c>
      <c r="AQ41" s="318" t="e">
        <f>IF(E41="Corrupción",AJ41,(ROUND(((VLOOKUP(M41,Datos!$B$25:$C$29,2,FALSE)*Datos!$B$32)+(VLOOKUP(N41,Datos!$B$25:$C$29,2,FALSE)*Datos!$C$32)+(VLOOKUP(O41,Datos!$B$25:$C$29,2,FALSE)*Datos!$D$32))*5,0)))</f>
        <v>#N/A</v>
      </c>
      <c r="AR41" s="310" t="e">
        <f>IF(AQ41=1,"Insignificante",IF(AQ41=2,"Menor",IF(AQ41=3,"Moderado",IF(AQ41=4,"Mayor","Catastrófico"))))</f>
        <v>#N/A</v>
      </c>
      <c r="AS41" s="374" t="e">
        <f>_xlfn.NUMBERVALUE(CONCATENATE(AO41,AQ41),"##")</f>
        <v>#N/A</v>
      </c>
      <c r="AT41" s="377" t="e">
        <f>VLOOKUP(AS41,Datos!$I$37:$J$61,2,FALSE)</f>
        <v>#N/A</v>
      </c>
      <c r="AU41" s="226"/>
      <c r="AV41" s="227"/>
      <c r="AW41" s="227"/>
      <c r="AX41" s="228"/>
      <c r="AY41" s="228"/>
      <c r="AZ41" s="228"/>
      <c r="BA41" s="228"/>
      <c r="BB41" s="225"/>
      <c r="BC41" s="185" t="e">
        <f>IF(AX41=Datos!$C$63,Datos!$C$73,IF(AX41=Datos!$C$64,Datos!$C$74,IF(AX41=Datos!$C$65,Datos!$C$75,"Revisar")))+IF(AY41=Datos!$D$63,Datos!$D$73,IF(AY41=Datos!$D$64,Datos!$D$74,"Revisar"))+IF(AZ41=Datos!$E$63,Datos!$E$73,IF(AZ41=Datos!$E$64,Datos!$E$74,"Revisar"))+IF(BB41=Datos!$G$63,Datos!$G$73,IF(BB41=Datos!$G$64,Datos!$G$74,IF(BB41=Datos!$G$65,Datos!$G$75,"Revisar")))</f>
        <v>#VALUE!</v>
      </c>
      <c r="BD41" s="185">
        <f>IF(AX41=Datos!$C$65,BC41,0)</f>
        <v>0</v>
      </c>
      <c r="BE41" s="185">
        <f>IF(OR(AX41=Datos!$C$63,AX41=Datos!$C$64),BC41,0)</f>
        <v>0</v>
      </c>
      <c r="BF41" s="315">
        <f>IF(ROUND(AO41-SUM(BE41:BE44),0)&lt;=0,1,ROUND(AO41-SUM(BE41:BE44),0))</f>
        <v>1</v>
      </c>
      <c r="BG41" s="318" t="str">
        <f>IF(E41="Corrupción",(IF(BF41=1,"Rara Vez",IF(BF41=2,"Improbable",IF(BF41=3,"Posible",IF(BF41=4,"Probable","Seguro"))))),IF(BF41=1,"Muy Baja",IF(BF41=2,"Baja",IF(BF41=3,"Media",IF(BF41=4,"Alta","Muy Alta")))))</f>
        <v>Muy Baja</v>
      </c>
      <c r="BH41" s="315" t="e">
        <f>ROUND(AQ41-SUM(BD41:BD44),0)</f>
        <v>#N/A</v>
      </c>
      <c r="BI41" s="315" t="e">
        <f>IF(BH41=1,"Insignificante",IF(BH41=2,"Menor",IF(BH41=3,"Moderado",IF(BH41=4,"Mayor","Catastrófico"))))</f>
        <v>#N/A</v>
      </c>
      <c r="BJ41" s="300" t="e">
        <f>_xlfn.NUMBERVALUE(CONCATENATE(BF41,BH41),"##")</f>
        <v>#N/A</v>
      </c>
      <c r="BK41" s="303" t="e">
        <f>+VLOOKUP(BJ41,Datos!$I$37:$J$65,2,FALSE)</f>
        <v>#N/A</v>
      </c>
      <c r="BL41" s="306"/>
      <c r="BM41" s="229"/>
      <c r="BN41" s="225"/>
      <c r="BO41" s="225"/>
      <c r="BP41" s="225"/>
      <c r="BQ41" s="230"/>
    </row>
    <row r="42" spans="1:69" ht="15.6" customHeight="1" x14ac:dyDescent="0.25">
      <c r="A42" s="338"/>
      <c r="B42" s="341"/>
      <c r="C42" s="307"/>
      <c r="D42" s="345"/>
      <c r="E42" s="307"/>
      <c r="F42" s="323"/>
      <c r="G42" s="323"/>
      <c r="H42" s="332"/>
      <c r="I42" s="332"/>
      <c r="J42" s="332"/>
      <c r="K42" s="335"/>
      <c r="L42" s="323"/>
      <c r="M42" s="323"/>
      <c r="N42" s="323"/>
      <c r="O42" s="323"/>
      <c r="P42" s="323"/>
      <c r="Q42" s="323"/>
      <c r="R42" s="323"/>
      <c r="S42" s="323"/>
      <c r="T42" s="323"/>
      <c r="U42" s="323"/>
      <c r="V42" s="323"/>
      <c r="W42" s="323"/>
      <c r="X42" s="323"/>
      <c r="Y42" s="323"/>
      <c r="Z42" s="323"/>
      <c r="AA42" s="323"/>
      <c r="AB42" s="323"/>
      <c r="AC42" s="323"/>
      <c r="AD42" s="323"/>
      <c r="AE42" s="323"/>
      <c r="AF42" s="323"/>
      <c r="AG42" s="323"/>
      <c r="AH42" s="323"/>
      <c r="AI42" s="320"/>
      <c r="AJ42" s="348"/>
      <c r="AK42" s="348"/>
      <c r="AL42" s="320"/>
      <c r="AM42" s="320"/>
      <c r="AN42" s="320"/>
      <c r="AO42" s="316"/>
      <c r="AP42" s="316"/>
      <c r="AQ42" s="316"/>
      <c r="AR42" s="311"/>
      <c r="AS42" s="375"/>
      <c r="AT42" s="378"/>
      <c r="AU42" s="232"/>
      <c r="AV42" s="233"/>
      <c r="AW42" s="233"/>
      <c r="AX42" s="234"/>
      <c r="AY42" s="234"/>
      <c r="AZ42" s="234"/>
      <c r="BA42" s="234"/>
      <c r="BB42" s="231"/>
      <c r="BC42" s="235" t="e">
        <f>IF(AX42=Datos!$C$63,Datos!$C$73,IF(AX42=Datos!$C$64,Datos!$C$74,IF(AX42=Datos!$C$65,Datos!$C$75,"Revisar")))+IF(AY42=Datos!$D$63,Datos!$D$73,IF(AY42=Datos!$D$64,Datos!$D$74,"Revisar"))+IF(AZ42=Datos!$E$63,Datos!$E$73,IF(AZ42=Datos!$E$64,Datos!$E$74,"Revisar"))+IF(BB42=Datos!$G$63,Datos!$G$73,IF(BB42=Datos!$G$64,Datos!$G$74,IF(BB42=Datos!$G$65,Datos!$G$75,"Revisar")))</f>
        <v>#VALUE!</v>
      </c>
      <c r="BD42" s="235">
        <f>IF(AX42=Datos!$C$65,BC42,0)</f>
        <v>0</v>
      </c>
      <c r="BE42" s="235">
        <f>IF(OR(AX42=Datos!$C$63,AX42=Datos!$C$64),BC42,0)</f>
        <v>0</v>
      </c>
      <c r="BF42" s="316"/>
      <c r="BG42" s="316"/>
      <c r="BH42" s="316"/>
      <c r="BI42" s="316"/>
      <c r="BJ42" s="301"/>
      <c r="BK42" s="304"/>
      <c r="BL42" s="307"/>
      <c r="BM42" s="236"/>
      <c r="BN42" s="231"/>
      <c r="BO42" s="231"/>
      <c r="BP42" s="231"/>
      <c r="BQ42" s="237"/>
    </row>
    <row r="43" spans="1:69" ht="43.5" customHeight="1" x14ac:dyDescent="0.25">
      <c r="A43" s="338"/>
      <c r="B43" s="341"/>
      <c r="C43" s="307"/>
      <c r="D43" s="345"/>
      <c r="E43" s="307"/>
      <c r="F43" s="323"/>
      <c r="G43" s="323"/>
      <c r="H43" s="332"/>
      <c r="I43" s="332"/>
      <c r="J43" s="332"/>
      <c r="K43" s="335"/>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0"/>
      <c r="AJ43" s="348"/>
      <c r="AK43" s="348"/>
      <c r="AL43" s="320"/>
      <c r="AM43" s="320"/>
      <c r="AN43" s="320"/>
      <c r="AO43" s="316"/>
      <c r="AP43" s="316"/>
      <c r="AQ43" s="316"/>
      <c r="AR43" s="311"/>
      <c r="AS43" s="375"/>
      <c r="AT43" s="378"/>
      <c r="AU43" s="239"/>
      <c r="AV43" s="233"/>
      <c r="AW43" s="233"/>
      <c r="AX43" s="234"/>
      <c r="AY43" s="234"/>
      <c r="AZ43" s="234"/>
      <c r="BA43" s="234"/>
      <c r="BB43" s="231"/>
      <c r="BC43" s="235" t="e">
        <f>IF(AX43=Datos!$C$63,Datos!$C$73,IF(AX43=Datos!$C$64,Datos!$C$74,IF(AX43=Datos!$C$65,Datos!$C$75,"Revisar")))+IF(AY43=Datos!$D$63,Datos!$D$73,IF(AY43=Datos!$D$64,Datos!$D$74,"Revisar"))+IF(AZ43=Datos!$E$63,Datos!$E$73,IF(AZ43=Datos!$E$64,Datos!$E$74,"Revisar"))+IF(BB43=Datos!$G$63,Datos!$G$73,IF(BB43=Datos!$G$64,Datos!$G$74,IF(BB43=Datos!$G$65,Datos!$G$75,"Revisar")))</f>
        <v>#VALUE!</v>
      </c>
      <c r="BD43" s="235">
        <f>IF(AX43=Datos!$C$65,BC43,0)</f>
        <v>0</v>
      </c>
      <c r="BE43" s="235">
        <f>IF(OR(AX43=Datos!$C$63,AX43=Datos!$C$64),BC43,0)</f>
        <v>0</v>
      </c>
      <c r="BF43" s="316"/>
      <c r="BG43" s="316"/>
      <c r="BH43" s="316"/>
      <c r="BI43" s="316"/>
      <c r="BJ43" s="301"/>
      <c r="BK43" s="304"/>
      <c r="BL43" s="307"/>
      <c r="BM43" s="240"/>
      <c r="BN43" s="240"/>
      <c r="BO43" s="240"/>
      <c r="BP43" s="240"/>
      <c r="BQ43" s="241"/>
    </row>
    <row r="44" spans="1:69" ht="43.5" customHeight="1" thickBot="1" x14ac:dyDescent="0.3">
      <c r="A44" s="339"/>
      <c r="B44" s="342"/>
      <c r="C44" s="308"/>
      <c r="D44" s="346"/>
      <c r="E44" s="308"/>
      <c r="F44" s="324"/>
      <c r="G44" s="324"/>
      <c r="H44" s="333"/>
      <c r="I44" s="333"/>
      <c r="J44" s="333"/>
      <c r="K44" s="336"/>
      <c r="L44" s="324"/>
      <c r="M44" s="324"/>
      <c r="N44" s="324"/>
      <c r="O44" s="324"/>
      <c r="P44" s="324"/>
      <c r="Q44" s="324"/>
      <c r="R44" s="324"/>
      <c r="S44" s="324"/>
      <c r="T44" s="324"/>
      <c r="U44" s="324"/>
      <c r="V44" s="324"/>
      <c r="W44" s="324"/>
      <c r="X44" s="324"/>
      <c r="Y44" s="324"/>
      <c r="Z44" s="324"/>
      <c r="AA44" s="324"/>
      <c r="AB44" s="324"/>
      <c r="AC44" s="324"/>
      <c r="AD44" s="324"/>
      <c r="AE44" s="324"/>
      <c r="AF44" s="324"/>
      <c r="AG44" s="324"/>
      <c r="AH44" s="324"/>
      <c r="AI44" s="321"/>
      <c r="AJ44" s="349"/>
      <c r="AK44" s="349"/>
      <c r="AL44" s="321"/>
      <c r="AM44" s="321"/>
      <c r="AN44" s="321"/>
      <c r="AO44" s="317"/>
      <c r="AP44" s="317"/>
      <c r="AQ44" s="317"/>
      <c r="AR44" s="312"/>
      <c r="AS44" s="376"/>
      <c r="AT44" s="379"/>
      <c r="AU44" s="243"/>
      <c r="AV44" s="244"/>
      <c r="AW44" s="244"/>
      <c r="AX44" s="245"/>
      <c r="AY44" s="245"/>
      <c r="AZ44" s="245"/>
      <c r="BA44" s="245"/>
      <c r="BB44" s="242"/>
      <c r="BC44" s="246" t="e">
        <f>IF(AX44=Datos!$C$63,Datos!$C$73,IF(AX44=Datos!$C$64,Datos!$C$74,IF(AX44=Datos!$C$65,Datos!$C$75,"Revisar")))+IF(AY44=Datos!$D$63,Datos!$D$73,IF(AY44=Datos!$D$64,Datos!$D$74,"Revisar"))+IF(AZ44=Datos!$E$63,Datos!$E$73,IF(AZ44=Datos!$E$64,Datos!$E$74,"Revisar"))+IF(BB44=Datos!$G$63,Datos!$G$73,IF(BB44=Datos!$G$64,Datos!$G$74,IF(BB44=Datos!$G$65,Datos!$G$75,"Revisar")))</f>
        <v>#VALUE!</v>
      </c>
      <c r="BD44" s="246">
        <f>IF(AX44=Datos!$C$65,BC44,0)</f>
        <v>0</v>
      </c>
      <c r="BE44" s="246">
        <f>IF(OR(AX44=Datos!$C$63,AX44=Datos!$C$64),BC44,0)</f>
        <v>0</v>
      </c>
      <c r="BF44" s="317"/>
      <c r="BG44" s="317"/>
      <c r="BH44" s="317"/>
      <c r="BI44" s="317"/>
      <c r="BJ44" s="302"/>
      <c r="BK44" s="305"/>
      <c r="BL44" s="308"/>
      <c r="BM44" s="247"/>
      <c r="BN44" s="247"/>
      <c r="BO44" s="247"/>
      <c r="BP44" s="247"/>
      <c r="BQ44" s="248"/>
    </row>
    <row r="45" spans="1:69" s="178" customFormat="1" ht="15.6" customHeight="1" x14ac:dyDescent="0.2">
      <c r="A45" s="337"/>
      <c r="B45" s="340"/>
      <c r="C45" s="343"/>
      <c r="D45" s="344"/>
      <c r="E45" s="343"/>
      <c r="F45" s="322"/>
      <c r="G45" s="322"/>
      <c r="H45" s="331"/>
      <c r="I45" s="331"/>
      <c r="J45" s="331"/>
      <c r="K45" s="334" t="str">
        <f>CONCATENATE(H45," ",I45," ",J45)</f>
        <v xml:space="preserve">  </v>
      </c>
      <c r="L45" s="322"/>
      <c r="M45" s="322"/>
      <c r="N45" s="322"/>
      <c r="O45" s="322"/>
      <c r="P45" s="322"/>
      <c r="Q45" s="322"/>
      <c r="R45" s="322"/>
      <c r="S45" s="322"/>
      <c r="T45" s="322"/>
      <c r="U45" s="322"/>
      <c r="V45" s="322"/>
      <c r="W45" s="322"/>
      <c r="X45" s="322"/>
      <c r="Y45" s="322"/>
      <c r="Z45" s="322"/>
      <c r="AA45" s="322"/>
      <c r="AB45" s="322"/>
      <c r="AC45" s="322"/>
      <c r="AD45" s="322"/>
      <c r="AE45" s="322"/>
      <c r="AF45" s="322"/>
      <c r="AG45" s="322"/>
      <c r="AH45" s="322"/>
      <c r="AI45" s="319">
        <f>COUNTIF(P45:AH48,"Si")</f>
        <v>0</v>
      </c>
      <c r="AJ45" s="347">
        <f>IF((COUNTIF(O45:AH48,"Si"))&lt;=0,0,(IF((COUNTIF(O45:AH48,"Si"))&lt;=5,3,(IF(COUNTIF(O45:AH48,"Si")&lt;=11,4,5)))))</f>
        <v>0</v>
      </c>
      <c r="AK45" s="347">
        <f>IF((COUNTIF(O45:AH48,"Si"))&lt;=0,0,(IF((COUNTIF(O45:AH48,"Si"))&lt;=5,"MODERADO",(IF(COUNTIF(O45:AH48,"Si")&lt;=11,"ALTO","EXTREMO")))))</f>
        <v>0</v>
      </c>
      <c r="AL45" s="319"/>
      <c r="AM45" s="319"/>
      <c r="AN45" s="319" t="str">
        <f t="shared" ref="AN45" si="18">IF(AM45="Rara vez",1,(IF(AM45="Improbable",2,(IF(AM45="Posible",3,IF(AM45="Probable",4,IF(AM45="Seguro",5,"Revisar")))))))</f>
        <v>Revisar</v>
      </c>
      <c r="AO45" s="318">
        <f t="shared" ref="AO45" si="19">IF(E45="Corrupción",AN45,IF(AL45&lt;=2,1,IF(AL45&lt;=24,2,IF(AL45&lt;=500,3,IF(AL45&lt;=5000,4,IF(AL45&gt;5000,5,"Revisar"))))))</f>
        <v>1</v>
      </c>
      <c r="AP45" s="318" t="str">
        <f t="shared" ref="AP45" si="20">IF(E45="Corrupción",(IF(AO45=1,"Rara Vez",IF(AO45=2,"Improbable",IF(AO45=3,"Posible",IF(AO45=4,"Probable",IF(AO45=5,"Seguro","Revisar")))))),IF(AO45=1,"Muy Baja",IF(AO45=2,"Baja",IF(AO45=3,"Media",IF(AO45=4,"Alta","Muy Alta")))))</f>
        <v>Muy Baja</v>
      </c>
      <c r="AQ45" s="318" t="e">
        <f>IF(E45="Corrupción",AJ45,(ROUND(((VLOOKUP(M45,Datos!$B$25:$C$29,2,FALSE)*Datos!$B$32)+(VLOOKUP(N45,Datos!$B$25:$C$29,2,FALSE)*Datos!$C$32)+(VLOOKUP(O45,Datos!$B$25:$C$29,2,FALSE)*Datos!$D$32))*5,0)))</f>
        <v>#N/A</v>
      </c>
      <c r="AR45" s="310" t="e">
        <f>IF(AQ45=1,"Insignificante",IF(AQ45=2,"Menor",IF(AQ45=3,"Moderado",IF(AQ45=4,"Mayor","Catastrófico"))))</f>
        <v>#N/A</v>
      </c>
      <c r="AS45" s="374" t="e">
        <f>_xlfn.NUMBERVALUE(CONCATENATE(AO45,AQ45),"##")</f>
        <v>#N/A</v>
      </c>
      <c r="AT45" s="377" t="e">
        <f>VLOOKUP(AS45,Datos!$I$37:$J$61,2,FALSE)</f>
        <v>#N/A</v>
      </c>
      <c r="AU45" s="226"/>
      <c r="AV45" s="227"/>
      <c r="AW45" s="227"/>
      <c r="AX45" s="228"/>
      <c r="AY45" s="228"/>
      <c r="AZ45" s="228"/>
      <c r="BA45" s="228"/>
      <c r="BB45" s="225"/>
      <c r="BC45" s="185" t="e">
        <f>IF(AX45=Datos!$C$63,Datos!$C$73,IF(AX45=Datos!$C$64,Datos!$C$74,IF(AX45=Datos!$C$65,Datos!$C$75,"Revisar")))+IF(AY45=Datos!$D$63,Datos!$D$73,IF(AY45=Datos!$D$64,Datos!$D$74,"Revisar"))+IF(AZ45=Datos!$E$63,Datos!$E$73,IF(AZ45=Datos!$E$64,Datos!$E$74,"Revisar"))+IF(BB45=Datos!$G$63,Datos!$G$73,IF(BB45=Datos!$G$64,Datos!$G$74,IF(BB45=Datos!$G$65,Datos!$G$75,"Revisar")))</f>
        <v>#VALUE!</v>
      </c>
      <c r="BD45" s="185">
        <f>IF(AX45=Datos!$C$65,BC45,0)</f>
        <v>0</v>
      </c>
      <c r="BE45" s="185">
        <f>IF(OR(AX45=Datos!$C$63,AX45=Datos!$C$64),BC45,0)</f>
        <v>0</v>
      </c>
      <c r="BF45" s="315">
        <f>IF(ROUND(AO45-SUM(BE45:BE48),0)&lt;=0,1,ROUND(AO45-SUM(BE45:BE48),0))</f>
        <v>1</v>
      </c>
      <c r="BG45" s="318" t="str">
        <f>IF(E45="Corrupción",(IF(BF45=1,"Rara Vez",IF(BF45=2,"Improbable",IF(BF45=3,"Posible",IF(BF45=4,"Probable","Seguro"))))),IF(BF45=1,"Muy Baja",IF(BF45=2,"Baja",IF(BF45=3,"Media",IF(BF45=4,"Alta","Muy Alta")))))</f>
        <v>Muy Baja</v>
      </c>
      <c r="BH45" s="315" t="e">
        <f>ROUND(AQ45-SUM(BD45:BD48),0)</f>
        <v>#N/A</v>
      </c>
      <c r="BI45" s="315" t="e">
        <f>IF(BH45=1,"Insignificante",IF(BH45=2,"Menor",IF(BH45=3,"Moderado",IF(BH45=4,"Mayor","Catastrófico"))))</f>
        <v>#N/A</v>
      </c>
      <c r="BJ45" s="300" t="e">
        <f>_xlfn.NUMBERVALUE(CONCATENATE(BF45,BH45),"##")</f>
        <v>#N/A</v>
      </c>
      <c r="BK45" s="303" t="e">
        <f>+VLOOKUP(BJ45,Datos!$I$37:$J$65,2,FALSE)</f>
        <v>#N/A</v>
      </c>
      <c r="BL45" s="306"/>
      <c r="BM45" s="229"/>
      <c r="BN45" s="225"/>
      <c r="BO45" s="225"/>
      <c r="BP45" s="225"/>
      <c r="BQ45" s="230"/>
    </row>
    <row r="46" spans="1:69" ht="15.6" customHeight="1" x14ac:dyDescent="0.25">
      <c r="A46" s="338"/>
      <c r="B46" s="341"/>
      <c r="C46" s="307"/>
      <c r="D46" s="345"/>
      <c r="E46" s="307"/>
      <c r="F46" s="323"/>
      <c r="G46" s="323"/>
      <c r="H46" s="332"/>
      <c r="I46" s="332"/>
      <c r="J46" s="332"/>
      <c r="K46" s="335"/>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0"/>
      <c r="AJ46" s="348"/>
      <c r="AK46" s="348"/>
      <c r="AL46" s="320"/>
      <c r="AM46" s="320"/>
      <c r="AN46" s="320"/>
      <c r="AO46" s="316"/>
      <c r="AP46" s="316"/>
      <c r="AQ46" s="316"/>
      <c r="AR46" s="311"/>
      <c r="AS46" s="375"/>
      <c r="AT46" s="378"/>
      <c r="AU46" s="232"/>
      <c r="AV46" s="233"/>
      <c r="AW46" s="233"/>
      <c r="AX46" s="234"/>
      <c r="AY46" s="234"/>
      <c r="AZ46" s="234"/>
      <c r="BA46" s="234"/>
      <c r="BB46" s="231"/>
      <c r="BC46" s="235" t="e">
        <f>IF(AX46=Datos!$C$63,Datos!$C$73,IF(AX46=Datos!$C$64,Datos!$C$74,IF(AX46=Datos!$C$65,Datos!$C$75,"Revisar")))+IF(AY46=Datos!$D$63,Datos!$D$73,IF(AY46=Datos!$D$64,Datos!$D$74,"Revisar"))+IF(AZ46=Datos!$E$63,Datos!$E$73,IF(AZ46=Datos!$E$64,Datos!$E$74,"Revisar"))+IF(BB46=Datos!$G$63,Datos!$G$73,IF(BB46=Datos!$G$64,Datos!$G$74,IF(BB46=Datos!$G$65,Datos!$G$75,"Revisar")))</f>
        <v>#VALUE!</v>
      </c>
      <c r="BD46" s="235">
        <f>IF(AX46=Datos!$C$65,BC46,0)</f>
        <v>0</v>
      </c>
      <c r="BE46" s="235">
        <f>IF(OR(AX46=Datos!$C$63,AX46=Datos!$C$64),BC46,0)</f>
        <v>0</v>
      </c>
      <c r="BF46" s="316"/>
      <c r="BG46" s="316"/>
      <c r="BH46" s="316"/>
      <c r="BI46" s="316"/>
      <c r="BJ46" s="301"/>
      <c r="BK46" s="304"/>
      <c r="BL46" s="307"/>
      <c r="BM46" s="236"/>
      <c r="BN46" s="231"/>
      <c r="BO46" s="231"/>
      <c r="BP46" s="231"/>
      <c r="BQ46" s="237"/>
    </row>
    <row r="47" spans="1:69" ht="43.5" customHeight="1" x14ac:dyDescent="0.25">
      <c r="A47" s="338"/>
      <c r="B47" s="341"/>
      <c r="C47" s="307"/>
      <c r="D47" s="345"/>
      <c r="E47" s="307"/>
      <c r="F47" s="323"/>
      <c r="G47" s="323"/>
      <c r="H47" s="332"/>
      <c r="I47" s="332"/>
      <c r="J47" s="332"/>
      <c r="K47" s="335"/>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0"/>
      <c r="AJ47" s="348"/>
      <c r="AK47" s="348"/>
      <c r="AL47" s="320"/>
      <c r="AM47" s="320"/>
      <c r="AN47" s="320"/>
      <c r="AO47" s="316"/>
      <c r="AP47" s="316"/>
      <c r="AQ47" s="316"/>
      <c r="AR47" s="311"/>
      <c r="AS47" s="375"/>
      <c r="AT47" s="378"/>
      <c r="AU47" s="239"/>
      <c r="AV47" s="233"/>
      <c r="AW47" s="233"/>
      <c r="AX47" s="234"/>
      <c r="AY47" s="234"/>
      <c r="AZ47" s="234"/>
      <c r="BA47" s="234"/>
      <c r="BB47" s="231"/>
      <c r="BC47" s="235" t="e">
        <f>IF(AX47=Datos!$C$63,Datos!$C$73,IF(AX47=Datos!$C$64,Datos!$C$74,IF(AX47=Datos!$C$65,Datos!$C$75,"Revisar")))+IF(AY47=Datos!$D$63,Datos!$D$73,IF(AY47=Datos!$D$64,Datos!$D$74,"Revisar"))+IF(AZ47=Datos!$E$63,Datos!$E$73,IF(AZ47=Datos!$E$64,Datos!$E$74,"Revisar"))+IF(BB47=Datos!$G$63,Datos!$G$73,IF(BB47=Datos!$G$64,Datos!$G$74,IF(BB47=Datos!$G$65,Datos!$G$75,"Revisar")))</f>
        <v>#VALUE!</v>
      </c>
      <c r="BD47" s="235">
        <f>IF(AX47=Datos!$C$65,BC47,0)</f>
        <v>0</v>
      </c>
      <c r="BE47" s="235">
        <f>IF(OR(AX47=Datos!$C$63,AX47=Datos!$C$64),BC47,0)</f>
        <v>0</v>
      </c>
      <c r="BF47" s="316"/>
      <c r="BG47" s="316"/>
      <c r="BH47" s="316"/>
      <c r="BI47" s="316"/>
      <c r="BJ47" s="301"/>
      <c r="BK47" s="304"/>
      <c r="BL47" s="307"/>
      <c r="BM47" s="240"/>
      <c r="BN47" s="240"/>
      <c r="BO47" s="240"/>
      <c r="BP47" s="240"/>
      <c r="BQ47" s="241"/>
    </row>
    <row r="48" spans="1:69" ht="43.5" customHeight="1" thickBot="1" x14ac:dyDescent="0.3">
      <c r="A48" s="339"/>
      <c r="B48" s="342"/>
      <c r="C48" s="308"/>
      <c r="D48" s="346"/>
      <c r="E48" s="308"/>
      <c r="F48" s="324"/>
      <c r="G48" s="324"/>
      <c r="H48" s="333"/>
      <c r="I48" s="333"/>
      <c r="J48" s="333"/>
      <c r="K48" s="336"/>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1"/>
      <c r="AJ48" s="349"/>
      <c r="AK48" s="349"/>
      <c r="AL48" s="321"/>
      <c r="AM48" s="321"/>
      <c r="AN48" s="321"/>
      <c r="AO48" s="317"/>
      <c r="AP48" s="317"/>
      <c r="AQ48" s="317"/>
      <c r="AR48" s="312"/>
      <c r="AS48" s="376"/>
      <c r="AT48" s="379"/>
      <c r="AU48" s="243"/>
      <c r="AV48" s="244"/>
      <c r="AW48" s="244"/>
      <c r="AX48" s="245"/>
      <c r="AY48" s="245"/>
      <c r="AZ48" s="245"/>
      <c r="BA48" s="245"/>
      <c r="BB48" s="242"/>
      <c r="BC48" s="246" t="e">
        <f>IF(AX48=Datos!$C$63,Datos!$C$73,IF(AX48=Datos!$C$64,Datos!$C$74,IF(AX48=Datos!$C$65,Datos!$C$75,"Revisar")))+IF(AY48=Datos!$D$63,Datos!$D$73,IF(AY48=Datos!$D$64,Datos!$D$74,"Revisar"))+IF(AZ48=Datos!$E$63,Datos!$E$73,IF(AZ48=Datos!$E$64,Datos!$E$74,"Revisar"))+IF(BB48=Datos!$G$63,Datos!$G$73,IF(BB48=Datos!$G$64,Datos!$G$74,IF(BB48=Datos!$G$65,Datos!$G$75,"Revisar")))</f>
        <v>#VALUE!</v>
      </c>
      <c r="BD48" s="246">
        <f>IF(AX48=Datos!$C$65,BC48,0)</f>
        <v>0</v>
      </c>
      <c r="BE48" s="246">
        <f>IF(OR(AX48=Datos!$C$63,AX48=Datos!$C$64),BC48,0)</f>
        <v>0</v>
      </c>
      <c r="BF48" s="317"/>
      <c r="BG48" s="317"/>
      <c r="BH48" s="317"/>
      <c r="BI48" s="317"/>
      <c r="BJ48" s="302"/>
      <c r="BK48" s="305"/>
      <c r="BL48" s="308"/>
      <c r="BM48" s="247"/>
      <c r="BN48" s="247"/>
      <c r="BO48" s="247"/>
      <c r="BP48" s="247"/>
      <c r="BQ48" s="248"/>
    </row>
    <row r="49" spans="1:69" s="178" customFormat="1" ht="15.6" customHeight="1" x14ac:dyDescent="0.2">
      <c r="A49" s="337"/>
      <c r="B49" s="340"/>
      <c r="C49" s="343"/>
      <c r="D49" s="344"/>
      <c r="E49" s="343"/>
      <c r="F49" s="322"/>
      <c r="G49" s="322"/>
      <c r="H49" s="331"/>
      <c r="I49" s="331"/>
      <c r="J49" s="331"/>
      <c r="K49" s="334" t="str">
        <f>CONCATENATE(H49," ",I49," ",J49)</f>
        <v xml:space="preserve">  </v>
      </c>
      <c r="L49" s="322"/>
      <c r="M49" s="322"/>
      <c r="N49" s="322"/>
      <c r="O49" s="322"/>
      <c r="P49" s="322"/>
      <c r="Q49" s="322"/>
      <c r="R49" s="322"/>
      <c r="S49" s="322"/>
      <c r="T49" s="322"/>
      <c r="U49" s="322"/>
      <c r="V49" s="322"/>
      <c r="W49" s="322"/>
      <c r="X49" s="322"/>
      <c r="Y49" s="322"/>
      <c r="Z49" s="322"/>
      <c r="AA49" s="322"/>
      <c r="AB49" s="322"/>
      <c r="AC49" s="322"/>
      <c r="AD49" s="322"/>
      <c r="AE49" s="322"/>
      <c r="AF49" s="322"/>
      <c r="AG49" s="322"/>
      <c r="AH49" s="322"/>
      <c r="AI49" s="319">
        <f>COUNTIF(P49:AH52,"Si")</f>
        <v>0</v>
      </c>
      <c r="AJ49" s="347">
        <f>IF((COUNTIF(O49:AH52,"Si"))&lt;=0,0,(IF((COUNTIF(O49:AH52,"Si"))&lt;=5,3,(IF(COUNTIF(O49:AH52,"Si")&lt;=11,4,5)))))</f>
        <v>0</v>
      </c>
      <c r="AK49" s="347">
        <f>IF((COUNTIF(O49:AH52,"Si"))&lt;=0,0,(IF((COUNTIF(O49:AH52,"Si"))&lt;=5,"MODERADO",(IF(COUNTIF(O49:AH52,"Si")&lt;=11,"ALTO","EXTREMO")))))</f>
        <v>0</v>
      </c>
      <c r="AL49" s="319"/>
      <c r="AM49" s="319"/>
      <c r="AN49" s="319" t="str">
        <f t="shared" ref="AN49" si="21">IF(AM49="Rara vez",1,(IF(AM49="Improbable",2,(IF(AM49="Posible",3,IF(AM49="Probable",4,IF(AM49="Seguro",5,"Revisar")))))))</f>
        <v>Revisar</v>
      </c>
      <c r="AO49" s="318">
        <f t="shared" ref="AO49" si="22">IF(E49="Corrupción",AN49,IF(AL49&lt;=2,1,IF(AL49&lt;=24,2,IF(AL49&lt;=500,3,IF(AL49&lt;=5000,4,IF(AL49&gt;5000,5,"Revisar"))))))</f>
        <v>1</v>
      </c>
      <c r="AP49" s="318" t="str">
        <f t="shared" ref="AP49" si="23">IF(E49="Corrupción",(IF(AO49=1,"Rara Vez",IF(AO49=2,"Improbable",IF(AO49=3,"Posible",IF(AO49=4,"Probable",IF(AO49=5,"Seguro","Revisar")))))),IF(AO49=1,"Muy Baja",IF(AO49=2,"Baja",IF(AO49=3,"Media",IF(AO49=4,"Alta","Muy Alta")))))</f>
        <v>Muy Baja</v>
      </c>
      <c r="AQ49" s="318" t="e">
        <f>IF(E49="Corrupción",AJ49,(ROUND(((VLOOKUP(M49,Datos!$B$25:$C$29,2,FALSE)*Datos!$B$32)+(VLOOKUP(N49,Datos!$B$25:$C$29,2,FALSE)*Datos!$C$32)+(VLOOKUP(O49,Datos!$B$25:$C$29,2,FALSE)*Datos!$D$32))*5,0)))</f>
        <v>#N/A</v>
      </c>
      <c r="AR49" s="310" t="e">
        <f>IF(AQ49=1,"Insignificante",IF(AQ49=2,"Menor",IF(AQ49=3,"Moderado",IF(AQ49=4,"Mayor","Catastrófico"))))</f>
        <v>#N/A</v>
      </c>
      <c r="AS49" s="374" t="e">
        <f>_xlfn.NUMBERVALUE(CONCATENATE(AO49,AQ49),"##")</f>
        <v>#N/A</v>
      </c>
      <c r="AT49" s="377" t="e">
        <f>VLOOKUP(AS49,Datos!$I$37:$J$61,2,FALSE)</f>
        <v>#N/A</v>
      </c>
      <c r="AU49" s="226"/>
      <c r="AV49" s="227"/>
      <c r="AW49" s="227"/>
      <c r="AX49" s="228"/>
      <c r="AY49" s="228"/>
      <c r="AZ49" s="228"/>
      <c r="BA49" s="228"/>
      <c r="BB49" s="225"/>
      <c r="BC49" s="185" t="e">
        <f>IF(AX49=Datos!$C$63,Datos!$C$73,IF(AX49=Datos!$C$64,Datos!$C$74,IF(AX49=Datos!$C$65,Datos!$C$75,"Revisar")))+IF(AY49=Datos!$D$63,Datos!$D$73,IF(AY49=Datos!$D$64,Datos!$D$74,"Revisar"))+IF(AZ49=Datos!$E$63,Datos!$E$73,IF(AZ49=Datos!$E$64,Datos!$E$74,"Revisar"))+IF(BB49=Datos!$G$63,Datos!$G$73,IF(BB49=Datos!$G$64,Datos!$G$74,IF(BB49=Datos!$G$65,Datos!$G$75,"Revisar")))</f>
        <v>#VALUE!</v>
      </c>
      <c r="BD49" s="185">
        <f>IF(AX49=Datos!$C$65,BC49,0)</f>
        <v>0</v>
      </c>
      <c r="BE49" s="185">
        <f>IF(OR(AX49=Datos!$C$63,AX49=Datos!$C$64),BC49,0)</f>
        <v>0</v>
      </c>
      <c r="BF49" s="315">
        <f>IF(ROUND(AO49-SUM(BE49:BE52),0)&lt;=0,1,ROUND(AO49-SUM(BE49:BE52),0))</f>
        <v>1</v>
      </c>
      <c r="BG49" s="318" t="str">
        <f>IF(E49="Corrupción",(IF(BF49=1,"Rara Vez",IF(BF49=2,"Improbable",IF(BF49=3,"Posible",IF(BF49=4,"Probable","Seguro"))))),IF(BF49=1,"Muy Baja",IF(BF49=2,"Baja",IF(BF49=3,"Media",IF(BF49=4,"Alta","Muy Alta")))))</f>
        <v>Muy Baja</v>
      </c>
      <c r="BH49" s="315" t="e">
        <f>ROUND(AQ49-SUM(BD49:BD52),0)</f>
        <v>#N/A</v>
      </c>
      <c r="BI49" s="315" t="e">
        <f>IF(BH49=1,"Insignificante",IF(BH49=2,"Menor",IF(BH49=3,"Moderado",IF(BH49=4,"Mayor","Catastrófico"))))</f>
        <v>#N/A</v>
      </c>
      <c r="BJ49" s="300" t="e">
        <f>_xlfn.NUMBERVALUE(CONCATENATE(BF49,BH49),"##")</f>
        <v>#N/A</v>
      </c>
      <c r="BK49" s="303" t="e">
        <f>+VLOOKUP(BJ49,Datos!$I$37:$J$65,2,FALSE)</f>
        <v>#N/A</v>
      </c>
      <c r="BL49" s="306"/>
      <c r="BM49" s="229"/>
      <c r="BN49" s="225"/>
      <c r="BO49" s="225"/>
      <c r="BP49" s="225"/>
      <c r="BQ49" s="230"/>
    </row>
    <row r="50" spans="1:69" ht="15.6" customHeight="1" x14ac:dyDescent="0.25">
      <c r="A50" s="338"/>
      <c r="B50" s="341"/>
      <c r="C50" s="307"/>
      <c r="D50" s="345"/>
      <c r="E50" s="307"/>
      <c r="F50" s="323"/>
      <c r="G50" s="323"/>
      <c r="H50" s="332"/>
      <c r="I50" s="332"/>
      <c r="J50" s="332"/>
      <c r="K50" s="335"/>
      <c r="L50" s="323"/>
      <c r="M50" s="323"/>
      <c r="N50" s="323"/>
      <c r="O50" s="323"/>
      <c r="P50" s="323"/>
      <c r="Q50" s="323"/>
      <c r="R50" s="323"/>
      <c r="S50" s="323"/>
      <c r="T50" s="323"/>
      <c r="U50" s="323"/>
      <c r="V50" s="323"/>
      <c r="W50" s="323"/>
      <c r="X50" s="323"/>
      <c r="Y50" s="323"/>
      <c r="Z50" s="323"/>
      <c r="AA50" s="323"/>
      <c r="AB50" s="323"/>
      <c r="AC50" s="323"/>
      <c r="AD50" s="323"/>
      <c r="AE50" s="323"/>
      <c r="AF50" s="323"/>
      <c r="AG50" s="323"/>
      <c r="AH50" s="323"/>
      <c r="AI50" s="320"/>
      <c r="AJ50" s="348"/>
      <c r="AK50" s="348"/>
      <c r="AL50" s="320"/>
      <c r="AM50" s="320"/>
      <c r="AN50" s="320"/>
      <c r="AO50" s="316"/>
      <c r="AP50" s="316"/>
      <c r="AQ50" s="316"/>
      <c r="AR50" s="311"/>
      <c r="AS50" s="375"/>
      <c r="AT50" s="378"/>
      <c r="AU50" s="232"/>
      <c r="AV50" s="233"/>
      <c r="AW50" s="233"/>
      <c r="AX50" s="234"/>
      <c r="AY50" s="234"/>
      <c r="AZ50" s="234"/>
      <c r="BA50" s="234"/>
      <c r="BB50" s="231"/>
      <c r="BC50" s="235" t="e">
        <f>IF(AX50=Datos!$C$63,Datos!$C$73,IF(AX50=Datos!$C$64,Datos!$C$74,IF(AX50=Datos!$C$65,Datos!$C$75,"Revisar")))+IF(AY50=Datos!$D$63,Datos!$D$73,IF(AY50=Datos!$D$64,Datos!$D$74,"Revisar"))+IF(AZ50=Datos!$E$63,Datos!$E$73,IF(AZ50=Datos!$E$64,Datos!$E$74,"Revisar"))+IF(BB50=Datos!$G$63,Datos!$G$73,IF(BB50=Datos!$G$64,Datos!$G$74,IF(BB50=Datos!$G$65,Datos!$G$75,"Revisar")))</f>
        <v>#VALUE!</v>
      </c>
      <c r="BD50" s="235">
        <f>IF(AX50=Datos!$C$65,BC50,0)</f>
        <v>0</v>
      </c>
      <c r="BE50" s="235">
        <f>IF(OR(AX50=Datos!$C$63,AX50=Datos!$C$64),BC50,0)</f>
        <v>0</v>
      </c>
      <c r="BF50" s="316"/>
      <c r="BG50" s="316"/>
      <c r="BH50" s="316"/>
      <c r="BI50" s="316"/>
      <c r="BJ50" s="301"/>
      <c r="BK50" s="304"/>
      <c r="BL50" s="307"/>
      <c r="BM50" s="236"/>
      <c r="BN50" s="231"/>
      <c r="BO50" s="231"/>
      <c r="BP50" s="231"/>
      <c r="BQ50" s="237"/>
    </row>
    <row r="51" spans="1:69" ht="43.5" customHeight="1" x14ac:dyDescent="0.25">
      <c r="A51" s="338"/>
      <c r="B51" s="341"/>
      <c r="C51" s="307"/>
      <c r="D51" s="345"/>
      <c r="E51" s="307"/>
      <c r="F51" s="323"/>
      <c r="G51" s="323"/>
      <c r="H51" s="332"/>
      <c r="I51" s="332"/>
      <c r="J51" s="332"/>
      <c r="K51" s="335"/>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0"/>
      <c r="AJ51" s="348"/>
      <c r="AK51" s="348"/>
      <c r="AL51" s="320"/>
      <c r="AM51" s="320"/>
      <c r="AN51" s="320"/>
      <c r="AO51" s="316"/>
      <c r="AP51" s="316"/>
      <c r="AQ51" s="316"/>
      <c r="AR51" s="311"/>
      <c r="AS51" s="375"/>
      <c r="AT51" s="378"/>
      <c r="AU51" s="239"/>
      <c r="AV51" s="233"/>
      <c r="AW51" s="233"/>
      <c r="AX51" s="234"/>
      <c r="AY51" s="234"/>
      <c r="AZ51" s="234"/>
      <c r="BA51" s="234"/>
      <c r="BB51" s="231"/>
      <c r="BC51" s="235" t="e">
        <f>IF(AX51=Datos!$C$63,Datos!$C$73,IF(AX51=Datos!$C$64,Datos!$C$74,IF(AX51=Datos!$C$65,Datos!$C$75,"Revisar")))+IF(AY51=Datos!$D$63,Datos!$D$73,IF(AY51=Datos!$D$64,Datos!$D$74,"Revisar"))+IF(AZ51=Datos!$E$63,Datos!$E$73,IF(AZ51=Datos!$E$64,Datos!$E$74,"Revisar"))+IF(BB51=Datos!$G$63,Datos!$G$73,IF(BB51=Datos!$G$64,Datos!$G$74,IF(BB51=Datos!$G$65,Datos!$G$75,"Revisar")))</f>
        <v>#VALUE!</v>
      </c>
      <c r="BD51" s="235">
        <f>IF(AX51=Datos!$C$65,BC51,0)</f>
        <v>0</v>
      </c>
      <c r="BE51" s="235">
        <f>IF(OR(AX51=Datos!$C$63,AX51=Datos!$C$64),BC51,0)</f>
        <v>0</v>
      </c>
      <c r="BF51" s="316"/>
      <c r="BG51" s="316"/>
      <c r="BH51" s="316"/>
      <c r="BI51" s="316"/>
      <c r="BJ51" s="301"/>
      <c r="BK51" s="304"/>
      <c r="BL51" s="307"/>
      <c r="BM51" s="240"/>
      <c r="BN51" s="240"/>
      <c r="BO51" s="240"/>
      <c r="BP51" s="240"/>
      <c r="BQ51" s="241"/>
    </row>
    <row r="52" spans="1:69" ht="43.5" customHeight="1" thickBot="1" x14ac:dyDescent="0.3">
      <c r="A52" s="339"/>
      <c r="B52" s="342"/>
      <c r="C52" s="308"/>
      <c r="D52" s="346"/>
      <c r="E52" s="308"/>
      <c r="F52" s="324"/>
      <c r="G52" s="324"/>
      <c r="H52" s="333"/>
      <c r="I52" s="333"/>
      <c r="J52" s="333"/>
      <c r="K52" s="336"/>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1"/>
      <c r="AJ52" s="349"/>
      <c r="AK52" s="349"/>
      <c r="AL52" s="321"/>
      <c r="AM52" s="321"/>
      <c r="AN52" s="321"/>
      <c r="AO52" s="317"/>
      <c r="AP52" s="317"/>
      <c r="AQ52" s="317"/>
      <c r="AR52" s="312"/>
      <c r="AS52" s="376"/>
      <c r="AT52" s="379"/>
      <c r="AU52" s="243"/>
      <c r="AV52" s="244"/>
      <c r="AW52" s="244"/>
      <c r="AX52" s="245"/>
      <c r="AY52" s="245"/>
      <c r="AZ52" s="245"/>
      <c r="BA52" s="245"/>
      <c r="BB52" s="242"/>
      <c r="BC52" s="246" t="e">
        <f>IF(AX52=Datos!$C$63,Datos!$C$73,IF(AX52=Datos!$C$64,Datos!$C$74,IF(AX52=Datos!$C$65,Datos!$C$75,"Revisar")))+IF(AY52=Datos!$D$63,Datos!$D$73,IF(AY52=Datos!$D$64,Datos!$D$74,"Revisar"))+IF(AZ52=Datos!$E$63,Datos!$E$73,IF(AZ52=Datos!$E$64,Datos!$E$74,"Revisar"))+IF(BB52=Datos!$G$63,Datos!$G$73,IF(BB52=Datos!$G$64,Datos!$G$74,IF(BB52=Datos!$G$65,Datos!$G$75,"Revisar")))</f>
        <v>#VALUE!</v>
      </c>
      <c r="BD52" s="246">
        <f>IF(AX52=Datos!$C$65,BC52,0)</f>
        <v>0</v>
      </c>
      <c r="BE52" s="246">
        <f>IF(OR(AX52=Datos!$C$63,AX52=Datos!$C$64),BC52,0)</f>
        <v>0</v>
      </c>
      <c r="BF52" s="317"/>
      <c r="BG52" s="317"/>
      <c r="BH52" s="317"/>
      <c r="BI52" s="317"/>
      <c r="BJ52" s="302"/>
      <c r="BK52" s="305"/>
      <c r="BL52" s="308"/>
      <c r="BM52" s="247"/>
      <c r="BN52" s="247"/>
      <c r="BO52" s="247"/>
      <c r="BP52" s="247"/>
      <c r="BQ52" s="248"/>
    </row>
    <row r="53" spans="1:69" s="178" customFormat="1" ht="15.6" customHeight="1" x14ac:dyDescent="0.2">
      <c r="A53" s="337"/>
      <c r="B53" s="340"/>
      <c r="C53" s="343"/>
      <c r="D53" s="344"/>
      <c r="E53" s="343"/>
      <c r="F53" s="322"/>
      <c r="G53" s="322"/>
      <c r="H53" s="331"/>
      <c r="I53" s="331"/>
      <c r="J53" s="331"/>
      <c r="K53" s="334" t="str">
        <f>CONCATENATE(H53," ",I53," ",J53)</f>
        <v xml:space="preserve">  </v>
      </c>
      <c r="L53" s="322"/>
      <c r="M53" s="322"/>
      <c r="N53" s="322"/>
      <c r="O53" s="322"/>
      <c r="P53" s="322"/>
      <c r="Q53" s="322"/>
      <c r="R53" s="322"/>
      <c r="S53" s="322"/>
      <c r="T53" s="322"/>
      <c r="U53" s="322"/>
      <c r="V53" s="322"/>
      <c r="W53" s="322"/>
      <c r="X53" s="322"/>
      <c r="Y53" s="322"/>
      <c r="Z53" s="322"/>
      <c r="AA53" s="322"/>
      <c r="AB53" s="322"/>
      <c r="AC53" s="322"/>
      <c r="AD53" s="322"/>
      <c r="AE53" s="322"/>
      <c r="AF53" s="322"/>
      <c r="AG53" s="322"/>
      <c r="AH53" s="322"/>
      <c r="AI53" s="319">
        <f>COUNTIF(P53:AH56,"Si")</f>
        <v>0</v>
      </c>
      <c r="AJ53" s="347">
        <f>IF((COUNTIF(O53:AH56,"Si"))&lt;=0,0,(IF((COUNTIF(O53:AH56,"Si"))&lt;=5,3,(IF(COUNTIF(O53:AH56,"Si")&lt;=11,4,5)))))</f>
        <v>0</v>
      </c>
      <c r="AK53" s="347">
        <f>IF((COUNTIF(O53:AH56,"Si"))&lt;=0,0,(IF((COUNTIF(O53:AH56,"Si"))&lt;=5,"MODERADO",(IF(COUNTIF(O53:AH56,"Si")&lt;=11,"ALTO","EXTREMO")))))</f>
        <v>0</v>
      </c>
      <c r="AL53" s="319"/>
      <c r="AM53" s="319"/>
      <c r="AN53" s="319" t="str">
        <f t="shared" ref="AN53" si="24">IF(AM53="Rara vez",1,(IF(AM53="Improbable",2,(IF(AM53="Posible",3,IF(AM53="Probable",4,IF(AM53="Seguro",5,"Revisar")))))))</f>
        <v>Revisar</v>
      </c>
      <c r="AO53" s="318">
        <f t="shared" ref="AO53" si="25">IF(E53="Corrupción",AN53,IF(AL53&lt;=2,1,IF(AL53&lt;=24,2,IF(AL53&lt;=500,3,IF(AL53&lt;=5000,4,IF(AL53&gt;5000,5,"Revisar"))))))</f>
        <v>1</v>
      </c>
      <c r="AP53" s="318" t="str">
        <f t="shared" ref="AP53" si="26">IF(E53="Corrupción",(IF(AO53=1,"Rara Vez",IF(AO53=2,"Improbable",IF(AO53=3,"Posible",IF(AO53=4,"Probable",IF(AO53=5,"Seguro","Revisar")))))),IF(AO53=1,"Muy Baja",IF(AO53=2,"Baja",IF(AO53=3,"Media",IF(AO53=4,"Alta","Muy Alta")))))</f>
        <v>Muy Baja</v>
      </c>
      <c r="AQ53" s="318" t="e">
        <f>IF(E53="Corrupción",AJ53,(ROUND(((VLOOKUP(M53,Datos!$B$25:$C$29,2,FALSE)*Datos!$B$32)+(VLOOKUP(N53,Datos!$B$25:$C$29,2,FALSE)*Datos!$C$32)+(VLOOKUP(O53,Datos!$B$25:$C$29,2,FALSE)*Datos!$D$32))*5,0)))</f>
        <v>#N/A</v>
      </c>
      <c r="AR53" s="310" t="e">
        <f>IF(AQ53=1,"Insignificante",IF(AQ53=2,"Menor",IF(AQ53=3,"Moderado",IF(AQ53=4,"Mayor","Catastrófico"))))</f>
        <v>#N/A</v>
      </c>
      <c r="AS53" s="374" t="e">
        <f>_xlfn.NUMBERVALUE(CONCATENATE(AO53,AQ53),"##")</f>
        <v>#N/A</v>
      </c>
      <c r="AT53" s="377" t="e">
        <f>VLOOKUP(AS53,Datos!$I$37:$J$61,2,FALSE)</f>
        <v>#N/A</v>
      </c>
      <c r="AU53" s="226"/>
      <c r="AV53" s="227"/>
      <c r="AW53" s="227"/>
      <c r="AX53" s="228"/>
      <c r="AY53" s="228"/>
      <c r="AZ53" s="228"/>
      <c r="BA53" s="228"/>
      <c r="BB53" s="225"/>
      <c r="BC53" s="185" t="e">
        <f>IF(AX53=Datos!$C$63,Datos!$C$73,IF(AX53=Datos!$C$64,Datos!$C$74,IF(AX53=Datos!$C$65,Datos!$C$75,"Revisar")))+IF(AY53=Datos!$D$63,Datos!$D$73,IF(AY53=Datos!$D$64,Datos!$D$74,"Revisar"))+IF(AZ53=Datos!$E$63,Datos!$E$73,IF(AZ53=Datos!$E$64,Datos!$E$74,"Revisar"))+IF(BB53=Datos!$G$63,Datos!$G$73,IF(BB53=Datos!$G$64,Datos!$G$74,IF(BB53=Datos!$G$65,Datos!$G$75,"Revisar")))</f>
        <v>#VALUE!</v>
      </c>
      <c r="BD53" s="185">
        <f>IF(AX53=Datos!$C$65,BC53,0)</f>
        <v>0</v>
      </c>
      <c r="BE53" s="185">
        <f>IF(OR(AX53=Datos!$C$63,AX53=Datos!$C$64),BC53,0)</f>
        <v>0</v>
      </c>
      <c r="BF53" s="315">
        <f>IF(ROUND(AO53-SUM(BE53:BE56),0)&lt;=0,1,ROUND(AO53-SUM(BE53:BE56),0))</f>
        <v>1</v>
      </c>
      <c r="BG53" s="318" t="str">
        <f>IF(E53="Corrupción",(IF(BF53=1,"Rara Vez",IF(BF53=2,"Improbable",IF(BF53=3,"Posible",IF(BF53=4,"Probable","Seguro"))))),IF(BF53=1,"Muy Baja",IF(BF53=2,"Baja",IF(BF53=3,"Media",IF(BF53=4,"Alta","Muy Alta")))))</f>
        <v>Muy Baja</v>
      </c>
      <c r="BH53" s="315" t="e">
        <f>ROUND(AQ53-SUM(BD53:BD56),0)</f>
        <v>#N/A</v>
      </c>
      <c r="BI53" s="315" t="e">
        <f>IF(BH53=1,"Insignificante",IF(BH53=2,"Menor",IF(BH53=3,"Moderado",IF(BH53=4,"Mayor","Catastrófico"))))</f>
        <v>#N/A</v>
      </c>
      <c r="BJ53" s="300" t="e">
        <f>_xlfn.NUMBERVALUE(CONCATENATE(BF53,BH53),"##")</f>
        <v>#N/A</v>
      </c>
      <c r="BK53" s="303" t="e">
        <f>+VLOOKUP(BJ53,Datos!$I$37:$J$65,2,FALSE)</f>
        <v>#N/A</v>
      </c>
      <c r="BL53" s="306"/>
      <c r="BM53" s="229"/>
      <c r="BN53" s="225"/>
      <c r="BO53" s="225"/>
      <c r="BP53" s="225"/>
      <c r="BQ53" s="230"/>
    </row>
    <row r="54" spans="1:69" ht="15.6" customHeight="1" x14ac:dyDescent="0.25">
      <c r="A54" s="338"/>
      <c r="B54" s="341"/>
      <c r="C54" s="307"/>
      <c r="D54" s="345"/>
      <c r="E54" s="307"/>
      <c r="F54" s="323"/>
      <c r="G54" s="323"/>
      <c r="H54" s="332"/>
      <c r="I54" s="332"/>
      <c r="J54" s="332"/>
      <c r="K54" s="335"/>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0"/>
      <c r="AJ54" s="348"/>
      <c r="AK54" s="348"/>
      <c r="AL54" s="320"/>
      <c r="AM54" s="320"/>
      <c r="AN54" s="320"/>
      <c r="AO54" s="316"/>
      <c r="AP54" s="316"/>
      <c r="AQ54" s="316"/>
      <c r="AR54" s="311"/>
      <c r="AS54" s="375"/>
      <c r="AT54" s="378"/>
      <c r="AU54" s="232"/>
      <c r="AV54" s="233"/>
      <c r="AW54" s="233"/>
      <c r="AX54" s="234"/>
      <c r="AY54" s="234"/>
      <c r="AZ54" s="234"/>
      <c r="BA54" s="234"/>
      <c r="BB54" s="231"/>
      <c r="BC54" s="235" t="e">
        <f>IF(AX54=Datos!$C$63,Datos!$C$73,IF(AX54=Datos!$C$64,Datos!$C$74,IF(AX54=Datos!$C$65,Datos!$C$75,"Revisar")))+IF(AY54=Datos!$D$63,Datos!$D$73,IF(AY54=Datos!$D$64,Datos!$D$74,"Revisar"))+IF(AZ54=Datos!$E$63,Datos!$E$73,IF(AZ54=Datos!$E$64,Datos!$E$74,"Revisar"))+IF(BB54=Datos!$G$63,Datos!$G$73,IF(BB54=Datos!$G$64,Datos!$G$74,IF(BB54=Datos!$G$65,Datos!$G$75,"Revisar")))</f>
        <v>#VALUE!</v>
      </c>
      <c r="BD54" s="235">
        <f>IF(AX54=Datos!$C$65,BC54,0)</f>
        <v>0</v>
      </c>
      <c r="BE54" s="235">
        <f>IF(OR(AX54=Datos!$C$63,AX54=Datos!$C$64),BC54,0)</f>
        <v>0</v>
      </c>
      <c r="BF54" s="316"/>
      <c r="BG54" s="316"/>
      <c r="BH54" s="316"/>
      <c r="BI54" s="316"/>
      <c r="BJ54" s="301"/>
      <c r="BK54" s="304"/>
      <c r="BL54" s="307"/>
      <c r="BM54" s="236"/>
      <c r="BN54" s="231"/>
      <c r="BO54" s="231"/>
      <c r="BP54" s="231"/>
      <c r="BQ54" s="237"/>
    </row>
    <row r="55" spans="1:69" ht="43.5" customHeight="1" x14ac:dyDescent="0.25">
      <c r="A55" s="338"/>
      <c r="B55" s="341"/>
      <c r="C55" s="307"/>
      <c r="D55" s="345"/>
      <c r="E55" s="307"/>
      <c r="F55" s="323"/>
      <c r="G55" s="323"/>
      <c r="H55" s="332"/>
      <c r="I55" s="332"/>
      <c r="J55" s="332"/>
      <c r="K55" s="335"/>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0"/>
      <c r="AJ55" s="348"/>
      <c r="AK55" s="348"/>
      <c r="AL55" s="320"/>
      <c r="AM55" s="320"/>
      <c r="AN55" s="320"/>
      <c r="AO55" s="316"/>
      <c r="AP55" s="316"/>
      <c r="AQ55" s="316"/>
      <c r="AR55" s="311"/>
      <c r="AS55" s="375"/>
      <c r="AT55" s="378"/>
      <c r="AU55" s="239"/>
      <c r="AV55" s="233"/>
      <c r="AW55" s="233"/>
      <c r="AX55" s="234"/>
      <c r="AY55" s="234"/>
      <c r="AZ55" s="234"/>
      <c r="BA55" s="234"/>
      <c r="BB55" s="231"/>
      <c r="BC55" s="235" t="e">
        <f>IF(AX55=Datos!$C$63,Datos!$C$73,IF(AX55=Datos!$C$64,Datos!$C$74,IF(AX55=Datos!$C$65,Datos!$C$75,"Revisar")))+IF(AY55=Datos!$D$63,Datos!$D$73,IF(AY55=Datos!$D$64,Datos!$D$74,"Revisar"))+IF(AZ55=Datos!$E$63,Datos!$E$73,IF(AZ55=Datos!$E$64,Datos!$E$74,"Revisar"))+IF(BB55=Datos!$G$63,Datos!$G$73,IF(BB55=Datos!$G$64,Datos!$G$74,IF(BB55=Datos!$G$65,Datos!$G$75,"Revisar")))</f>
        <v>#VALUE!</v>
      </c>
      <c r="BD55" s="235">
        <f>IF(AX55=Datos!$C$65,BC55,0)</f>
        <v>0</v>
      </c>
      <c r="BE55" s="235">
        <f>IF(OR(AX55=Datos!$C$63,AX55=Datos!$C$64),BC55,0)</f>
        <v>0</v>
      </c>
      <c r="BF55" s="316"/>
      <c r="BG55" s="316"/>
      <c r="BH55" s="316"/>
      <c r="BI55" s="316"/>
      <c r="BJ55" s="301"/>
      <c r="BK55" s="304"/>
      <c r="BL55" s="307"/>
      <c r="BM55" s="240"/>
      <c r="BN55" s="240"/>
      <c r="BO55" s="240"/>
      <c r="BP55" s="240"/>
      <c r="BQ55" s="241"/>
    </row>
    <row r="56" spans="1:69" ht="43.5" customHeight="1" thickBot="1" x14ac:dyDescent="0.3">
      <c r="A56" s="339"/>
      <c r="B56" s="342"/>
      <c r="C56" s="308"/>
      <c r="D56" s="346"/>
      <c r="E56" s="308"/>
      <c r="F56" s="324"/>
      <c r="G56" s="324"/>
      <c r="H56" s="333"/>
      <c r="I56" s="333"/>
      <c r="J56" s="333"/>
      <c r="K56" s="336"/>
      <c r="L56" s="324"/>
      <c r="M56" s="324"/>
      <c r="N56" s="324"/>
      <c r="O56" s="324"/>
      <c r="P56" s="324"/>
      <c r="Q56" s="324"/>
      <c r="R56" s="324"/>
      <c r="S56" s="324"/>
      <c r="T56" s="324"/>
      <c r="U56" s="324"/>
      <c r="V56" s="324"/>
      <c r="W56" s="324"/>
      <c r="X56" s="324"/>
      <c r="Y56" s="324"/>
      <c r="Z56" s="324"/>
      <c r="AA56" s="324"/>
      <c r="AB56" s="324"/>
      <c r="AC56" s="324"/>
      <c r="AD56" s="324"/>
      <c r="AE56" s="324"/>
      <c r="AF56" s="324"/>
      <c r="AG56" s="324"/>
      <c r="AH56" s="324"/>
      <c r="AI56" s="321"/>
      <c r="AJ56" s="349"/>
      <c r="AK56" s="349"/>
      <c r="AL56" s="321"/>
      <c r="AM56" s="321"/>
      <c r="AN56" s="321"/>
      <c r="AO56" s="317"/>
      <c r="AP56" s="317"/>
      <c r="AQ56" s="317"/>
      <c r="AR56" s="312"/>
      <c r="AS56" s="376"/>
      <c r="AT56" s="379"/>
      <c r="AU56" s="243"/>
      <c r="AV56" s="244"/>
      <c r="AW56" s="244"/>
      <c r="AX56" s="245"/>
      <c r="AY56" s="245"/>
      <c r="AZ56" s="245"/>
      <c r="BA56" s="245"/>
      <c r="BB56" s="242"/>
      <c r="BC56" s="246" t="e">
        <f>IF(AX56=Datos!$C$63,Datos!$C$73,IF(AX56=Datos!$C$64,Datos!$C$74,IF(AX56=Datos!$C$65,Datos!$C$75,"Revisar")))+IF(AY56=Datos!$D$63,Datos!$D$73,IF(AY56=Datos!$D$64,Datos!$D$74,"Revisar"))+IF(AZ56=Datos!$E$63,Datos!$E$73,IF(AZ56=Datos!$E$64,Datos!$E$74,"Revisar"))+IF(BB56=Datos!$G$63,Datos!$G$73,IF(BB56=Datos!$G$64,Datos!$G$74,IF(BB56=Datos!$G$65,Datos!$G$75,"Revisar")))</f>
        <v>#VALUE!</v>
      </c>
      <c r="BD56" s="246">
        <f>IF(AX56=Datos!$C$65,BC56,0)</f>
        <v>0</v>
      </c>
      <c r="BE56" s="246">
        <f>IF(OR(AX56=Datos!$C$63,AX56=Datos!$C$64),BC56,0)</f>
        <v>0</v>
      </c>
      <c r="BF56" s="317"/>
      <c r="BG56" s="317"/>
      <c r="BH56" s="317"/>
      <c r="BI56" s="317"/>
      <c r="BJ56" s="302"/>
      <c r="BK56" s="305"/>
      <c r="BL56" s="308"/>
      <c r="BM56" s="247"/>
      <c r="BN56" s="247"/>
      <c r="BO56" s="247"/>
      <c r="BP56" s="247"/>
      <c r="BQ56" s="248"/>
    </row>
    <row r="57" spans="1:69" x14ac:dyDescent="0.25"/>
    <row r="58" spans="1:69" x14ac:dyDescent="0.25"/>
    <row r="59" spans="1:69" x14ac:dyDescent="0.25"/>
    <row r="60" spans="1:69" x14ac:dyDescent="0.25"/>
    <row r="61" spans="1:69" x14ac:dyDescent="0.25"/>
    <row r="62" spans="1:69" x14ac:dyDescent="0.25"/>
    <row r="63" spans="1:69" x14ac:dyDescent="0.25"/>
    <row r="64" spans="1:6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sheetData>
  <sheetProtection algorithmName="SHA-512" hashValue="D1uYxiV3ORp91nCk0scPQxmVEd7AAHR1XeRtsUZJA5NcV8OHC+x4uM0duQi9rLw1BWyrPwSxVtJDGjm/CHXjNA==" saltValue="uLe9XPY3z0lk6T1CcwvAYw==" spinCount="100000" sheet="1" objects="1" scenarios="1"/>
  <mergeCells count="552">
    <mergeCell ref="AR45:AR48"/>
    <mergeCell ref="AS45:AS48"/>
    <mergeCell ref="Y49:Y52"/>
    <mergeCell ref="Z49:Z52"/>
    <mergeCell ref="AA49:AA52"/>
    <mergeCell ref="AB49:AB52"/>
    <mergeCell ref="AC49:AC52"/>
    <mergeCell ref="AD49:AD52"/>
    <mergeCell ref="AE49:AE52"/>
    <mergeCell ref="AF49:AF52"/>
    <mergeCell ref="AG49:AG52"/>
    <mergeCell ref="AH49:AH52"/>
    <mergeCell ref="AI49:AI52"/>
    <mergeCell ref="AJ49:AJ52"/>
    <mergeCell ref="R53:R56"/>
    <mergeCell ref="S53:S56"/>
    <mergeCell ref="T53:T56"/>
    <mergeCell ref="U53:U56"/>
    <mergeCell ref="V53:V56"/>
    <mergeCell ref="W53:W56"/>
    <mergeCell ref="X53:X56"/>
    <mergeCell ref="Y53:Y56"/>
    <mergeCell ref="Z53:Z56"/>
    <mergeCell ref="AA53:AA56"/>
    <mergeCell ref="W45:W48"/>
    <mergeCell ref="X45:X48"/>
    <mergeCell ref="Y45:Y48"/>
    <mergeCell ref="Z45:Z48"/>
    <mergeCell ref="AA45:AA48"/>
    <mergeCell ref="AB45:AB48"/>
    <mergeCell ref="AK49:AK52"/>
    <mergeCell ref="AL49:AL52"/>
    <mergeCell ref="AE41:AE44"/>
    <mergeCell ref="AF41:AF44"/>
    <mergeCell ref="AC45:AC48"/>
    <mergeCell ref="AD45:AD48"/>
    <mergeCell ref="AE45:AE48"/>
    <mergeCell ref="AF45:AF48"/>
    <mergeCell ref="AG45:AG48"/>
    <mergeCell ref="AH45:AH48"/>
    <mergeCell ref="AI45:AI48"/>
    <mergeCell ref="AJ45:AJ48"/>
    <mergeCell ref="AK45:AK48"/>
    <mergeCell ref="AL45:AL48"/>
    <mergeCell ref="AM45:AM48"/>
    <mergeCell ref="AN45:AN48"/>
    <mergeCell ref="AO45:AO48"/>
    <mergeCell ref="AP45:AP48"/>
    <mergeCell ref="AQ45:AQ48"/>
    <mergeCell ref="AN41:AN44"/>
    <mergeCell ref="AO41:AO44"/>
    <mergeCell ref="AP41:AP44"/>
    <mergeCell ref="AQ41:AQ44"/>
    <mergeCell ref="R37:R40"/>
    <mergeCell ref="S37:S40"/>
    <mergeCell ref="T37:T40"/>
    <mergeCell ref="U37:U40"/>
    <mergeCell ref="V37:V40"/>
    <mergeCell ref="W37:W40"/>
    <mergeCell ref="X37:X40"/>
    <mergeCell ref="Y37:Y40"/>
    <mergeCell ref="Z37:Z40"/>
    <mergeCell ref="AA37:AA40"/>
    <mergeCell ref="X41:X44"/>
    <mergeCell ref="Y41:Y44"/>
    <mergeCell ref="Z41:Z44"/>
    <mergeCell ref="AA41:AA44"/>
    <mergeCell ref="AB41:AB44"/>
    <mergeCell ref="AC41:AC44"/>
    <mergeCell ref="AD41:AD44"/>
    <mergeCell ref="AC29:AC32"/>
    <mergeCell ref="AD29:AD32"/>
    <mergeCell ref="AE29:AE32"/>
    <mergeCell ref="AF29:AF32"/>
    <mergeCell ref="AG29:AG32"/>
    <mergeCell ref="AH29:AH32"/>
    <mergeCell ref="AI29:AI32"/>
    <mergeCell ref="AJ29:AJ32"/>
    <mergeCell ref="AK29:AK32"/>
    <mergeCell ref="AL29:AL32"/>
    <mergeCell ref="AM29:AM32"/>
    <mergeCell ref="AN29:AN32"/>
    <mergeCell ref="AO29:AO32"/>
    <mergeCell ref="AP29:AP32"/>
    <mergeCell ref="AQ29:AQ32"/>
    <mergeCell ref="AR29:AR32"/>
    <mergeCell ref="AS29:AS32"/>
    <mergeCell ref="R21:R24"/>
    <mergeCell ref="S21:S24"/>
    <mergeCell ref="T21:T24"/>
    <mergeCell ref="U21:U24"/>
    <mergeCell ref="V21:V24"/>
    <mergeCell ref="W21:W24"/>
    <mergeCell ref="X21:X24"/>
    <mergeCell ref="Y21:Y24"/>
    <mergeCell ref="Z21:Z24"/>
    <mergeCell ref="AA21:AA24"/>
    <mergeCell ref="AB21:AB24"/>
    <mergeCell ref="AC21:AC24"/>
    <mergeCell ref="R17:R20"/>
    <mergeCell ref="S17:S20"/>
    <mergeCell ref="T17:T20"/>
    <mergeCell ref="U17:U20"/>
    <mergeCell ref="V17:V20"/>
    <mergeCell ref="A17:A20"/>
    <mergeCell ref="B17:B20"/>
    <mergeCell ref="C17:C20"/>
    <mergeCell ref="D17:D20"/>
    <mergeCell ref="E17:E20"/>
    <mergeCell ref="F17:F20"/>
    <mergeCell ref="G17:G20"/>
    <mergeCell ref="H17:H20"/>
    <mergeCell ref="I17:I20"/>
    <mergeCell ref="J17:J20"/>
    <mergeCell ref="K17:K20"/>
    <mergeCell ref="BM13:BQ14"/>
    <mergeCell ref="M14:O14"/>
    <mergeCell ref="P14:AK14"/>
    <mergeCell ref="Y17:Y20"/>
    <mergeCell ref="Z17:Z20"/>
    <mergeCell ref="AA17:AA20"/>
    <mergeCell ref="AB17:AB20"/>
    <mergeCell ref="AC17:AC20"/>
    <mergeCell ref="AD17:AD20"/>
    <mergeCell ref="AE17:AE20"/>
    <mergeCell ref="AF17:AF20"/>
    <mergeCell ref="AG17:AG20"/>
    <mergeCell ref="AH17:AH20"/>
    <mergeCell ref="AI17:AI20"/>
    <mergeCell ref="AJ17:AJ20"/>
    <mergeCell ref="AI15:AK15"/>
    <mergeCell ref="AO15:AP15"/>
    <mergeCell ref="AQ15:AR15"/>
    <mergeCell ref="BF15:BG15"/>
    <mergeCell ref="BH15:BI15"/>
    <mergeCell ref="B5:H5"/>
    <mergeCell ref="C6:H6"/>
    <mergeCell ref="C7:H7"/>
    <mergeCell ref="C8:D8"/>
    <mergeCell ref="E8:F8"/>
    <mergeCell ref="G8:H8"/>
    <mergeCell ref="C9:D9"/>
    <mergeCell ref="E9:F9"/>
    <mergeCell ref="G9:H9"/>
    <mergeCell ref="B11:L11"/>
    <mergeCell ref="A13:AH13"/>
    <mergeCell ref="AL13:AT13"/>
    <mergeCell ref="AU13:BB14"/>
    <mergeCell ref="BF13:BL14"/>
    <mergeCell ref="L17:L20"/>
    <mergeCell ref="M17:M20"/>
    <mergeCell ref="N17:N20"/>
    <mergeCell ref="O17:O20"/>
    <mergeCell ref="P17:P20"/>
    <mergeCell ref="Q17:Q20"/>
    <mergeCell ref="AK17:AK20"/>
    <mergeCell ref="AL17:AL20"/>
    <mergeCell ref="AM17:AM20"/>
    <mergeCell ref="AN17:AN20"/>
    <mergeCell ref="AO17:AO20"/>
    <mergeCell ref="AP17:AP20"/>
    <mergeCell ref="AQ17:AQ20"/>
    <mergeCell ref="AR17:AR20"/>
    <mergeCell ref="AS17:AS20"/>
    <mergeCell ref="AT17:AT20"/>
    <mergeCell ref="BF17:BF20"/>
    <mergeCell ref="W17:W20"/>
    <mergeCell ref="X17:X20"/>
    <mergeCell ref="BG17:BG20"/>
    <mergeCell ref="BH17:BH20"/>
    <mergeCell ref="BI17:BI20"/>
    <mergeCell ref="BJ17:BJ20"/>
    <mergeCell ref="BK17:BK20"/>
    <mergeCell ref="BL17:BL20"/>
    <mergeCell ref="A21:A24"/>
    <mergeCell ref="B21:B24"/>
    <mergeCell ref="C21:C24"/>
    <mergeCell ref="D21:D24"/>
    <mergeCell ref="E21:E24"/>
    <mergeCell ref="F21:F24"/>
    <mergeCell ref="G21:G24"/>
    <mergeCell ref="H21:H24"/>
    <mergeCell ref="I21:I24"/>
    <mergeCell ref="J21:J24"/>
    <mergeCell ref="K21:K24"/>
    <mergeCell ref="L21:L24"/>
    <mergeCell ref="M21:M24"/>
    <mergeCell ref="N21:N24"/>
    <mergeCell ref="O21:O24"/>
    <mergeCell ref="P21:P24"/>
    <mergeCell ref="Q21:Q24"/>
    <mergeCell ref="AD21:AD24"/>
    <mergeCell ref="AE21:AE24"/>
    <mergeCell ref="AF21:AF24"/>
    <mergeCell ref="AG21:AG24"/>
    <mergeCell ref="AH21:AH24"/>
    <mergeCell ref="AI21:AI24"/>
    <mergeCell ref="AJ21:AJ24"/>
    <mergeCell ref="AK21:AK24"/>
    <mergeCell ref="AL21:AL24"/>
    <mergeCell ref="AM21:AM24"/>
    <mergeCell ref="AN21:AN24"/>
    <mergeCell ref="AO21:AO24"/>
    <mergeCell ref="AP21:AP24"/>
    <mergeCell ref="AQ21:AQ24"/>
    <mergeCell ref="AR21:AR24"/>
    <mergeCell ref="AS21:AS24"/>
    <mergeCell ref="AT21:AT24"/>
    <mergeCell ref="BF21:BF24"/>
    <mergeCell ref="BG21:BG24"/>
    <mergeCell ref="BH21:BH24"/>
    <mergeCell ref="BI21:BI24"/>
    <mergeCell ref="BJ21:BJ24"/>
    <mergeCell ref="BK21:BK24"/>
    <mergeCell ref="BL21:BL24"/>
    <mergeCell ref="A25:A28"/>
    <mergeCell ref="B25:B28"/>
    <mergeCell ref="C25:C28"/>
    <mergeCell ref="D25:D28"/>
    <mergeCell ref="E25:E28"/>
    <mergeCell ref="F25:F28"/>
    <mergeCell ref="G25:G28"/>
    <mergeCell ref="H25:H28"/>
    <mergeCell ref="I25:I28"/>
    <mergeCell ref="J25:J28"/>
    <mergeCell ref="K25:K28"/>
    <mergeCell ref="L25:L28"/>
    <mergeCell ref="M25:M28"/>
    <mergeCell ref="N25:N28"/>
    <mergeCell ref="O25:O28"/>
    <mergeCell ref="P25:P28"/>
    <mergeCell ref="Q25:Q28"/>
    <mergeCell ref="R25:R28"/>
    <mergeCell ref="S25:S28"/>
    <mergeCell ref="T25:T28"/>
    <mergeCell ref="U25:U28"/>
    <mergeCell ref="V25:V28"/>
    <mergeCell ref="W25:W28"/>
    <mergeCell ref="X25:X28"/>
    <mergeCell ref="Y25:Y28"/>
    <mergeCell ref="AG25:AG28"/>
    <mergeCell ref="AH25:AH28"/>
    <mergeCell ref="AI25:AI28"/>
    <mergeCell ref="AJ25:AJ28"/>
    <mergeCell ref="AK25:AK28"/>
    <mergeCell ref="AL25:AL28"/>
    <mergeCell ref="AM25:AM28"/>
    <mergeCell ref="AN25:AN28"/>
    <mergeCell ref="AO25:AO28"/>
    <mergeCell ref="Z25:Z28"/>
    <mergeCell ref="AA25:AA28"/>
    <mergeCell ref="AB25:AB28"/>
    <mergeCell ref="AC25:AC28"/>
    <mergeCell ref="AD25:AD28"/>
    <mergeCell ref="AE25:AE28"/>
    <mergeCell ref="AF25:AF28"/>
    <mergeCell ref="AP25:AP28"/>
    <mergeCell ref="AQ25:AQ28"/>
    <mergeCell ref="AR25:AR28"/>
    <mergeCell ref="AS25:AS28"/>
    <mergeCell ref="AT25:AT28"/>
    <mergeCell ref="BF25:BF28"/>
    <mergeCell ref="BG25:BG28"/>
    <mergeCell ref="BH25:BH28"/>
    <mergeCell ref="BI25:BI28"/>
    <mergeCell ref="BJ25:BJ28"/>
    <mergeCell ref="BK25:BK28"/>
    <mergeCell ref="BL25:BL28"/>
    <mergeCell ref="A29:A32"/>
    <mergeCell ref="B29:B32"/>
    <mergeCell ref="C29:C32"/>
    <mergeCell ref="D29:D32"/>
    <mergeCell ref="E29:E32"/>
    <mergeCell ref="F29:F32"/>
    <mergeCell ref="G29:G32"/>
    <mergeCell ref="H29:H32"/>
    <mergeCell ref="I29:I32"/>
    <mergeCell ref="J29:J32"/>
    <mergeCell ref="K29:K32"/>
    <mergeCell ref="L29:L32"/>
    <mergeCell ref="M29:M32"/>
    <mergeCell ref="N29:N32"/>
    <mergeCell ref="O29:O32"/>
    <mergeCell ref="P29:P32"/>
    <mergeCell ref="Q29:Q32"/>
    <mergeCell ref="R29:R32"/>
    <mergeCell ref="S29:S32"/>
    <mergeCell ref="T29:T32"/>
    <mergeCell ref="U29:U32"/>
    <mergeCell ref="V29:V32"/>
    <mergeCell ref="W29:W32"/>
    <mergeCell ref="X29:X32"/>
    <mergeCell ref="Y29:Y32"/>
    <mergeCell ref="Z29:Z32"/>
    <mergeCell ref="AA29:AA32"/>
    <mergeCell ref="AB29:AB32"/>
    <mergeCell ref="AT29:AT32"/>
    <mergeCell ref="BF29:BF32"/>
    <mergeCell ref="BG29:BG32"/>
    <mergeCell ref="BH29:BH32"/>
    <mergeCell ref="BI29:BI32"/>
    <mergeCell ref="BJ29:BJ32"/>
    <mergeCell ref="BK29:BK32"/>
    <mergeCell ref="BL29:BL32"/>
    <mergeCell ref="A33:A36"/>
    <mergeCell ref="B33:B36"/>
    <mergeCell ref="C33:C36"/>
    <mergeCell ref="D33:D36"/>
    <mergeCell ref="E33:E36"/>
    <mergeCell ref="F33:F36"/>
    <mergeCell ref="G33:G36"/>
    <mergeCell ref="H33:H36"/>
    <mergeCell ref="I33:I36"/>
    <mergeCell ref="J33:J36"/>
    <mergeCell ref="K33:K36"/>
    <mergeCell ref="L33:L36"/>
    <mergeCell ref="M33:M36"/>
    <mergeCell ref="N33:N36"/>
    <mergeCell ref="O33:O36"/>
    <mergeCell ref="P33:P36"/>
    <mergeCell ref="Q33:Q36"/>
    <mergeCell ref="R33:R36"/>
    <mergeCell ref="S33:S36"/>
    <mergeCell ref="T33:T36"/>
    <mergeCell ref="U33:U36"/>
    <mergeCell ref="V33:V36"/>
    <mergeCell ref="W33:W36"/>
    <mergeCell ref="X33:X36"/>
    <mergeCell ref="AK33:AK36"/>
    <mergeCell ref="AL33:AL36"/>
    <mergeCell ref="AM33:AM36"/>
    <mergeCell ref="AN33:AN36"/>
    <mergeCell ref="AO33:AO36"/>
    <mergeCell ref="AP33:AP36"/>
    <mergeCell ref="AQ33:AQ36"/>
    <mergeCell ref="AR33:AR36"/>
    <mergeCell ref="AS33:AS36"/>
    <mergeCell ref="Y33:Y36"/>
    <mergeCell ref="Z33:Z36"/>
    <mergeCell ref="AA33:AA36"/>
    <mergeCell ref="AB33:AB36"/>
    <mergeCell ref="AC33:AC36"/>
    <mergeCell ref="AD33:AD36"/>
    <mergeCell ref="AE33:AE36"/>
    <mergeCell ref="AF33:AF36"/>
    <mergeCell ref="AG33:AG36"/>
    <mergeCell ref="AH33:AH36"/>
    <mergeCell ref="AI33:AI36"/>
    <mergeCell ref="AJ33:AJ36"/>
    <mergeCell ref="AT33:AT36"/>
    <mergeCell ref="BF33:BF36"/>
    <mergeCell ref="BG33:BG36"/>
    <mergeCell ref="BH33:BH36"/>
    <mergeCell ref="BI33:BI36"/>
    <mergeCell ref="BJ33:BJ36"/>
    <mergeCell ref="BK33:BK36"/>
    <mergeCell ref="BL33:BL36"/>
    <mergeCell ref="A37:A40"/>
    <mergeCell ref="B37:B40"/>
    <mergeCell ref="C37:C40"/>
    <mergeCell ref="D37:D40"/>
    <mergeCell ref="E37:E40"/>
    <mergeCell ref="F37:F40"/>
    <mergeCell ref="G37:G40"/>
    <mergeCell ref="H37:H40"/>
    <mergeCell ref="I37:I40"/>
    <mergeCell ref="J37:J40"/>
    <mergeCell ref="K37:K40"/>
    <mergeCell ref="L37:L40"/>
    <mergeCell ref="M37:M40"/>
    <mergeCell ref="N37:N40"/>
    <mergeCell ref="O37:O40"/>
    <mergeCell ref="P37:P40"/>
    <mergeCell ref="Q37:Q40"/>
    <mergeCell ref="AB37:AB40"/>
    <mergeCell ref="AC37:AC40"/>
    <mergeCell ref="AD37:AD40"/>
    <mergeCell ref="AE37:AE40"/>
    <mergeCell ref="AF37:AF40"/>
    <mergeCell ref="AG37:AG40"/>
    <mergeCell ref="AH37:AH40"/>
    <mergeCell ref="AI37:AI40"/>
    <mergeCell ref="AJ37:AJ40"/>
    <mergeCell ref="AK37:AK40"/>
    <mergeCell ref="AL37:AL40"/>
    <mergeCell ref="AM37:AM40"/>
    <mergeCell ref="AN37:AN40"/>
    <mergeCell ref="AO37:AO40"/>
    <mergeCell ref="AP37:AP40"/>
    <mergeCell ref="AQ37:AQ40"/>
    <mergeCell ref="AR37:AR40"/>
    <mergeCell ref="AS37:AS40"/>
    <mergeCell ref="AT37:AT40"/>
    <mergeCell ref="BF37:BF40"/>
    <mergeCell ref="BG37:BG40"/>
    <mergeCell ref="BH37:BH40"/>
    <mergeCell ref="BI37:BI40"/>
    <mergeCell ref="BJ37:BJ40"/>
    <mergeCell ref="BK37:BK40"/>
    <mergeCell ref="BL37:BL40"/>
    <mergeCell ref="A41:A44"/>
    <mergeCell ref="B41:B44"/>
    <mergeCell ref="C41:C44"/>
    <mergeCell ref="D41:D44"/>
    <mergeCell ref="E41:E44"/>
    <mergeCell ref="F41:F44"/>
    <mergeCell ref="G41:G44"/>
    <mergeCell ref="H41:H44"/>
    <mergeCell ref="I41:I44"/>
    <mergeCell ref="J41:J44"/>
    <mergeCell ref="K41:K44"/>
    <mergeCell ref="L41:L44"/>
    <mergeCell ref="M41:M44"/>
    <mergeCell ref="N41:N44"/>
    <mergeCell ref="O41:O44"/>
    <mergeCell ref="P41:P44"/>
    <mergeCell ref="Q41:Q44"/>
    <mergeCell ref="R41:R44"/>
    <mergeCell ref="S41:S44"/>
    <mergeCell ref="T41:T44"/>
    <mergeCell ref="U41:U44"/>
    <mergeCell ref="V41:V44"/>
    <mergeCell ref="W41:W44"/>
    <mergeCell ref="AG41:AG44"/>
    <mergeCell ref="AH41:AH44"/>
    <mergeCell ref="AI41:AI44"/>
    <mergeCell ref="AJ41:AJ44"/>
    <mergeCell ref="AK41:AK44"/>
    <mergeCell ref="AL41:AL44"/>
    <mergeCell ref="AM41:AM44"/>
    <mergeCell ref="AR41:AR44"/>
    <mergeCell ref="AS41:AS44"/>
    <mergeCell ref="AT41:AT44"/>
    <mergeCell ref="BF41:BF44"/>
    <mergeCell ref="BG41:BG44"/>
    <mergeCell ref="BH41:BH44"/>
    <mergeCell ref="BI41:BI44"/>
    <mergeCell ref="BJ41:BJ44"/>
    <mergeCell ref="BK41:BK44"/>
    <mergeCell ref="BL41:BL44"/>
    <mergeCell ref="A45:A48"/>
    <mergeCell ref="B45:B48"/>
    <mergeCell ref="C45:C48"/>
    <mergeCell ref="D45:D48"/>
    <mergeCell ref="E45:E48"/>
    <mergeCell ref="F45:F48"/>
    <mergeCell ref="G45:G48"/>
    <mergeCell ref="H45:H48"/>
    <mergeCell ref="I45:I48"/>
    <mergeCell ref="J45:J48"/>
    <mergeCell ref="K45:K48"/>
    <mergeCell ref="L45:L48"/>
    <mergeCell ref="M45:M48"/>
    <mergeCell ref="N45:N48"/>
    <mergeCell ref="O45:O48"/>
    <mergeCell ref="P45:P48"/>
    <mergeCell ref="Q45:Q48"/>
    <mergeCell ref="R45:R48"/>
    <mergeCell ref="S45:S48"/>
    <mergeCell ref="T45:T48"/>
    <mergeCell ref="U45:U48"/>
    <mergeCell ref="V45:V48"/>
    <mergeCell ref="AT45:AT48"/>
    <mergeCell ref="BF45:BF48"/>
    <mergeCell ref="BG45:BG48"/>
    <mergeCell ref="BH45:BH48"/>
    <mergeCell ref="BI45:BI48"/>
    <mergeCell ref="BJ45:BJ48"/>
    <mergeCell ref="BK45:BK48"/>
    <mergeCell ref="BL45:BL48"/>
    <mergeCell ref="A49:A52"/>
    <mergeCell ref="B49:B52"/>
    <mergeCell ref="C49:C52"/>
    <mergeCell ref="D49:D52"/>
    <mergeCell ref="E49:E52"/>
    <mergeCell ref="F49:F52"/>
    <mergeCell ref="G49:G52"/>
    <mergeCell ref="H49:H52"/>
    <mergeCell ref="I49:I52"/>
    <mergeCell ref="J49:J52"/>
    <mergeCell ref="K49:K52"/>
    <mergeCell ref="L49:L52"/>
    <mergeCell ref="M49:M52"/>
    <mergeCell ref="N49:N52"/>
    <mergeCell ref="O49:O52"/>
    <mergeCell ref="P49:P52"/>
    <mergeCell ref="Q49:Q52"/>
    <mergeCell ref="R49:R52"/>
    <mergeCell ref="S49:S52"/>
    <mergeCell ref="T49:T52"/>
    <mergeCell ref="U49:U52"/>
    <mergeCell ref="V49:V52"/>
    <mergeCell ref="W49:W52"/>
    <mergeCell ref="X49:X52"/>
    <mergeCell ref="AM49:AM52"/>
    <mergeCell ref="AN49:AN52"/>
    <mergeCell ref="AO49:AO52"/>
    <mergeCell ref="AP49:AP52"/>
    <mergeCell ref="AQ49:AQ52"/>
    <mergeCell ref="AR49:AR52"/>
    <mergeCell ref="AS49:AS52"/>
    <mergeCell ref="AT49:AT52"/>
    <mergeCell ref="BF49:BF52"/>
    <mergeCell ref="BG49:BG52"/>
    <mergeCell ref="BH49:BH52"/>
    <mergeCell ref="BI49:BI52"/>
    <mergeCell ref="BJ49:BJ52"/>
    <mergeCell ref="BK49:BK52"/>
    <mergeCell ref="BL49:BL52"/>
    <mergeCell ref="A53:A56"/>
    <mergeCell ref="B53:B56"/>
    <mergeCell ref="C53:C56"/>
    <mergeCell ref="D53:D56"/>
    <mergeCell ref="E53:E56"/>
    <mergeCell ref="F53:F56"/>
    <mergeCell ref="G53:G56"/>
    <mergeCell ref="H53:H56"/>
    <mergeCell ref="I53:I56"/>
    <mergeCell ref="J53:J56"/>
    <mergeCell ref="K53:K56"/>
    <mergeCell ref="L53:L56"/>
    <mergeCell ref="M53:M56"/>
    <mergeCell ref="N53:N56"/>
    <mergeCell ref="O53:O56"/>
    <mergeCell ref="P53:P56"/>
    <mergeCell ref="Q53:Q56"/>
    <mergeCell ref="AB53:AB56"/>
    <mergeCell ref="AC53:AC56"/>
    <mergeCell ref="AD53:AD56"/>
    <mergeCell ref="AE53:AE56"/>
    <mergeCell ref="AF53:AF56"/>
    <mergeCell ref="AG53:AG56"/>
    <mergeCell ref="AH53:AH56"/>
    <mergeCell ref="AI53:AI56"/>
    <mergeCell ref="AJ53:AJ56"/>
    <mergeCell ref="AK53:AK56"/>
    <mergeCell ref="AL53:AL56"/>
    <mergeCell ref="AM53:AM56"/>
    <mergeCell ref="AN53:AN56"/>
    <mergeCell ref="AO53:AO56"/>
    <mergeCell ref="AP53:AP56"/>
    <mergeCell ref="AQ53:AQ56"/>
    <mergeCell ref="AR53:AR56"/>
    <mergeCell ref="AS53:AS56"/>
    <mergeCell ref="AT53:AT56"/>
    <mergeCell ref="BF53:BF56"/>
    <mergeCell ref="BG53:BG56"/>
    <mergeCell ref="BH53:BH56"/>
    <mergeCell ref="BI53:BI56"/>
    <mergeCell ref="BJ53:BJ56"/>
    <mergeCell ref="BK53:BK56"/>
    <mergeCell ref="BL53:BL56"/>
  </mergeCells>
  <conditionalFormatting sqref="AP17:AP56 BG17:BG56">
    <cfRule type="cellIs" dxfId="102" priority="1" operator="equal">
      <formula>"Seguro"</formula>
    </cfRule>
    <cfRule type="cellIs" dxfId="101" priority="2" operator="equal">
      <formula>"Probable"</formula>
    </cfRule>
    <cfRule type="cellIs" dxfId="100" priority="3" operator="equal">
      <formula>"Posible"</formula>
    </cfRule>
    <cfRule type="cellIs" dxfId="99" priority="4" operator="equal">
      <formula>"Improbable"</formula>
    </cfRule>
    <cfRule type="cellIs" dxfId="98" priority="5" operator="equal">
      <formula>"Rara Vez"</formula>
    </cfRule>
    <cfRule type="cellIs" dxfId="97" priority="6" operator="equal">
      <formula>"Muy Alta"</formula>
    </cfRule>
    <cfRule type="cellIs" dxfId="96" priority="7" operator="equal">
      <formula>"Alta"</formula>
    </cfRule>
    <cfRule type="cellIs" dxfId="95" priority="8" operator="equal">
      <formula>"Media"</formula>
    </cfRule>
    <cfRule type="cellIs" dxfId="94" priority="9" operator="equal">
      <formula>"Baja"</formula>
    </cfRule>
    <cfRule type="cellIs" dxfId="93" priority="10" operator="equal">
      <formula>"Muy Baja"</formula>
    </cfRule>
  </conditionalFormatting>
  <conditionalFormatting sqref="AR17:AR56 BI17:BI56">
    <cfRule type="cellIs" dxfId="92" priority="49" operator="equal">
      <formula>"Catastrófico"</formula>
    </cfRule>
    <cfRule type="cellIs" dxfId="91" priority="50" operator="equal">
      <formula>"Mayor"</formula>
    </cfRule>
    <cfRule type="cellIs" dxfId="90" priority="51" operator="equal">
      <formula>"Moderado"</formula>
    </cfRule>
    <cfRule type="cellIs" dxfId="89" priority="52" operator="equal">
      <formula>"Menor"</formula>
    </cfRule>
    <cfRule type="cellIs" dxfId="88" priority="53" operator="equal">
      <formula>"Insignificante"</formula>
    </cfRule>
  </conditionalFormatting>
  <conditionalFormatting sqref="AT17">
    <cfRule type="containsText" dxfId="87" priority="54" operator="containsText" text="BAJO">
      <formula>NOT(ISERROR(SEARCH("BAJO",AT17)))</formula>
    </cfRule>
    <cfRule type="containsText" dxfId="86" priority="55" operator="containsText" text="MODERADO">
      <formula>NOT(ISERROR(SEARCH("MODERADO",AT17)))</formula>
    </cfRule>
    <cfRule type="containsText" dxfId="85" priority="56" operator="containsText" text="ALTO">
      <formula>NOT(ISERROR(SEARCH("ALTO",AT17)))</formula>
    </cfRule>
    <cfRule type="containsText" dxfId="84" priority="57" operator="containsText" text="EXTREMO">
      <formula>NOT(ISERROR(SEARCH("EXTREMO",AT17)))</formula>
    </cfRule>
  </conditionalFormatting>
  <conditionalFormatting sqref="AT21">
    <cfRule type="containsText" dxfId="83" priority="1868" operator="containsText" text="BAJO">
      <formula>NOT(ISERROR(SEARCH("BAJO",AT21)))</formula>
    </cfRule>
    <cfRule type="containsText" dxfId="82" priority="1869" operator="containsText" text="MODERADO">
      <formula>NOT(ISERROR(SEARCH("MODERADO",AT21)))</formula>
    </cfRule>
    <cfRule type="containsText" dxfId="81" priority="1870" operator="containsText" text="ALTO">
      <formula>NOT(ISERROR(SEARCH("ALTO",AT21)))</formula>
    </cfRule>
    <cfRule type="containsText" dxfId="80" priority="1871" operator="containsText" text="EXTREMO">
      <formula>NOT(ISERROR(SEARCH("EXTREMO",AT21)))</formula>
    </cfRule>
  </conditionalFormatting>
  <conditionalFormatting sqref="AT25">
    <cfRule type="containsText" dxfId="79" priority="1850" operator="containsText" text="BAJO">
      <formula>NOT(ISERROR(SEARCH("BAJO",AT25)))</formula>
    </cfRule>
    <cfRule type="containsText" dxfId="78" priority="1851" operator="containsText" text="MODERADO">
      <formula>NOT(ISERROR(SEARCH("MODERADO",AT25)))</formula>
    </cfRule>
    <cfRule type="containsText" dxfId="77" priority="1852" operator="containsText" text="ALTO">
      <formula>NOT(ISERROR(SEARCH("ALTO",AT25)))</formula>
    </cfRule>
    <cfRule type="containsText" dxfId="76" priority="1853" operator="containsText" text="EXTREMO">
      <formula>NOT(ISERROR(SEARCH("EXTREMO",AT25)))</formula>
    </cfRule>
  </conditionalFormatting>
  <conditionalFormatting sqref="AT29">
    <cfRule type="containsText" dxfId="75" priority="1832" operator="containsText" text="BAJO">
      <formula>NOT(ISERROR(SEARCH("BAJO",AT29)))</formula>
    </cfRule>
    <cfRule type="containsText" dxfId="74" priority="1833" operator="containsText" text="MODERADO">
      <formula>NOT(ISERROR(SEARCH("MODERADO",AT29)))</formula>
    </cfRule>
    <cfRule type="containsText" dxfId="73" priority="1834" operator="containsText" text="ALTO">
      <formula>NOT(ISERROR(SEARCH("ALTO",AT29)))</formula>
    </cfRule>
    <cfRule type="containsText" dxfId="72" priority="1835" operator="containsText" text="EXTREMO">
      <formula>NOT(ISERROR(SEARCH("EXTREMO",AT29)))</formula>
    </cfRule>
  </conditionalFormatting>
  <conditionalFormatting sqref="AT33">
    <cfRule type="containsText" dxfId="71" priority="1814" operator="containsText" text="BAJO">
      <formula>NOT(ISERROR(SEARCH("BAJO",AT33)))</formula>
    </cfRule>
    <cfRule type="containsText" dxfId="70" priority="1815" operator="containsText" text="MODERADO">
      <formula>NOT(ISERROR(SEARCH("MODERADO",AT33)))</formula>
    </cfRule>
    <cfRule type="containsText" dxfId="69" priority="1816" operator="containsText" text="ALTO">
      <formula>NOT(ISERROR(SEARCH("ALTO",AT33)))</formula>
    </cfRule>
    <cfRule type="containsText" dxfId="68" priority="1817" operator="containsText" text="EXTREMO">
      <formula>NOT(ISERROR(SEARCH("EXTREMO",AT33)))</formula>
    </cfRule>
  </conditionalFormatting>
  <conditionalFormatting sqref="AT37">
    <cfRule type="containsText" dxfId="67" priority="1796" operator="containsText" text="BAJO">
      <formula>NOT(ISERROR(SEARCH("BAJO",AT37)))</formula>
    </cfRule>
    <cfRule type="containsText" dxfId="66" priority="1797" operator="containsText" text="MODERADO">
      <formula>NOT(ISERROR(SEARCH("MODERADO",AT37)))</formula>
    </cfRule>
    <cfRule type="containsText" dxfId="65" priority="1798" operator="containsText" text="ALTO">
      <formula>NOT(ISERROR(SEARCH("ALTO",AT37)))</formula>
    </cfRule>
    <cfRule type="containsText" dxfId="64" priority="1799" operator="containsText" text="EXTREMO">
      <formula>NOT(ISERROR(SEARCH("EXTREMO",AT37)))</formula>
    </cfRule>
  </conditionalFormatting>
  <conditionalFormatting sqref="AT41">
    <cfRule type="containsText" dxfId="63" priority="1778" operator="containsText" text="BAJO">
      <formula>NOT(ISERROR(SEARCH("BAJO",AT41)))</formula>
    </cfRule>
    <cfRule type="containsText" dxfId="62" priority="1779" operator="containsText" text="MODERADO">
      <formula>NOT(ISERROR(SEARCH("MODERADO",AT41)))</formula>
    </cfRule>
    <cfRule type="containsText" dxfId="61" priority="1780" operator="containsText" text="ALTO">
      <formula>NOT(ISERROR(SEARCH("ALTO",AT41)))</formula>
    </cfRule>
    <cfRule type="containsText" dxfId="60" priority="1781" operator="containsText" text="EXTREMO">
      <formula>NOT(ISERROR(SEARCH("EXTREMO",AT41)))</formula>
    </cfRule>
  </conditionalFormatting>
  <conditionalFormatting sqref="AT45">
    <cfRule type="containsText" dxfId="59" priority="1760" operator="containsText" text="BAJO">
      <formula>NOT(ISERROR(SEARCH("BAJO",AT45)))</formula>
    </cfRule>
    <cfRule type="containsText" dxfId="58" priority="1761" operator="containsText" text="MODERADO">
      <formula>NOT(ISERROR(SEARCH("MODERADO",AT45)))</formula>
    </cfRule>
    <cfRule type="containsText" dxfId="57" priority="1762" operator="containsText" text="ALTO">
      <formula>NOT(ISERROR(SEARCH("ALTO",AT45)))</formula>
    </cfRule>
    <cfRule type="containsText" dxfId="56" priority="1763" operator="containsText" text="EXTREMO">
      <formula>NOT(ISERROR(SEARCH("EXTREMO",AT45)))</formula>
    </cfRule>
  </conditionalFormatting>
  <conditionalFormatting sqref="AT49">
    <cfRule type="containsText" dxfId="55" priority="1742" operator="containsText" text="BAJO">
      <formula>NOT(ISERROR(SEARCH("BAJO",AT49)))</formula>
    </cfRule>
    <cfRule type="containsText" dxfId="54" priority="1743" operator="containsText" text="MODERADO">
      <formula>NOT(ISERROR(SEARCH("MODERADO",AT49)))</formula>
    </cfRule>
    <cfRule type="containsText" dxfId="53" priority="1744" operator="containsText" text="ALTO">
      <formula>NOT(ISERROR(SEARCH("ALTO",AT49)))</formula>
    </cfRule>
    <cfRule type="containsText" dxfId="52" priority="1745" operator="containsText" text="EXTREMO">
      <formula>NOT(ISERROR(SEARCH("EXTREMO",AT49)))</formula>
    </cfRule>
  </conditionalFormatting>
  <conditionalFormatting sqref="AT53">
    <cfRule type="containsText" dxfId="51" priority="1724" operator="containsText" text="BAJO">
      <formula>NOT(ISERROR(SEARCH("BAJO",AT53)))</formula>
    </cfRule>
    <cfRule type="containsText" dxfId="50" priority="1725" operator="containsText" text="MODERADO">
      <formula>NOT(ISERROR(SEARCH("MODERADO",AT53)))</formula>
    </cfRule>
    <cfRule type="containsText" dxfId="49" priority="1726" operator="containsText" text="ALTO">
      <formula>NOT(ISERROR(SEARCH("ALTO",AT53)))</formula>
    </cfRule>
    <cfRule type="containsText" dxfId="48" priority="1727" operator="containsText" text="EXTREMO">
      <formula>NOT(ISERROR(SEARCH("EXTREMO",AT53)))</formula>
    </cfRule>
  </conditionalFormatting>
  <conditionalFormatting sqref="BK17">
    <cfRule type="containsText" dxfId="47" priority="36" operator="containsText" text="BAJO">
      <formula>NOT(ISERROR(SEARCH("BAJO",BK17)))</formula>
    </cfRule>
    <cfRule type="containsText" dxfId="46" priority="37" operator="containsText" text="MODERADO">
      <formula>NOT(ISERROR(SEARCH("MODERADO",BK17)))</formula>
    </cfRule>
    <cfRule type="containsText" dxfId="45" priority="38" operator="containsText" text="ALTO">
      <formula>NOT(ISERROR(SEARCH("ALTO",BK17)))</formula>
    </cfRule>
    <cfRule type="containsText" dxfId="44" priority="39" operator="containsText" text="EXTREMO">
      <formula>NOT(ISERROR(SEARCH("EXTREMO",BK17)))</formula>
    </cfRule>
  </conditionalFormatting>
  <conditionalFormatting sqref="BK21 BK25 BK29 BK33 BK37 BK41 BK45 BK49 BK53">
    <cfRule type="containsText" dxfId="43" priority="68" operator="containsText" text="BAJO">
      <formula>NOT(ISERROR(SEARCH("BAJO",BK21)))</formula>
    </cfRule>
    <cfRule type="containsText" dxfId="42" priority="69" operator="containsText" text="MODERADO">
      <formula>NOT(ISERROR(SEARCH("MODERADO",BK21)))</formula>
    </cfRule>
    <cfRule type="containsText" dxfId="41" priority="70" operator="containsText" text="ALTO">
      <formula>NOT(ISERROR(SEARCH("ALTO",BK21)))</formula>
    </cfRule>
    <cfRule type="containsText" dxfId="40" priority="71" operator="containsText" text="EXTREMO">
      <formula>NOT(ISERROR(SEARCH("EXTREMO",BK21)))</formula>
    </cfRule>
  </conditionalFormatting>
  <conditionalFormatting sqref="BL17">
    <cfRule type="containsText" dxfId="39" priority="40" operator="containsText" text="RIESGO BAJO">
      <formula>NOT(ISERROR(SEARCH("RIESGO BAJO",BL17)))</formula>
    </cfRule>
    <cfRule type="containsText" dxfId="38" priority="41" operator="containsText" text="RIESGO MODERADO">
      <formula>NOT(ISERROR(SEARCH("RIESGO MODERADO",BL17)))</formula>
    </cfRule>
    <cfRule type="containsText" dxfId="37" priority="42" operator="containsText" text="RIESGO ALTO">
      <formula>NOT(ISERROR(SEARCH("RIESGO ALTO",BL17)))</formula>
    </cfRule>
    <cfRule type="containsText" dxfId="36" priority="43" operator="containsText" text="RIESGO EXTREMO">
      <formula>NOT(ISERROR(SEARCH("RIESGO EXTREMO",BL17)))</formula>
    </cfRule>
  </conditionalFormatting>
  <conditionalFormatting sqref="BL21">
    <cfRule type="containsText" dxfId="35" priority="1854" operator="containsText" text="RIESGO BAJO">
      <formula>NOT(ISERROR(SEARCH("RIESGO BAJO",BL21)))</formula>
    </cfRule>
    <cfRule type="containsText" dxfId="34" priority="1855" operator="containsText" text="RIESGO MODERADO">
      <formula>NOT(ISERROR(SEARCH("RIESGO MODERADO",BL21)))</formula>
    </cfRule>
    <cfRule type="containsText" dxfId="33" priority="1856" operator="containsText" text="RIESGO ALTO">
      <formula>NOT(ISERROR(SEARCH("RIESGO ALTO",BL21)))</formula>
    </cfRule>
    <cfRule type="containsText" dxfId="32" priority="1857" operator="containsText" text="RIESGO EXTREMO">
      <formula>NOT(ISERROR(SEARCH("RIESGO EXTREMO",BL21)))</formula>
    </cfRule>
  </conditionalFormatting>
  <conditionalFormatting sqref="BL25">
    <cfRule type="containsText" dxfId="31" priority="1836" operator="containsText" text="RIESGO BAJO">
      <formula>NOT(ISERROR(SEARCH("RIESGO BAJO",BL25)))</formula>
    </cfRule>
    <cfRule type="containsText" dxfId="30" priority="1837" operator="containsText" text="RIESGO MODERADO">
      <formula>NOT(ISERROR(SEARCH("RIESGO MODERADO",BL25)))</formula>
    </cfRule>
    <cfRule type="containsText" dxfId="29" priority="1838" operator="containsText" text="RIESGO ALTO">
      <formula>NOT(ISERROR(SEARCH("RIESGO ALTO",BL25)))</formula>
    </cfRule>
    <cfRule type="containsText" dxfId="28" priority="1839" operator="containsText" text="RIESGO EXTREMO">
      <formula>NOT(ISERROR(SEARCH("RIESGO EXTREMO",BL25)))</formula>
    </cfRule>
  </conditionalFormatting>
  <conditionalFormatting sqref="BL29">
    <cfRule type="containsText" dxfId="27" priority="1818" operator="containsText" text="RIESGO BAJO">
      <formula>NOT(ISERROR(SEARCH("RIESGO BAJO",BL29)))</formula>
    </cfRule>
    <cfRule type="containsText" dxfId="26" priority="1819" operator="containsText" text="RIESGO MODERADO">
      <formula>NOT(ISERROR(SEARCH("RIESGO MODERADO",BL29)))</formula>
    </cfRule>
    <cfRule type="containsText" dxfId="25" priority="1820" operator="containsText" text="RIESGO ALTO">
      <formula>NOT(ISERROR(SEARCH("RIESGO ALTO",BL29)))</formula>
    </cfRule>
    <cfRule type="containsText" dxfId="24" priority="1821" operator="containsText" text="RIESGO EXTREMO">
      <formula>NOT(ISERROR(SEARCH("RIESGO EXTREMO",BL29)))</formula>
    </cfRule>
  </conditionalFormatting>
  <conditionalFormatting sqref="BL33">
    <cfRule type="containsText" dxfId="23" priority="1800" operator="containsText" text="RIESGO BAJO">
      <formula>NOT(ISERROR(SEARCH("RIESGO BAJO",BL33)))</formula>
    </cfRule>
    <cfRule type="containsText" dxfId="22" priority="1801" operator="containsText" text="RIESGO MODERADO">
      <formula>NOT(ISERROR(SEARCH("RIESGO MODERADO",BL33)))</formula>
    </cfRule>
    <cfRule type="containsText" dxfId="21" priority="1802" operator="containsText" text="RIESGO ALTO">
      <formula>NOT(ISERROR(SEARCH("RIESGO ALTO",BL33)))</formula>
    </cfRule>
    <cfRule type="containsText" dxfId="20" priority="1803" operator="containsText" text="RIESGO EXTREMO">
      <formula>NOT(ISERROR(SEARCH("RIESGO EXTREMO",BL33)))</formula>
    </cfRule>
  </conditionalFormatting>
  <conditionalFormatting sqref="BL37">
    <cfRule type="containsText" dxfId="19" priority="1782" operator="containsText" text="RIESGO BAJO">
      <formula>NOT(ISERROR(SEARCH("RIESGO BAJO",BL37)))</formula>
    </cfRule>
    <cfRule type="containsText" dxfId="18" priority="1783" operator="containsText" text="RIESGO MODERADO">
      <formula>NOT(ISERROR(SEARCH("RIESGO MODERADO",BL37)))</formula>
    </cfRule>
    <cfRule type="containsText" dxfId="17" priority="1784" operator="containsText" text="RIESGO ALTO">
      <formula>NOT(ISERROR(SEARCH("RIESGO ALTO",BL37)))</formula>
    </cfRule>
    <cfRule type="containsText" dxfId="16" priority="1785" operator="containsText" text="RIESGO EXTREMO">
      <formula>NOT(ISERROR(SEARCH("RIESGO EXTREMO",BL37)))</formula>
    </cfRule>
  </conditionalFormatting>
  <conditionalFormatting sqref="BL41">
    <cfRule type="containsText" dxfId="15" priority="1764" operator="containsText" text="RIESGO BAJO">
      <formula>NOT(ISERROR(SEARCH("RIESGO BAJO",BL41)))</formula>
    </cfRule>
    <cfRule type="containsText" dxfId="14" priority="1765" operator="containsText" text="RIESGO MODERADO">
      <formula>NOT(ISERROR(SEARCH("RIESGO MODERADO",BL41)))</formula>
    </cfRule>
    <cfRule type="containsText" dxfId="13" priority="1766" operator="containsText" text="RIESGO ALTO">
      <formula>NOT(ISERROR(SEARCH("RIESGO ALTO",BL41)))</formula>
    </cfRule>
    <cfRule type="containsText" dxfId="12" priority="1767" operator="containsText" text="RIESGO EXTREMO">
      <formula>NOT(ISERROR(SEARCH("RIESGO EXTREMO",BL41)))</formula>
    </cfRule>
  </conditionalFormatting>
  <conditionalFormatting sqref="BL45">
    <cfRule type="containsText" dxfId="11" priority="1746" operator="containsText" text="RIESGO BAJO">
      <formula>NOT(ISERROR(SEARCH("RIESGO BAJO",BL45)))</formula>
    </cfRule>
    <cfRule type="containsText" dxfId="10" priority="1747" operator="containsText" text="RIESGO MODERADO">
      <formula>NOT(ISERROR(SEARCH("RIESGO MODERADO",BL45)))</formula>
    </cfRule>
    <cfRule type="containsText" dxfId="9" priority="1748" operator="containsText" text="RIESGO ALTO">
      <formula>NOT(ISERROR(SEARCH("RIESGO ALTO",BL45)))</formula>
    </cfRule>
    <cfRule type="containsText" dxfId="8" priority="1749" operator="containsText" text="RIESGO EXTREMO">
      <formula>NOT(ISERROR(SEARCH("RIESGO EXTREMO",BL45)))</formula>
    </cfRule>
  </conditionalFormatting>
  <conditionalFormatting sqref="BL49">
    <cfRule type="containsText" dxfId="7" priority="1728" operator="containsText" text="RIESGO BAJO">
      <formula>NOT(ISERROR(SEARCH("RIESGO BAJO",BL49)))</formula>
    </cfRule>
    <cfRule type="containsText" dxfId="6" priority="1729" operator="containsText" text="RIESGO MODERADO">
      <formula>NOT(ISERROR(SEARCH("RIESGO MODERADO",BL49)))</formula>
    </cfRule>
    <cfRule type="containsText" dxfId="5" priority="1730" operator="containsText" text="RIESGO ALTO">
      <formula>NOT(ISERROR(SEARCH("RIESGO ALTO",BL49)))</formula>
    </cfRule>
    <cfRule type="containsText" dxfId="4" priority="1731" operator="containsText" text="RIESGO EXTREMO">
      <formula>NOT(ISERROR(SEARCH("RIESGO EXTREMO",BL49)))</formula>
    </cfRule>
  </conditionalFormatting>
  <conditionalFormatting sqref="BL53">
    <cfRule type="containsText" dxfId="3" priority="1710" operator="containsText" text="RIESGO BAJO">
      <formula>NOT(ISERROR(SEARCH("RIESGO BAJO",BL53)))</formula>
    </cfRule>
    <cfRule type="containsText" dxfId="2" priority="1711" operator="containsText" text="RIESGO MODERADO">
      <formula>NOT(ISERROR(SEARCH("RIESGO MODERADO",BL53)))</formula>
    </cfRule>
    <cfRule type="containsText" dxfId="1" priority="1712" operator="containsText" text="RIESGO ALTO">
      <formula>NOT(ISERROR(SEARCH("RIESGO ALTO",BL53)))</formula>
    </cfRule>
    <cfRule type="containsText" dxfId="0" priority="1713" operator="containsText" text="RIESGO EXTREMO">
      <formula>NOT(ISERROR(SEARCH("RIESGO EXTREMO",BL53)))</formula>
    </cfRule>
  </conditionalFormatting>
  <dataValidations count="1">
    <dataValidation type="list" allowBlank="1" showInputMessage="1" showErrorMessage="1" sqref="G17:G56" xr:uid="{2CCE9C84-4AE9-460E-9061-B3C27345A316}">
      <formula1>INDIRECT(F17)</formula1>
    </dataValidation>
  </dataValidations>
  <pageMargins left="0.7" right="0.7" top="0.75" bottom="0.75" header="0.3" footer="0.3"/>
  <pageSetup paperSize="9" scale="29" fitToWidth="0" orientation="landscape" r:id="rId1"/>
  <headerFooter>
    <oddFooter>&amp;C&amp;G</oddFooter>
  </headerFooter>
  <drawing r:id="rId2"/>
  <legacyDrawingHF r:id="rId3"/>
  <extLst>
    <ext xmlns:x14="http://schemas.microsoft.com/office/spreadsheetml/2009/9/main" uri="{CCE6A557-97BC-4b89-ADB6-D9C93CAAB3DF}">
      <x14:dataValidations xmlns:xm="http://schemas.microsoft.com/office/excel/2006/main" count="15">
        <x14:dataValidation type="list" allowBlank="1" showInputMessage="1" showErrorMessage="1" xr:uid="{955BBFC8-37D1-4385-9D13-06BBA0CC1A2C}">
          <x14:formula1>
            <xm:f>Datos!$G$9:$G$13</xm:f>
          </x14:formula1>
          <xm:sqref>F21 F25 F29 F33 F37 F41 F45 F49 F53 F17</xm:sqref>
        </x14:dataValidation>
        <x14:dataValidation type="list" allowBlank="1" showInputMessage="1" showErrorMessage="1" xr:uid="{1A243C03-DFFC-400E-9542-6BB05856F367}">
          <x14:formula1>
            <xm:f>Datos!$F$9:$F$15</xm:f>
          </x14:formula1>
          <xm:sqref>L17 L21 L25 L29 L33 L37 L41 L45 L49 L53</xm:sqref>
        </x14:dataValidation>
        <x14:dataValidation type="list" allowBlank="1" showInputMessage="1" showErrorMessage="1" xr:uid="{737702E0-501F-4191-B5EC-AC736D9D9ED5}">
          <x14:formula1>
            <xm:f>Datos!$A$9:$A$19</xm:f>
          </x14:formula1>
          <xm:sqref>B21 B25 B29 B33 B37 B41 B45 B49 B53 B17</xm:sqref>
        </x14:dataValidation>
        <x14:dataValidation type="list" allowBlank="1" showInputMessage="1" showErrorMessage="1" xr:uid="{E4B54BD6-E1D3-494D-AA15-59017D0590F9}">
          <x14:formula1>
            <xm:f>Datos!$B$9:$B$19</xm:f>
          </x14:formula1>
          <xm:sqref>C21 C25 C29 C33 C37 C41 C45 C49 C53 C17</xm:sqref>
        </x14:dataValidation>
        <x14:dataValidation type="list" allowBlank="1" showInputMessage="1" showErrorMessage="1" xr:uid="{CCA879E6-4E6A-4B34-9BB1-83B8CE38B76F}">
          <x14:formula1>
            <xm:f>Datos!$C$9:$C$19</xm:f>
          </x14:formula1>
          <xm:sqref>D21 D25 D29 D33 D37 D41 D45 D49 D53 D17</xm:sqref>
        </x14:dataValidation>
        <x14:dataValidation type="list" allowBlank="1" showInputMessage="1" showErrorMessage="1" xr:uid="{A6551C11-6EB6-4E78-8AB9-BEEC3C1C0452}">
          <x14:formula1>
            <xm:f>Datos!$E$25:$E$26</xm:f>
          </x14:formula1>
          <xm:sqref>P17:AH17 P21:AH21 P25:AH25 P29:AH29 P33:AH33 P37:AH37 P41:AH41 P45:AH45 P49:AH49 P53:AH53</xm:sqref>
        </x14:dataValidation>
        <x14:dataValidation type="list" allowBlank="1" showInputMessage="1" showErrorMessage="1" xr:uid="{5AD68A9E-27D3-446A-A263-DD71C2D87316}">
          <x14:formula1>
            <xm:f>Datos!$B$25:$B$29</xm:f>
          </x14:formula1>
          <xm:sqref>M17:O17 M21:O21 M25:O25 M29:O29 M33:O33 M37:O37 M41:O41 M45:O45 M49:O49 M53:O53</xm:sqref>
        </x14:dataValidation>
        <x14:dataValidation type="list" allowBlank="1" showInputMessage="1" showErrorMessage="1" xr:uid="{C46F39C5-4FF2-4DFC-9189-F84E276CED7E}">
          <x14:formula1>
            <xm:f>Datos!$B$84:$B$87</xm:f>
          </x14:formula1>
          <xm:sqref>BL17:BL56</xm:sqref>
        </x14:dataValidation>
        <x14:dataValidation type="list" allowBlank="1" showInputMessage="1" showErrorMessage="1" xr:uid="{944FD36F-F476-4166-A02A-EFFC448A1269}">
          <x14:formula1>
            <xm:f>Datos!$E$9:$E$11</xm:f>
          </x14:formula1>
          <xm:sqref>E17:E56</xm:sqref>
        </x14:dataValidation>
        <x14:dataValidation type="list" allowBlank="1" showInputMessage="1" showErrorMessage="1" xr:uid="{E04D2B5A-17B2-4C4A-8052-E66D5B2CAAC1}">
          <x14:formula1>
            <xm:f>Datos!$F$25:$F$29</xm:f>
          </x14:formula1>
          <xm:sqref>AM17:AM56</xm:sqref>
        </x14:dataValidation>
        <x14:dataValidation type="list" allowBlank="1" showInputMessage="1" showErrorMessage="1" xr:uid="{A5C9DB96-378F-44A4-81C1-00C7B8BFE811}">
          <x14:formula1>
            <xm:f>Datos!$G$63:$G$65</xm:f>
          </x14:formula1>
          <xm:sqref>BB17:BB56</xm:sqref>
        </x14:dataValidation>
        <x14:dataValidation type="list" allowBlank="1" showInputMessage="1" showErrorMessage="1" xr:uid="{7261474B-CDA3-4133-8202-57720BBDE70C}">
          <x14:formula1>
            <xm:f>Datos!$F$63:$F$71</xm:f>
          </x14:formula1>
          <xm:sqref>BA17:BA56</xm:sqref>
        </x14:dataValidation>
        <x14:dataValidation type="list" allowBlank="1" showInputMessage="1" showErrorMessage="1" xr:uid="{846E3252-0A30-46AA-A99B-378A9113ED2F}">
          <x14:formula1>
            <xm:f>Datos!$D$63:$D$64</xm:f>
          </x14:formula1>
          <xm:sqref>AY17:AY56</xm:sqref>
        </x14:dataValidation>
        <x14:dataValidation type="list" allowBlank="1" showInputMessage="1" showErrorMessage="1" xr:uid="{07872405-BED2-4DFE-9FA0-1C19BCE124DA}">
          <x14:formula1>
            <xm:f>Datos!$E$63:$E$64</xm:f>
          </x14:formula1>
          <xm:sqref>AZ17:AZ56</xm:sqref>
        </x14:dataValidation>
        <x14:dataValidation type="list" allowBlank="1" showInputMessage="1" showErrorMessage="1" xr:uid="{201612B2-760C-452E-9EA9-51F5240474C2}">
          <x14:formula1>
            <xm:f>Datos!$C$63:$C$65</xm:f>
          </x14:formula1>
          <xm:sqref>AX17:AX56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3BEAF-15DE-423B-A862-3F8585E4EDDC}">
  <sheetPr>
    <tabColor theme="0" tint="-0.249977111117893"/>
  </sheetPr>
  <dimension ref="A1:F47"/>
  <sheetViews>
    <sheetView showGridLines="0" topLeftCell="A29" zoomScaleNormal="100" workbookViewId="0">
      <selection activeCell="A43" sqref="A43"/>
    </sheetView>
  </sheetViews>
  <sheetFormatPr baseColWidth="10" defaultRowHeight="15" x14ac:dyDescent="0.25"/>
  <cols>
    <col min="1" max="1" width="15.42578125" customWidth="1"/>
    <col min="2" max="2" width="13.42578125" customWidth="1"/>
    <col min="3" max="5" width="39.140625" customWidth="1"/>
  </cols>
  <sheetData>
    <row r="1" spans="1:5" ht="21" x14ac:dyDescent="0.35">
      <c r="A1" s="380" t="s">
        <v>65</v>
      </c>
      <c r="B1" s="380"/>
      <c r="C1" s="380"/>
      <c r="D1" s="380"/>
      <c r="E1" s="380"/>
    </row>
    <row r="2" spans="1:5" ht="15.75" thickBot="1" x14ac:dyDescent="0.3"/>
    <row r="3" spans="1:5" ht="15.75" thickBot="1" x14ac:dyDescent="0.3">
      <c r="B3" s="381" t="s">
        <v>251</v>
      </c>
      <c r="C3" s="382"/>
      <c r="D3" s="383"/>
    </row>
    <row r="4" spans="1:5" ht="15.75" thickBot="1" x14ac:dyDescent="0.3"/>
    <row r="5" spans="1:5" ht="15.75" thickBot="1" x14ac:dyDescent="0.3">
      <c r="B5" s="83"/>
      <c r="C5" s="79" t="s">
        <v>244</v>
      </c>
      <c r="D5" s="79" t="s">
        <v>250</v>
      </c>
    </row>
    <row r="6" spans="1:5" ht="26.25" thickBot="1" x14ac:dyDescent="0.3">
      <c r="B6" s="74" t="s">
        <v>59</v>
      </c>
      <c r="C6" s="80" t="s">
        <v>245</v>
      </c>
      <c r="D6" s="82">
        <v>0.2</v>
      </c>
    </row>
    <row r="7" spans="1:5" ht="26.25" thickBot="1" x14ac:dyDescent="0.3">
      <c r="B7" s="75" t="s">
        <v>60</v>
      </c>
      <c r="C7" s="80" t="s">
        <v>246</v>
      </c>
      <c r="D7" s="82">
        <v>0.4</v>
      </c>
    </row>
    <row r="8" spans="1:5" ht="26.25" thickBot="1" x14ac:dyDescent="0.3">
      <c r="B8" s="76" t="s">
        <v>62</v>
      </c>
      <c r="C8" s="80" t="s">
        <v>247</v>
      </c>
      <c r="D8" s="82">
        <v>0.6</v>
      </c>
    </row>
    <row r="9" spans="1:5" ht="39" thickBot="1" x14ac:dyDescent="0.3">
      <c r="B9" s="77" t="s">
        <v>63</v>
      </c>
      <c r="C9" s="80" t="s">
        <v>248</v>
      </c>
      <c r="D9" s="82">
        <v>0.8</v>
      </c>
    </row>
    <row r="10" spans="1:5" ht="26.25" thickBot="1" x14ac:dyDescent="0.3">
      <c r="B10" s="78" t="s">
        <v>64</v>
      </c>
      <c r="C10" s="80" t="s">
        <v>249</v>
      </c>
      <c r="D10" s="82">
        <v>1</v>
      </c>
    </row>
    <row r="12" spans="1:5" ht="15.75" thickBot="1" x14ac:dyDescent="0.3"/>
    <row r="13" spans="1:5" ht="15.75" thickBot="1" x14ac:dyDescent="0.3">
      <c r="B13" s="381" t="s">
        <v>267</v>
      </c>
      <c r="C13" s="382"/>
      <c r="D13" s="383"/>
    </row>
    <row r="14" spans="1:5" ht="15.75" thickBot="1" x14ac:dyDescent="0.3"/>
    <row r="15" spans="1:5" ht="15.75" thickBot="1" x14ac:dyDescent="0.3">
      <c r="B15" s="84"/>
      <c r="C15" s="85" t="s">
        <v>244</v>
      </c>
      <c r="D15" s="85" t="s">
        <v>250</v>
      </c>
    </row>
    <row r="16" spans="1:5" ht="39" thickBot="1" x14ac:dyDescent="0.3">
      <c r="B16" s="86" t="s">
        <v>252</v>
      </c>
      <c r="C16" s="87" t="s">
        <v>253</v>
      </c>
      <c r="D16" s="87" t="s">
        <v>254</v>
      </c>
    </row>
    <row r="17" spans="1:5" ht="15.75" thickBot="1" x14ac:dyDescent="0.3">
      <c r="B17" s="75" t="s">
        <v>255</v>
      </c>
      <c r="C17" s="87" t="s">
        <v>256</v>
      </c>
      <c r="D17" s="87" t="s">
        <v>257</v>
      </c>
    </row>
    <row r="18" spans="1:5" ht="15.75" thickBot="1" x14ac:dyDescent="0.3">
      <c r="B18" s="76" t="s">
        <v>258</v>
      </c>
      <c r="C18" s="87" t="s">
        <v>259</v>
      </c>
      <c r="D18" s="87" t="s">
        <v>260</v>
      </c>
    </row>
    <row r="19" spans="1:5" ht="26.25" thickBot="1" x14ac:dyDescent="0.3">
      <c r="B19" s="77" t="s">
        <v>261</v>
      </c>
      <c r="C19" s="87" t="s">
        <v>262</v>
      </c>
      <c r="D19" s="87" t="s">
        <v>263</v>
      </c>
    </row>
    <row r="20" spans="1:5" ht="26.25" thickBot="1" x14ac:dyDescent="0.3">
      <c r="B20" s="78" t="s">
        <v>264</v>
      </c>
      <c r="C20" s="87" t="s">
        <v>265</v>
      </c>
      <c r="D20" s="87" t="s">
        <v>266</v>
      </c>
    </row>
    <row r="23" spans="1:5" ht="21" x14ac:dyDescent="0.35">
      <c r="A23" s="380" t="s">
        <v>41</v>
      </c>
      <c r="B23" s="380"/>
      <c r="C23" s="380"/>
      <c r="D23" s="380"/>
      <c r="E23" s="380"/>
    </row>
    <row r="25" spans="1:5" x14ac:dyDescent="0.25">
      <c r="A25" s="390" t="s">
        <v>140</v>
      </c>
      <c r="B25" s="390"/>
      <c r="C25" s="55" t="s">
        <v>141</v>
      </c>
      <c r="D25" s="55" t="s">
        <v>142</v>
      </c>
      <c r="E25" s="55" t="s">
        <v>143</v>
      </c>
    </row>
    <row r="26" spans="1:5" ht="54.95" customHeight="1" x14ac:dyDescent="0.25">
      <c r="A26" s="44" t="s">
        <v>181</v>
      </c>
      <c r="B26" s="45">
        <v>0.2</v>
      </c>
      <c r="C26" s="56" t="s">
        <v>144</v>
      </c>
      <c r="D26" s="56" t="s">
        <v>145</v>
      </c>
      <c r="E26" s="56" t="s">
        <v>146</v>
      </c>
    </row>
    <row r="27" spans="1:5" ht="54.95" customHeight="1" x14ac:dyDescent="0.25">
      <c r="A27" s="46" t="s">
        <v>57</v>
      </c>
      <c r="B27" s="47">
        <v>0.4</v>
      </c>
      <c r="C27" s="56" t="s">
        <v>147</v>
      </c>
      <c r="D27" s="56" t="s">
        <v>148</v>
      </c>
      <c r="E27" s="56" t="s">
        <v>149</v>
      </c>
    </row>
    <row r="28" spans="1:5" ht="54.95" customHeight="1" x14ac:dyDescent="0.25">
      <c r="A28" s="48" t="s">
        <v>56</v>
      </c>
      <c r="B28" s="49">
        <v>0.6</v>
      </c>
      <c r="C28" s="56" t="s">
        <v>150</v>
      </c>
      <c r="D28" s="56" t="s">
        <v>151</v>
      </c>
      <c r="E28" s="56" t="s">
        <v>152</v>
      </c>
    </row>
    <row r="29" spans="1:5" ht="54.95" customHeight="1" x14ac:dyDescent="0.25">
      <c r="A29" s="50" t="s">
        <v>55</v>
      </c>
      <c r="B29" s="51">
        <v>0.8</v>
      </c>
      <c r="C29" s="56" t="s">
        <v>153</v>
      </c>
      <c r="D29" s="56" t="s">
        <v>298</v>
      </c>
      <c r="E29" s="56" t="s">
        <v>154</v>
      </c>
    </row>
    <row r="30" spans="1:5" ht="54.95" customHeight="1" x14ac:dyDescent="0.25">
      <c r="A30" s="52" t="s">
        <v>54</v>
      </c>
      <c r="B30" s="53">
        <v>1</v>
      </c>
      <c r="C30" s="56" t="s">
        <v>155</v>
      </c>
      <c r="D30" s="56" t="s">
        <v>299</v>
      </c>
      <c r="E30" s="56" t="s">
        <v>156</v>
      </c>
    </row>
    <row r="31" spans="1:5" ht="46.5" customHeight="1" thickBot="1" x14ac:dyDescent="0.3"/>
    <row r="32" spans="1:5" ht="15.75" thickBot="1" x14ac:dyDescent="0.3">
      <c r="B32" s="381" t="s">
        <v>267</v>
      </c>
      <c r="C32" s="382"/>
      <c r="D32" s="383"/>
    </row>
    <row r="33" spans="1:6" ht="15.75" thickBot="1" x14ac:dyDescent="0.3"/>
    <row r="34" spans="1:6" ht="15.75" thickBot="1" x14ac:dyDescent="0.3">
      <c r="B34" s="79" t="s">
        <v>300</v>
      </c>
      <c r="C34" s="85" t="s">
        <v>301</v>
      </c>
      <c r="D34" s="85" t="s">
        <v>302</v>
      </c>
    </row>
    <row r="35" spans="1:6" ht="26.25" thickBot="1" x14ac:dyDescent="0.3">
      <c r="B35" s="76" t="s">
        <v>56</v>
      </c>
      <c r="C35" s="87" t="s">
        <v>303</v>
      </c>
      <c r="D35" s="87" t="s">
        <v>304</v>
      </c>
    </row>
    <row r="36" spans="1:6" ht="26.25" thickBot="1" x14ac:dyDescent="0.3">
      <c r="B36" s="77" t="s">
        <v>55</v>
      </c>
      <c r="C36" s="87" t="s">
        <v>305</v>
      </c>
      <c r="D36" s="87" t="s">
        <v>306</v>
      </c>
    </row>
    <row r="37" spans="1:6" ht="26.25" thickBot="1" x14ac:dyDescent="0.3">
      <c r="B37" s="78" t="s">
        <v>54</v>
      </c>
      <c r="C37" s="87" t="s">
        <v>307</v>
      </c>
      <c r="D37" s="87" t="s">
        <v>308</v>
      </c>
    </row>
    <row r="40" spans="1:6" ht="21" x14ac:dyDescent="0.35">
      <c r="A40" s="380" t="s">
        <v>275</v>
      </c>
      <c r="B40" s="380"/>
      <c r="C40" s="380"/>
      <c r="D40" s="380"/>
      <c r="E40" s="380"/>
    </row>
    <row r="41" spans="1:6" ht="21.75" thickBot="1" x14ac:dyDescent="0.4">
      <c r="A41" s="116"/>
      <c r="B41" s="116"/>
      <c r="C41" s="116"/>
      <c r="D41" s="116"/>
      <c r="E41" s="116"/>
    </row>
    <row r="42" spans="1:6" ht="24" customHeight="1" x14ac:dyDescent="0.25">
      <c r="B42" s="384" t="s">
        <v>272</v>
      </c>
      <c r="C42" s="386" t="s">
        <v>273</v>
      </c>
      <c r="D42" s="388" t="s">
        <v>274</v>
      </c>
      <c r="E42" s="113"/>
      <c r="F42" s="115"/>
    </row>
    <row r="43" spans="1:6" ht="15.75" thickBot="1" x14ac:dyDescent="0.3">
      <c r="B43" s="385"/>
      <c r="C43" s="387"/>
      <c r="D43" s="389"/>
      <c r="E43" s="114"/>
      <c r="F43" s="115"/>
    </row>
    <row r="44" spans="1:6" ht="77.25" thickBot="1" x14ac:dyDescent="0.3">
      <c r="B44" s="121" t="s">
        <v>100</v>
      </c>
      <c r="C44" s="119" t="s">
        <v>102</v>
      </c>
      <c r="D44" s="117" t="s">
        <v>104</v>
      </c>
      <c r="E44" s="115"/>
      <c r="F44" s="115"/>
    </row>
    <row r="45" spans="1:6" ht="87.6" customHeight="1" thickBot="1" x14ac:dyDescent="0.3">
      <c r="B45" s="122" t="s">
        <v>282</v>
      </c>
      <c r="C45" s="119" t="s">
        <v>103</v>
      </c>
      <c r="D45" s="117" t="s">
        <v>105</v>
      </c>
      <c r="E45" s="115"/>
      <c r="F45" s="115"/>
    </row>
    <row r="46" spans="1:6" ht="64.5" thickBot="1" x14ac:dyDescent="0.3">
      <c r="B46" s="123" t="s">
        <v>283</v>
      </c>
      <c r="C46" s="119" t="s">
        <v>103</v>
      </c>
      <c r="D46" s="117" t="s">
        <v>107</v>
      </c>
      <c r="E46" s="115"/>
      <c r="F46" s="115"/>
    </row>
    <row r="47" spans="1:6" ht="39" thickBot="1" x14ac:dyDescent="0.3">
      <c r="B47" s="118" t="s">
        <v>284</v>
      </c>
      <c r="C47" s="120" t="s">
        <v>109</v>
      </c>
      <c r="D47" s="84" t="s">
        <v>86</v>
      </c>
      <c r="E47" s="115"/>
      <c r="F47" s="115"/>
    </row>
  </sheetData>
  <mergeCells count="10">
    <mergeCell ref="B42:B43"/>
    <mergeCell ref="C42:C43"/>
    <mergeCell ref="D42:D43"/>
    <mergeCell ref="A25:B25"/>
    <mergeCell ref="B32:D32"/>
    <mergeCell ref="A1:E1"/>
    <mergeCell ref="A23:E23"/>
    <mergeCell ref="B3:D3"/>
    <mergeCell ref="B13:D13"/>
    <mergeCell ref="A40:E4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5A986-644B-49A2-8465-5C7D33805E87}">
  <sheetPr>
    <tabColor theme="0" tint="-0.249977111117893"/>
  </sheetPr>
  <dimension ref="A5:BW130"/>
  <sheetViews>
    <sheetView topLeftCell="A7" workbookViewId="0">
      <selection activeCell="A43" sqref="A43"/>
    </sheetView>
  </sheetViews>
  <sheetFormatPr baseColWidth="10" defaultRowHeight="15" x14ac:dyDescent="0.25"/>
  <cols>
    <col min="2" max="2" width="35.140625" bestFit="1" customWidth="1"/>
    <col min="3" max="3" width="40.42578125" customWidth="1"/>
    <col min="4" max="4" width="29.7109375" bestFit="1" customWidth="1"/>
    <col min="5" max="5" width="25.42578125" bestFit="1" customWidth="1"/>
    <col min="6" max="6" width="36.85546875" bestFit="1" customWidth="1"/>
    <col min="7" max="7" width="15.85546875" bestFit="1" customWidth="1"/>
    <col min="8" max="12" width="19.140625" style="43" customWidth="1"/>
    <col min="26" max="26" width="18.42578125" bestFit="1" customWidth="1"/>
    <col min="42" max="43" width="21.28515625" bestFit="1" customWidth="1"/>
    <col min="46" max="47" width="21.28515625" bestFit="1" customWidth="1"/>
    <col min="48" max="48" width="27.85546875" bestFit="1" customWidth="1"/>
  </cols>
  <sheetData>
    <row r="5" spans="1:75" ht="15.75" x14ac:dyDescent="0.25">
      <c r="A5" s="393" t="s">
        <v>238</v>
      </c>
      <c r="B5" s="394"/>
      <c r="C5" s="394"/>
      <c r="D5" s="394"/>
      <c r="E5" s="394"/>
      <c r="F5" s="394"/>
      <c r="G5" s="394"/>
      <c r="H5" s="394"/>
      <c r="I5" s="394"/>
      <c r="J5" s="394"/>
      <c r="K5" s="394"/>
      <c r="L5" s="394"/>
    </row>
    <row r="6" spans="1:75" x14ac:dyDescent="0.25">
      <c r="F6" s="54"/>
    </row>
    <row r="7" spans="1:75" x14ac:dyDescent="0.25">
      <c r="F7" s="54"/>
    </row>
    <row r="8" spans="1:75" ht="47.25" x14ac:dyDescent="0.25">
      <c r="A8" s="34" t="s">
        <v>188</v>
      </c>
      <c r="B8" s="34" t="s">
        <v>38</v>
      </c>
      <c r="C8" s="34" t="s">
        <v>236</v>
      </c>
      <c r="D8" s="34" t="s">
        <v>237</v>
      </c>
      <c r="E8" s="34" t="s">
        <v>67</v>
      </c>
      <c r="F8" s="34" t="s">
        <v>39</v>
      </c>
      <c r="G8" s="34" t="s">
        <v>40</v>
      </c>
      <c r="H8" s="391" t="s">
        <v>68</v>
      </c>
      <c r="I8" s="392"/>
      <c r="J8" s="392"/>
      <c r="K8" s="392"/>
      <c r="L8" s="392"/>
    </row>
    <row r="9" spans="1:75" ht="28.5" x14ac:dyDescent="0.25">
      <c r="A9" s="1" t="s">
        <v>362</v>
      </c>
      <c r="B9" s="8" t="s">
        <v>196</v>
      </c>
      <c r="C9" s="33" t="s">
        <v>226</v>
      </c>
      <c r="D9" s="33" t="s">
        <v>225</v>
      </c>
      <c r="E9" s="8" t="s">
        <v>169</v>
      </c>
      <c r="F9" s="4" t="s">
        <v>0</v>
      </c>
      <c r="G9" s="9" t="s">
        <v>1</v>
      </c>
      <c r="H9" s="58" t="s">
        <v>1</v>
      </c>
      <c r="I9" s="58" t="s">
        <v>75</v>
      </c>
      <c r="J9" s="58" t="s">
        <v>18</v>
      </c>
      <c r="K9" s="58" t="s">
        <v>24</v>
      </c>
      <c r="L9" s="58" t="s">
        <v>76</v>
      </c>
      <c r="M9" s="4"/>
      <c r="N9" s="4"/>
      <c r="AO9" s="4">
        <v>1</v>
      </c>
      <c r="AP9" s="4" t="s">
        <v>2</v>
      </c>
      <c r="AQ9" s="4" t="s">
        <v>2</v>
      </c>
      <c r="AR9" s="4"/>
      <c r="AS9" s="4">
        <v>1</v>
      </c>
      <c r="AT9" s="4" t="s">
        <v>2</v>
      </c>
      <c r="AU9" s="4" t="s">
        <v>2</v>
      </c>
      <c r="AW9" s="4"/>
      <c r="AX9" s="32"/>
      <c r="BN9" s="9"/>
      <c r="BO9" s="9"/>
      <c r="BP9" s="9"/>
      <c r="BQ9" s="9"/>
      <c r="BR9" s="9"/>
      <c r="BS9" s="4"/>
      <c r="BT9" s="4"/>
      <c r="BU9" s="4"/>
      <c r="BV9" s="4"/>
      <c r="BW9" s="4"/>
    </row>
    <row r="10" spans="1:75" ht="57.75" x14ac:dyDescent="0.25">
      <c r="A10" s="1" t="s">
        <v>363</v>
      </c>
      <c r="B10" s="8" t="s">
        <v>157</v>
      </c>
      <c r="C10" s="33" t="s">
        <v>227</v>
      </c>
      <c r="D10" s="33" t="s">
        <v>182</v>
      </c>
      <c r="E10" s="8" t="s">
        <v>170</v>
      </c>
      <c r="F10" s="4" t="s">
        <v>9</v>
      </c>
      <c r="G10" s="9" t="s">
        <v>75</v>
      </c>
      <c r="H10" s="59" t="s">
        <v>69</v>
      </c>
      <c r="I10" s="59" t="s">
        <v>72</v>
      </c>
      <c r="J10" s="59" t="s">
        <v>290</v>
      </c>
      <c r="K10" s="59" t="s">
        <v>292</v>
      </c>
      <c r="L10" s="59" t="s">
        <v>74</v>
      </c>
      <c r="M10" s="4"/>
      <c r="N10" s="4"/>
      <c r="AO10" s="4">
        <v>2</v>
      </c>
      <c r="AP10" s="4" t="s">
        <v>10</v>
      </c>
      <c r="AQ10" s="4" t="s">
        <v>10</v>
      </c>
      <c r="AR10" s="4"/>
      <c r="AS10" s="4">
        <v>2</v>
      </c>
      <c r="AT10" s="4" t="s">
        <v>10</v>
      </c>
      <c r="AU10" s="4" t="s">
        <v>10</v>
      </c>
      <c r="AW10" s="4"/>
      <c r="AX10" s="32"/>
      <c r="BN10" s="9"/>
      <c r="BO10" s="9"/>
      <c r="BP10" s="9"/>
      <c r="BQ10" s="9"/>
      <c r="BR10" s="9"/>
      <c r="BS10" s="4"/>
      <c r="BT10" s="4"/>
      <c r="BU10" s="4"/>
      <c r="BV10" s="4"/>
      <c r="BW10" s="4"/>
    </row>
    <row r="11" spans="1:75" ht="72" x14ac:dyDescent="0.25">
      <c r="A11" s="1" t="s">
        <v>172</v>
      </c>
      <c r="B11" s="8" t="s">
        <v>183</v>
      </c>
      <c r="C11" s="33" t="s">
        <v>228</v>
      </c>
      <c r="D11" s="33" t="s">
        <v>199</v>
      </c>
      <c r="E11" s="8" t="s">
        <v>171</v>
      </c>
      <c r="F11" s="4" t="s">
        <v>17</v>
      </c>
      <c r="G11" s="9" t="s">
        <v>18</v>
      </c>
      <c r="H11" s="59" t="s">
        <v>70</v>
      </c>
      <c r="I11" s="59" t="s">
        <v>288</v>
      </c>
      <c r="J11" s="59" t="s">
        <v>73</v>
      </c>
      <c r="K11" s="59" t="s">
        <v>293</v>
      </c>
      <c r="L11" s="59" t="s">
        <v>295</v>
      </c>
      <c r="M11" s="4"/>
      <c r="N11" s="4"/>
      <c r="AO11" s="4">
        <v>3</v>
      </c>
      <c r="AP11" s="4" t="s">
        <v>19</v>
      </c>
      <c r="AQ11" s="4" t="s">
        <v>19</v>
      </c>
      <c r="AR11" s="4"/>
      <c r="AS11" s="4">
        <v>3</v>
      </c>
      <c r="AT11" s="4" t="s">
        <v>19</v>
      </c>
      <c r="AU11" s="4" t="s">
        <v>19</v>
      </c>
      <c r="AW11" s="4"/>
      <c r="AX11" s="32"/>
      <c r="BN11" s="9"/>
      <c r="BO11" s="9"/>
      <c r="BP11" s="9"/>
      <c r="BQ11" s="9"/>
      <c r="BR11" s="9"/>
      <c r="BS11" s="4"/>
      <c r="BT11" s="4"/>
      <c r="BU11" s="4"/>
      <c r="BV11" s="4"/>
      <c r="BW11" s="4"/>
    </row>
    <row r="12" spans="1:75" ht="57.75" x14ac:dyDescent="0.25">
      <c r="A12" s="1" t="s">
        <v>173</v>
      </c>
      <c r="B12" s="8" t="s">
        <v>184</v>
      </c>
      <c r="C12" s="33" t="s">
        <v>229</v>
      </c>
      <c r="D12" s="33" t="s">
        <v>160</v>
      </c>
      <c r="F12" s="4" t="s">
        <v>23</v>
      </c>
      <c r="G12" s="9" t="s">
        <v>24</v>
      </c>
      <c r="H12" s="59" t="s">
        <v>71</v>
      </c>
      <c r="I12" s="59" t="s">
        <v>289</v>
      </c>
      <c r="J12" s="59" t="s">
        <v>291</v>
      </c>
      <c r="K12" s="59" t="s">
        <v>294</v>
      </c>
      <c r="L12" s="59" t="s">
        <v>296</v>
      </c>
      <c r="M12" s="4"/>
      <c r="N12" s="4"/>
      <c r="AO12" s="4">
        <v>4</v>
      </c>
      <c r="AP12" s="4" t="s">
        <v>25</v>
      </c>
      <c r="AQ12" s="4" t="s">
        <v>25</v>
      </c>
      <c r="AR12" s="4"/>
      <c r="AS12" s="4">
        <v>4</v>
      </c>
      <c r="AT12" s="4" t="s">
        <v>25</v>
      </c>
      <c r="AU12" s="4" t="s">
        <v>25</v>
      </c>
      <c r="AW12" s="4"/>
      <c r="AX12" s="32"/>
      <c r="BN12" s="9"/>
      <c r="BO12" s="9"/>
      <c r="BP12" s="9"/>
      <c r="BQ12" s="9"/>
      <c r="BR12" s="9"/>
      <c r="BS12" s="4"/>
      <c r="BT12" s="4"/>
      <c r="BU12" s="4"/>
      <c r="BV12" s="4"/>
      <c r="BW12" s="4"/>
    </row>
    <row r="13" spans="1:75" ht="57.75" x14ac:dyDescent="0.25">
      <c r="A13" s="1" t="s">
        <v>174</v>
      </c>
      <c r="B13" s="8" t="s">
        <v>185</v>
      </c>
      <c r="C13" s="33" t="s">
        <v>230</v>
      </c>
      <c r="D13" s="33" t="s">
        <v>161</v>
      </c>
      <c r="E13" s="8"/>
      <c r="F13" s="4" t="s">
        <v>27</v>
      </c>
      <c r="G13" s="9" t="s">
        <v>76</v>
      </c>
      <c r="H13" s="59" t="s">
        <v>287</v>
      </c>
      <c r="I13" s="59"/>
      <c r="J13" s="59"/>
      <c r="K13" s="59"/>
      <c r="L13" s="59" t="s">
        <v>297</v>
      </c>
      <c r="M13" s="4"/>
      <c r="N13" s="4"/>
      <c r="AO13" s="4">
        <v>5</v>
      </c>
      <c r="AP13" s="4"/>
      <c r="AQ13" s="5"/>
      <c r="AR13" s="4"/>
      <c r="AS13" s="4">
        <v>5</v>
      </c>
      <c r="AT13" s="4"/>
      <c r="AU13" s="5"/>
      <c r="AV13" s="4"/>
      <c r="AW13" s="4"/>
      <c r="AX13" s="32"/>
      <c r="BN13" s="9"/>
      <c r="BO13" s="9"/>
      <c r="BP13" s="9"/>
      <c r="BQ13" s="9"/>
      <c r="BR13" s="9"/>
      <c r="BS13" s="4"/>
      <c r="BT13" s="4"/>
      <c r="BU13" s="4"/>
      <c r="BV13" s="4"/>
      <c r="BW13" s="4"/>
    </row>
    <row r="14" spans="1:75" ht="28.5" x14ac:dyDescent="0.25">
      <c r="A14" s="1" t="s">
        <v>365</v>
      </c>
      <c r="B14" s="8" t="s">
        <v>186</v>
      </c>
      <c r="C14" s="33" t="s">
        <v>231</v>
      </c>
      <c r="D14" s="33" t="s">
        <v>162</v>
      </c>
      <c r="F14" s="4" t="s">
        <v>195</v>
      </c>
      <c r="G14" s="9" t="s">
        <v>50</v>
      </c>
      <c r="I14" s="57"/>
      <c r="J14" s="57"/>
      <c r="K14" s="57"/>
      <c r="L14" s="57"/>
      <c r="M14" s="4"/>
      <c r="N14" s="4"/>
      <c r="AO14" s="4"/>
      <c r="AP14" s="4"/>
      <c r="AQ14" s="5"/>
      <c r="AR14" s="4"/>
      <c r="AS14" s="4"/>
      <c r="AT14" s="4"/>
      <c r="AU14" s="5"/>
      <c r="AV14" s="4"/>
      <c r="AW14" s="4"/>
      <c r="AX14" s="32"/>
      <c r="BN14" s="9"/>
      <c r="BO14" s="9"/>
      <c r="BP14" s="9"/>
      <c r="BQ14" s="9"/>
      <c r="BR14" s="9"/>
      <c r="BS14" s="4"/>
      <c r="BT14" s="4"/>
      <c r="BU14" s="4"/>
      <c r="BV14" s="4"/>
      <c r="BW14" s="4"/>
    </row>
    <row r="15" spans="1:75" ht="29.25" thickBot="1" x14ac:dyDescent="0.3">
      <c r="A15" s="1" t="s">
        <v>175</v>
      </c>
      <c r="B15" s="8" t="s">
        <v>66</v>
      </c>
      <c r="C15" s="33" t="s">
        <v>232</v>
      </c>
      <c r="D15" s="33" t="s">
        <v>165</v>
      </c>
      <c r="E15" s="8"/>
      <c r="F15" s="4" t="s">
        <v>30</v>
      </c>
      <c r="G15" s="9" t="s">
        <v>50</v>
      </c>
      <c r="I15" s="37"/>
      <c r="J15" s="37"/>
      <c r="K15" s="37"/>
      <c r="L15" s="37"/>
      <c r="M15" s="4"/>
      <c r="N15" s="4"/>
      <c r="AO15" s="4"/>
      <c r="AP15" s="4"/>
      <c r="AQ15" s="5"/>
      <c r="AR15" s="4"/>
      <c r="AS15" s="4"/>
      <c r="AT15" s="4"/>
      <c r="AU15" s="5"/>
      <c r="AV15" s="4"/>
      <c r="AW15" s="4"/>
      <c r="AX15" s="32"/>
      <c r="BN15" s="9"/>
      <c r="BO15" s="9"/>
      <c r="BP15" s="9"/>
      <c r="BQ15" s="9"/>
      <c r="BR15" s="9"/>
      <c r="BS15" s="4"/>
      <c r="BT15" s="4"/>
      <c r="BU15" s="4"/>
      <c r="BV15" s="4"/>
      <c r="BW15" s="4"/>
    </row>
    <row r="16" spans="1:75" ht="29.25" thickBot="1" x14ac:dyDescent="0.3">
      <c r="A16" s="1" t="s">
        <v>176</v>
      </c>
      <c r="B16" s="8" t="s">
        <v>158</v>
      </c>
      <c r="C16" s="33" t="s">
        <v>232</v>
      </c>
      <c r="D16" s="33" t="s">
        <v>165</v>
      </c>
      <c r="E16" s="8"/>
      <c r="F16" s="4"/>
      <c r="G16" s="9"/>
      <c r="I16" s="37"/>
      <c r="J16" s="37"/>
      <c r="K16" s="37"/>
      <c r="L16" s="60"/>
      <c r="M16" s="61"/>
      <c r="N16" s="62"/>
      <c r="AO16" s="4"/>
      <c r="AP16" s="4"/>
      <c r="AQ16" s="5"/>
      <c r="AR16" s="4" t="s">
        <v>81</v>
      </c>
      <c r="AS16" s="4"/>
      <c r="AT16" s="4"/>
      <c r="AU16" s="5"/>
      <c r="AV16" s="4"/>
      <c r="AW16" s="4"/>
      <c r="AX16" s="32"/>
      <c r="BN16" s="9"/>
      <c r="BO16" s="9"/>
      <c r="BP16" s="9"/>
      <c r="BQ16" s="9"/>
      <c r="BR16" s="9"/>
      <c r="BS16" s="4"/>
      <c r="BT16" s="4"/>
      <c r="BU16" s="4"/>
      <c r="BV16" s="4"/>
      <c r="BW16" s="4"/>
    </row>
    <row r="17" spans="1:75" ht="28.5" x14ac:dyDescent="0.25">
      <c r="A17" s="1" t="s">
        <v>366</v>
      </c>
      <c r="B17" s="8" t="s">
        <v>159</v>
      </c>
      <c r="C17" s="33" t="s">
        <v>233</v>
      </c>
      <c r="D17" s="33" t="s">
        <v>198</v>
      </c>
      <c r="E17" s="8"/>
      <c r="F17" s="4"/>
      <c r="G17" s="9"/>
      <c r="I17" s="37"/>
      <c r="J17" s="37"/>
      <c r="K17" s="37"/>
      <c r="L17" s="63"/>
      <c r="M17" s="10">
        <v>3</v>
      </c>
      <c r="N17" s="64"/>
      <c r="AO17" s="4"/>
      <c r="AP17" s="4"/>
      <c r="AQ17" s="5"/>
      <c r="AR17" s="16">
        <v>1</v>
      </c>
      <c r="AS17" s="4"/>
      <c r="AT17" s="4"/>
      <c r="AU17" s="5"/>
      <c r="AV17" s="4"/>
      <c r="AW17" s="4"/>
      <c r="AX17" s="32"/>
      <c r="BN17" s="9"/>
      <c r="BO17" s="9"/>
      <c r="BP17" s="9"/>
      <c r="BQ17" s="9"/>
      <c r="BR17" s="9"/>
      <c r="BS17" s="4"/>
      <c r="BT17" s="4"/>
      <c r="BU17" s="4"/>
      <c r="BV17" s="4"/>
      <c r="BW17" s="4"/>
    </row>
    <row r="18" spans="1:75" ht="28.5" x14ac:dyDescent="0.25">
      <c r="A18" s="1" t="s">
        <v>364</v>
      </c>
      <c r="B18" s="8" t="s">
        <v>187</v>
      </c>
      <c r="C18" s="33" t="s">
        <v>234</v>
      </c>
      <c r="D18" s="33" t="s">
        <v>163</v>
      </c>
      <c r="E18" s="8"/>
      <c r="F18" s="4"/>
      <c r="G18" s="9"/>
      <c r="I18" s="57"/>
      <c r="J18" s="57"/>
      <c r="K18" s="57"/>
      <c r="L18" s="65"/>
      <c r="M18" s="4" t="s">
        <v>34</v>
      </c>
      <c r="N18" s="64"/>
      <c r="AO18" s="4"/>
      <c r="AP18" s="4"/>
      <c r="AQ18" s="5"/>
      <c r="AR18" s="17">
        <v>1</v>
      </c>
      <c r="AS18" s="4"/>
      <c r="AT18" s="4"/>
      <c r="AU18" s="5"/>
      <c r="AV18" s="4"/>
      <c r="AW18" s="4"/>
      <c r="AX18" s="32"/>
      <c r="BN18" s="9"/>
      <c r="BO18" s="9"/>
      <c r="BP18" s="9"/>
      <c r="BQ18" s="9"/>
      <c r="BR18" s="9"/>
      <c r="BS18" s="4"/>
      <c r="BT18" s="4"/>
      <c r="BU18" s="4"/>
      <c r="BV18" s="4"/>
      <c r="BW18" s="4"/>
    </row>
    <row r="19" spans="1:75" x14ac:dyDescent="0.25">
      <c r="A19" s="1" t="s">
        <v>177</v>
      </c>
      <c r="B19" s="8" t="s">
        <v>164</v>
      </c>
      <c r="C19" s="33" t="s">
        <v>235</v>
      </c>
      <c r="D19" s="33" t="s">
        <v>197</v>
      </c>
      <c r="E19" s="8"/>
      <c r="F19" s="4"/>
      <c r="G19" s="9"/>
      <c r="I19" s="37"/>
      <c r="J19" s="37"/>
      <c r="K19" s="37"/>
      <c r="L19" s="63"/>
      <c r="M19" s="4" t="e">
        <f>+CHOOSE(M17,#REF!,#REF!,#REF!,#REF!,#REF!,#REF!,#REF!,#REF!,#REF!,#REF!,#REF!,#REF!,#REF!,#REF!,#REF!,#REF!,#REF!,#REF!,#REF!)</f>
        <v>#REF!</v>
      </c>
      <c r="N19" s="64"/>
      <c r="AO19" s="4"/>
      <c r="AP19" s="4"/>
      <c r="AQ19" s="5"/>
      <c r="AR19" s="17">
        <v>1</v>
      </c>
      <c r="AS19" s="4"/>
      <c r="AT19" s="4"/>
      <c r="AU19" s="5"/>
      <c r="AV19" s="4"/>
      <c r="AW19" s="4"/>
      <c r="AX19" s="32"/>
      <c r="BN19" s="9"/>
      <c r="BO19" s="9"/>
      <c r="BP19" s="9"/>
      <c r="BQ19" s="9"/>
      <c r="BR19" s="9"/>
      <c r="BS19" s="4"/>
      <c r="BT19" s="4"/>
      <c r="BU19" s="4"/>
      <c r="BV19" s="4"/>
      <c r="BW19" s="4"/>
    </row>
    <row r="20" spans="1:75" ht="15.75" thickBot="1" x14ac:dyDescent="0.3">
      <c r="A20" s="1"/>
      <c r="B20" s="8"/>
      <c r="C20" s="8"/>
      <c r="D20" s="8"/>
      <c r="E20" s="4"/>
      <c r="F20" s="4"/>
      <c r="G20" s="4"/>
      <c r="I20" s="37"/>
      <c r="J20" s="37"/>
      <c r="K20" s="37"/>
      <c r="L20" s="66"/>
      <c r="M20" s="67"/>
      <c r="N20" s="68"/>
      <c r="AO20" s="4"/>
      <c r="AP20" s="5"/>
      <c r="AQ20" s="18">
        <v>1</v>
      </c>
      <c r="AR20" s="4"/>
      <c r="AS20" s="4"/>
      <c r="AT20" s="5"/>
      <c r="AU20" s="4"/>
      <c r="AV20" s="4"/>
      <c r="AW20" s="32"/>
      <c r="AX20" s="3"/>
      <c r="BN20" s="9"/>
      <c r="BO20" s="9"/>
      <c r="BP20" s="9"/>
      <c r="BQ20" s="9"/>
      <c r="BR20" s="4"/>
      <c r="BS20" s="4"/>
      <c r="BT20" s="4"/>
      <c r="BU20" s="4"/>
      <c r="BV20" s="4"/>
    </row>
    <row r="21" spans="1:75" ht="12.95" customHeight="1" x14ac:dyDescent="0.25">
      <c r="A21" s="1"/>
      <c r="B21" s="8"/>
      <c r="C21" s="8"/>
      <c r="D21" s="8"/>
      <c r="E21" s="4"/>
      <c r="F21" s="4"/>
      <c r="G21" s="4"/>
      <c r="I21" s="5"/>
      <c r="J21" s="5"/>
      <c r="K21" s="5"/>
      <c r="L21" s="5"/>
      <c r="M21" s="4"/>
      <c r="N21" s="4"/>
      <c r="AO21" s="4"/>
      <c r="AP21" s="5"/>
      <c r="AQ21" s="4"/>
      <c r="AR21" s="4"/>
      <c r="AS21" s="4"/>
      <c r="AT21" s="5"/>
      <c r="AU21" s="4"/>
      <c r="AV21" s="4"/>
      <c r="AW21" s="32"/>
      <c r="AX21" s="3"/>
      <c r="BN21" s="9"/>
      <c r="BO21" s="9"/>
      <c r="BP21" s="9"/>
      <c r="BQ21" s="9"/>
      <c r="BR21" s="4"/>
      <c r="BS21" s="4"/>
      <c r="BT21" s="4"/>
      <c r="BU21" s="4"/>
      <c r="BV21" s="4"/>
    </row>
    <row r="22" spans="1:75" ht="39" customHeight="1" x14ac:dyDescent="0.25">
      <c r="A22" s="393" t="s">
        <v>239</v>
      </c>
      <c r="B22" s="394"/>
      <c r="C22" s="394"/>
      <c r="D22" s="394"/>
      <c r="E22" s="394"/>
      <c r="F22" s="394"/>
      <c r="G22" s="394"/>
      <c r="H22" s="394"/>
      <c r="I22" s="394"/>
      <c r="J22" s="394"/>
      <c r="K22" s="394"/>
      <c r="L22" s="394"/>
    </row>
    <row r="23" spans="1:75" ht="16.5" thickBot="1" x14ac:dyDescent="0.3">
      <c r="A23" s="69"/>
      <c r="B23" s="69"/>
      <c r="C23" s="69"/>
      <c r="D23" s="69"/>
      <c r="E23" s="69"/>
      <c r="F23" s="69"/>
      <c r="G23" s="69"/>
      <c r="H23" s="69"/>
      <c r="I23" s="69"/>
      <c r="J23" s="69"/>
      <c r="K23" s="69"/>
      <c r="L23" s="69"/>
    </row>
    <row r="24" spans="1:75" ht="26.25" thickBot="1" x14ac:dyDescent="0.3">
      <c r="A24" s="69"/>
      <c r="B24" s="395" t="s">
        <v>240</v>
      </c>
      <c r="C24" s="396"/>
      <c r="D24" s="69"/>
      <c r="E24" s="69"/>
      <c r="F24" s="161" t="s">
        <v>351</v>
      </c>
      <c r="G24" s="153" t="s">
        <v>244</v>
      </c>
      <c r="H24" s="154" t="s">
        <v>250</v>
      </c>
      <c r="I24" s="69"/>
      <c r="J24" s="69"/>
      <c r="K24" s="69"/>
      <c r="L24" s="72"/>
      <c r="M24" s="72"/>
    </row>
    <row r="25" spans="1:75" ht="90" thickBot="1" x14ac:dyDescent="0.3">
      <c r="A25" s="4"/>
      <c r="B25" s="92" t="s">
        <v>168</v>
      </c>
      <c r="C25" s="93">
        <v>0.2</v>
      </c>
      <c r="D25" s="4"/>
      <c r="E25" s="4" t="s">
        <v>212</v>
      </c>
      <c r="F25" s="155" t="s">
        <v>252</v>
      </c>
      <c r="G25" s="156" t="s">
        <v>253</v>
      </c>
      <c r="H25" s="156" t="s">
        <v>254</v>
      </c>
      <c r="I25" s="4"/>
      <c r="J25" s="4"/>
      <c r="K25" s="4"/>
      <c r="L25" s="73" t="s">
        <v>206</v>
      </c>
      <c r="M25" s="73" t="s">
        <v>56</v>
      </c>
      <c r="N25" s="4"/>
      <c r="O25" s="4"/>
      <c r="P25" s="4"/>
      <c r="Q25" s="4"/>
      <c r="R25" s="4"/>
      <c r="S25" s="4"/>
      <c r="T25" s="4"/>
      <c r="U25" s="4"/>
      <c r="V25" s="4"/>
      <c r="W25" s="4"/>
      <c r="X25" s="4"/>
      <c r="Y25" s="4"/>
      <c r="Z25" s="4"/>
      <c r="AO25" s="4"/>
      <c r="AP25" s="5"/>
      <c r="AQ25" s="4"/>
      <c r="AR25" s="4"/>
      <c r="AS25" s="4"/>
      <c r="AT25" s="5"/>
      <c r="AU25" s="4"/>
      <c r="AV25" s="4"/>
      <c r="AW25" s="32"/>
      <c r="AX25" s="3"/>
      <c r="BN25" s="9"/>
      <c r="BO25" s="9"/>
      <c r="BP25" s="9"/>
      <c r="BQ25" s="9"/>
      <c r="BR25" s="4"/>
      <c r="BS25" s="4"/>
      <c r="BT25" s="4"/>
      <c r="BU25" s="4"/>
      <c r="BV25" s="4"/>
    </row>
    <row r="26" spans="1:75" ht="51.75" thickBot="1" x14ac:dyDescent="0.3">
      <c r="A26" s="4"/>
      <c r="B26" s="88" t="s">
        <v>78</v>
      </c>
      <c r="C26" s="89">
        <v>0.4</v>
      </c>
      <c r="D26" s="4"/>
      <c r="E26" s="4" t="s">
        <v>211</v>
      </c>
      <c r="F26" s="157" t="s">
        <v>255</v>
      </c>
      <c r="G26" s="156" t="s">
        <v>256</v>
      </c>
      <c r="H26" s="156" t="s">
        <v>257</v>
      </c>
      <c r="I26" s="4"/>
      <c r="J26" s="4"/>
      <c r="K26" s="4"/>
      <c r="L26" s="73" t="s">
        <v>207</v>
      </c>
      <c r="M26" s="73" t="s">
        <v>209</v>
      </c>
      <c r="N26" s="4"/>
      <c r="O26" s="4"/>
      <c r="P26" s="4"/>
      <c r="Q26" s="4"/>
      <c r="R26" s="4"/>
      <c r="S26" s="4"/>
      <c r="T26" s="4"/>
      <c r="U26" s="4"/>
      <c r="V26" s="4"/>
      <c r="W26" s="4"/>
      <c r="X26" s="4"/>
      <c r="Y26" s="4"/>
      <c r="Z26" s="4"/>
      <c r="AO26" s="4"/>
      <c r="AP26" s="5"/>
      <c r="AQ26" s="4"/>
      <c r="AR26" s="4"/>
      <c r="AS26" s="4"/>
      <c r="AT26" s="5"/>
      <c r="AU26" s="4"/>
      <c r="AV26" s="4"/>
      <c r="AW26" s="32"/>
      <c r="AX26" s="3"/>
      <c r="BN26" s="9"/>
      <c r="BO26" s="9"/>
      <c r="BP26" s="9"/>
      <c r="BQ26" s="9"/>
      <c r="BR26" s="4"/>
      <c r="BS26" s="4"/>
      <c r="BT26" s="4"/>
      <c r="BU26" s="4"/>
      <c r="BV26" s="4"/>
    </row>
    <row r="27" spans="1:75" ht="39" thickBot="1" x14ac:dyDescent="0.3">
      <c r="A27" s="4"/>
      <c r="B27" s="88" t="s">
        <v>79</v>
      </c>
      <c r="C27" s="89">
        <v>0.6</v>
      </c>
      <c r="D27" s="4"/>
      <c r="E27" s="4"/>
      <c r="F27" s="158" t="s">
        <v>258</v>
      </c>
      <c r="G27" s="156" t="s">
        <v>259</v>
      </c>
      <c r="H27" s="156" t="s">
        <v>260</v>
      </c>
      <c r="I27" s="4"/>
      <c r="J27" s="4"/>
      <c r="K27" s="4"/>
      <c r="L27" s="73" t="s">
        <v>208</v>
      </c>
      <c r="M27" s="73" t="s">
        <v>210</v>
      </c>
      <c r="N27" s="4"/>
      <c r="O27" s="4"/>
      <c r="P27" s="4"/>
      <c r="Q27" s="4"/>
      <c r="R27" s="4"/>
      <c r="S27" s="4"/>
      <c r="T27" s="4"/>
      <c r="U27" s="4"/>
      <c r="V27" s="4"/>
      <c r="W27" s="4"/>
      <c r="X27" s="4"/>
      <c r="Y27" s="4"/>
      <c r="Z27" s="4"/>
      <c r="AO27" s="4"/>
      <c r="AP27" s="5"/>
      <c r="AQ27" s="4"/>
      <c r="AR27" s="4"/>
      <c r="AS27" s="4"/>
      <c r="AT27" s="5"/>
      <c r="AU27" s="4"/>
      <c r="AV27" s="4"/>
      <c r="AW27" s="32"/>
      <c r="AX27" s="3"/>
      <c r="BN27" s="4"/>
      <c r="BO27" s="4"/>
      <c r="BP27" s="4"/>
      <c r="BQ27" s="4"/>
      <c r="BR27" s="4"/>
      <c r="BS27" s="4"/>
      <c r="BT27" s="4"/>
      <c r="BU27" s="4"/>
      <c r="BV27" s="4"/>
    </row>
    <row r="28" spans="1:75" ht="64.5" thickBot="1" x14ac:dyDescent="0.3">
      <c r="A28" s="4"/>
      <c r="B28" s="88" t="s">
        <v>80</v>
      </c>
      <c r="C28" s="89">
        <v>0.8</v>
      </c>
      <c r="D28" s="4"/>
      <c r="E28" s="4"/>
      <c r="F28" s="159" t="s">
        <v>261</v>
      </c>
      <c r="G28" s="156" t="s">
        <v>262</v>
      </c>
      <c r="H28" s="156" t="s">
        <v>263</v>
      </c>
      <c r="I28" s="4"/>
      <c r="J28" s="4"/>
      <c r="K28" s="4"/>
      <c r="L28" s="73"/>
      <c r="M28" s="73"/>
      <c r="N28" s="4"/>
      <c r="O28" s="4"/>
      <c r="P28" s="4"/>
      <c r="Q28" s="4"/>
      <c r="R28" s="4"/>
      <c r="S28" s="4"/>
      <c r="T28" s="4"/>
      <c r="U28" s="4"/>
      <c r="V28" s="4"/>
      <c r="W28" s="4"/>
      <c r="X28" s="4"/>
      <c r="Y28" s="4"/>
      <c r="Z28" s="4"/>
      <c r="AO28" s="4"/>
      <c r="AP28" s="5"/>
      <c r="AQ28" s="4"/>
      <c r="AR28" s="4"/>
      <c r="AS28" s="4"/>
      <c r="AT28" s="5"/>
      <c r="AU28" s="4"/>
      <c r="AV28" s="4"/>
      <c r="AW28" s="32"/>
      <c r="AX28" s="3"/>
      <c r="AY28" s="4"/>
      <c r="AZ28" s="4"/>
      <c r="BA28" s="4"/>
      <c r="BB28" s="4"/>
      <c r="BC28" s="4"/>
      <c r="BD28" s="4"/>
      <c r="BE28" s="3"/>
      <c r="BF28" s="3"/>
      <c r="BG28" s="3"/>
      <c r="BH28" s="3"/>
      <c r="BI28" s="4"/>
      <c r="BJ28" s="4"/>
      <c r="BK28" s="4"/>
      <c r="BL28" s="4"/>
      <c r="BM28" s="4"/>
      <c r="BN28" s="4"/>
      <c r="BO28" s="4"/>
      <c r="BP28" s="4"/>
      <c r="BQ28" s="4"/>
      <c r="BR28" s="4"/>
      <c r="BS28" s="4"/>
      <c r="BT28" s="4"/>
      <c r="BU28" s="4"/>
      <c r="BV28" s="4"/>
    </row>
    <row r="29" spans="1:75" ht="64.5" thickBot="1" x14ac:dyDescent="0.3">
      <c r="A29" s="4"/>
      <c r="B29" s="90" t="s">
        <v>81</v>
      </c>
      <c r="C29" s="91">
        <v>1</v>
      </c>
      <c r="D29" s="4"/>
      <c r="E29" s="4"/>
      <c r="F29" s="160" t="s">
        <v>264</v>
      </c>
      <c r="G29" s="156" t="s">
        <v>265</v>
      </c>
      <c r="H29" s="156" t="s">
        <v>266</v>
      </c>
      <c r="I29" s="4"/>
      <c r="J29" s="4"/>
      <c r="K29" s="4"/>
      <c r="L29" s="73"/>
      <c r="M29" s="73"/>
      <c r="N29" s="4"/>
      <c r="O29" s="4"/>
      <c r="P29" s="4"/>
      <c r="Q29" s="4"/>
      <c r="R29" s="4"/>
      <c r="S29" s="4"/>
      <c r="T29" s="4"/>
      <c r="U29" s="4"/>
      <c r="V29" s="4"/>
      <c r="W29" s="4"/>
      <c r="X29" s="4"/>
      <c r="Y29" s="4"/>
      <c r="Z29" s="4"/>
      <c r="AO29" s="4"/>
      <c r="AP29" s="5"/>
      <c r="AQ29" s="4"/>
      <c r="AR29" s="4"/>
      <c r="AS29" s="4"/>
      <c r="AT29" s="5"/>
      <c r="AU29" s="4"/>
      <c r="AV29" s="4"/>
      <c r="AW29" s="32"/>
      <c r="AX29" s="3"/>
      <c r="AY29" s="4"/>
      <c r="AZ29" s="4"/>
      <c r="BA29" s="4"/>
      <c r="BB29" s="4"/>
      <c r="BC29" s="4"/>
      <c r="BD29" s="4"/>
      <c r="BE29" s="3"/>
      <c r="BF29" s="3"/>
      <c r="BG29" s="3"/>
      <c r="BH29" s="3"/>
      <c r="BI29" s="4"/>
      <c r="BJ29" s="4"/>
      <c r="BK29" s="4"/>
      <c r="BL29" s="4"/>
      <c r="BM29" s="4"/>
      <c r="BN29" s="4"/>
      <c r="BO29" s="4"/>
      <c r="BP29" s="4"/>
      <c r="BQ29" s="4"/>
      <c r="BR29" s="4"/>
      <c r="BS29" s="4"/>
      <c r="BT29" s="4"/>
      <c r="BU29" s="4"/>
      <c r="BV29" s="4"/>
    </row>
    <row r="30" spans="1:75" ht="15.75" thickBot="1" x14ac:dyDescent="0.3">
      <c r="A30" s="4"/>
      <c r="B30" s="4"/>
      <c r="C30" s="4"/>
      <c r="D30" s="4"/>
      <c r="E30" s="4"/>
      <c r="F30" s="4"/>
      <c r="G30" s="4"/>
      <c r="H30" s="4"/>
      <c r="I30" s="4"/>
      <c r="J30" s="4"/>
      <c r="K30" s="4"/>
      <c r="L30" s="4"/>
      <c r="M30" s="4"/>
      <c r="N30" s="4"/>
      <c r="O30" s="4"/>
      <c r="P30" s="4"/>
      <c r="Q30" s="4"/>
      <c r="R30" s="4"/>
      <c r="S30" s="4"/>
      <c r="T30" s="4"/>
      <c r="U30" s="4"/>
      <c r="V30" s="4"/>
      <c r="W30" s="4"/>
      <c r="X30" s="4"/>
      <c r="Y30" s="4"/>
      <c r="Z30" s="4"/>
      <c r="AO30" s="4"/>
      <c r="AP30" s="5"/>
      <c r="AQ30" s="4"/>
      <c r="AR30" s="4"/>
      <c r="AS30" s="4"/>
      <c r="AT30" s="5"/>
      <c r="AU30" s="4"/>
      <c r="AV30" s="4"/>
      <c r="AW30" s="32"/>
      <c r="AX30" s="3"/>
      <c r="AY30" s="4"/>
      <c r="AZ30" s="4"/>
      <c r="BA30" s="4"/>
      <c r="BB30" s="4"/>
      <c r="BC30" s="4"/>
      <c r="BD30" s="4"/>
      <c r="BE30" s="3"/>
      <c r="BF30" s="3"/>
      <c r="BG30" s="3"/>
      <c r="BH30" s="3"/>
      <c r="BI30" s="4"/>
      <c r="BJ30" s="4"/>
      <c r="BK30" s="4"/>
      <c r="BL30" s="4"/>
      <c r="BM30" s="4"/>
      <c r="BN30" s="4"/>
      <c r="BO30" s="4"/>
      <c r="BP30" s="4"/>
      <c r="BQ30" s="4"/>
      <c r="BR30" s="4"/>
      <c r="BS30" s="4"/>
      <c r="BT30" s="4"/>
      <c r="BU30" s="4"/>
      <c r="BV30" s="4"/>
    </row>
    <row r="31" spans="1:75" x14ac:dyDescent="0.25">
      <c r="A31" s="4"/>
      <c r="B31" s="94" t="s">
        <v>268</v>
      </c>
      <c r="C31" s="36" t="s">
        <v>269</v>
      </c>
      <c r="D31" s="95" t="s">
        <v>270</v>
      </c>
      <c r="E31" s="4"/>
      <c r="F31" s="4"/>
      <c r="G31" s="4"/>
      <c r="H31" s="4"/>
      <c r="I31" s="4"/>
      <c r="J31" s="4"/>
      <c r="K31" s="4"/>
      <c r="L31" s="4"/>
      <c r="M31" s="4"/>
      <c r="N31" s="4"/>
      <c r="O31" s="4"/>
      <c r="P31" s="4"/>
      <c r="Q31" s="4"/>
      <c r="R31" s="4"/>
      <c r="S31" s="4"/>
      <c r="T31" s="4"/>
      <c r="U31" s="4"/>
      <c r="V31" s="4"/>
      <c r="W31" s="4"/>
      <c r="X31" s="4"/>
      <c r="Y31" s="4"/>
      <c r="Z31" s="4"/>
      <c r="AO31" s="4"/>
      <c r="AP31" s="5"/>
      <c r="AQ31" s="4"/>
      <c r="AR31" s="4"/>
      <c r="AS31" s="4"/>
      <c r="AT31" s="5"/>
      <c r="AU31" s="4"/>
      <c r="AV31" s="4"/>
      <c r="AW31" s="32"/>
      <c r="AX31" s="3"/>
      <c r="AY31" s="4"/>
      <c r="AZ31" s="4"/>
      <c r="BA31" s="4"/>
      <c r="BB31" s="4"/>
      <c r="BC31" s="4"/>
      <c r="BD31" s="4"/>
      <c r="BE31" s="3"/>
      <c r="BF31" s="3"/>
      <c r="BG31" s="3"/>
      <c r="BH31" s="3"/>
      <c r="BI31" s="4"/>
      <c r="BJ31" s="4"/>
      <c r="BK31" s="4"/>
      <c r="BL31" s="4"/>
      <c r="BM31" s="4"/>
      <c r="BN31" s="4"/>
      <c r="BO31" s="4"/>
      <c r="BP31" s="4"/>
      <c r="BQ31" s="4"/>
      <c r="BR31" s="4"/>
      <c r="BS31" s="4"/>
      <c r="BT31" s="4"/>
      <c r="BU31" s="4"/>
      <c r="BV31" s="4"/>
    </row>
    <row r="32" spans="1:75" ht="17.100000000000001" customHeight="1" thickBot="1" x14ac:dyDescent="0.3">
      <c r="A32" s="4"/>
      <c r="B32" s="96">
        <v>0.4</v>
      </c>
      <c r="C32" s="97">
        <v>0.3</v>
      </c>
      <c r="D32" s="98">
        <v>0.3</v>
      </c>
      <c r="G32" s="4"/>
      <c r="H32" s="4"/>
      <c r="I32" s="4"/>
      <c r="J32" s="4"/>
      <c r="K32" s="4"/>
      <c r="L32" s="4"/>
      <c r="M32" s="4"/>
      <c r="N32" s="4"/>
      <c r="O32" s="4"/>
      <c r="P32" s="4"/>
      <c r="Q32" s="4"/>
      <c r="R32" s="4"/>
      <c r="S32" s="4"/>
      <c r="T32" s="4"/>
      <c r="U32" s="4"/>
      <c r="V32" s="4"/>
      <c r="W32" s="4"/>
      <c r="X32" s="4"/>
      <c r="AO32" s="4"/>
      <c r="AP32" s="5"/>
      <c r="AQ32" s="4"/>
      <c r="AR32" s="4"/>
      <c r="AS32" s="4"/>
      <c r="AT32" s="5"/>
      <c r="AU32" s="4"/>
      <c r="AV32" s="4"/>
      <c r="AW32" s="32"/>
      <c r="AX32" s="3"/>
      <c r="AY32" s="4"/>
      <c r="AZ32" s="4"/>
      <c r="BA32" s="4"/>
      <c r="BB32" s="4"/>
      <c r="BC32" s="4"/>
      <c r="BD32" s="4"/>
      <c r="BE32" s="3"/>
      <c r="BF32" s="3"/>
      <c r="BG32" s="3"/>
      <c r="BH32" s="3"/>
      <c r="BI32" s="4"/>
      <c r="BJ32" s="4"/>
      <c r="BK32" s="4"/>
      <c r="BL32" s="4"/>
      <c r="BM32" s="4"/>
      <c r="BN32" s="4"/>
      <c r="BO32" s="4"/>
      <c r="BP32" s="4"/>
      <c r="BQ32" s="4"/>
      <c r="BR32" s="4"/>
      <c r="BS32" s="4"/>
      <c r="BT32" s="4"/>
      <c r="BU32" s="4"/>
      <c r="BV32" s="4"/>
    </row>
    <row r="33" spans="1:74" ht="16.5" customHeight="1" x14ac:dyDescent="0.25">
      <c r="A33" s="4"/>
      <c r="G33" s="15"/>
      <c r="H33" s="15"/>
      <c r="I33" s="15"/>
      <c r="J33" s="15"/>
      <c r="K33" s="15"/>
      <c r="L33" s="15"/>
      <c r="M33" s="15"/>
      <c r="N33" s="15"/>
      <c r="O33" s="15"/>
      <c r="P33" s="15"/>
      <c r="Q33" s="15"/>
      <c r="R33" s="15"/>
      <c r="S33" s="15"/>
      <c r="T33" s="15"/>
      <c r="U33" s="15"/>
      <c r="V33" s="15"/>
      <c r="W33" s="15"/>
      <c r="X33" s="15"/>
      <c r="AO33" s="4"/>
      <c r="AP33" s="5"/>
      <c r="AQ33" s="4"/>
      <c r="AR33" s="4"/>
      <c r="AS33" s="4"/>
      <c r="AT33" s="5"/>
      <c r="AU33" s="4"/>
      <c r="AV33" s="4"/>
      <c r="AW33" s="32"/>
      <c r="AX33" s="3"/>
      <c r="AY33" s="4"/>
      <c r="AZ33" s="4"/>
      <c r="BA33" s="4"/>
      <c r="BB33" s="4"/>
      <c r="BC33" s="4"/>
      <c r="BD33" s="4"/>
      <c r="BE33" s="3"/>
      <c r="BF33" s="3"/>
      <c r="BG33" s="3"/>
      <c r="BH33" s="3"/>
      <c r="BI33" s="4"/>
      <c r="BJ33" s="4"/>
      <c r="BK33" s="4"/>
      <c r="BL33" s="4"/>
      <c r="BM33" s="4"/>
      <c r="BN33" s="4"/>
      <c r="BO33" s="4"/>
      <c r="BP33" s="4"/>
      <c r="BQ33" s="4"/>
      <c r="BR33" s="4"/>
      <c r="BS33" s="4"/>
      <c r="BT33" s="4"/>
      <c r="BU33" s="4"/>
      <c r="BV33" s="4"/>
    </row>
    <row r="34" spans="1:74" x14ac:dyDescent="0.25">
      <c r="A34" s="4"/>
      <c r="B34" s="15"/>
      <c r="C34" s="15"/>
      <c r="D34" s="15"/>
      <c r="E34" s="15"/>
      <c r="F34" s="15"/>
      <c r="G34" s="15"/>
      <c r="H34" s="15"/>
      <c r="I34" s="15"/>
      <c r="J34" s="15"/>
      <c r="K34" s="15"/>
      <c r="L34" s="15"/>
      <c r="M34" s="15"/>
      <c r="N34" s="15"/>
      <c r="O34" s="15"/>
      <c r="P34" s="15"/>
      <c r="Q34" s="15"/>
      <c r="R34" s="15"/>
      <c r="S34" s="15"/>
      <c r="T34" s="15"/>
      <c r="U34" s="15"/>
      <c r="V34" s="15"/>
      <c r="W34" s="15"/>
      <c r="X34" s="15"/>
      <c r="Y34" s="15"/>
      <c r="Z34" s="30"/>
      <c r="AO34" s="4"/>
      <c r="AP34" s="5"/>
      <c r="AQ34" s="4"/>
      <c r="AR34" s="4"/>
      <c r="AS34" s="4"/>
      <c r="AT34" s="5"/>
      <c r="AU34" s="4"/>
      <c r="AV34" s="4"/>
      <c r="AW34" s="32"/>
      <c r="AX34" s="3"/>
      <c r="AY34" s="4"/>
      <c r="AZ34" s="4"/>
      <c r="BA34" s="4"/>
      <c r="BB34" s="4"/>
      <c r="BC34" s="4"/>
      <c r="BD34" s="4"/>
      <c r="BE34" s="3"/>
      <c r="BF34" s="3"/>
      <c r="BG34" s="3"/>
      <c r="BH34" s="3"/>
      <c r="BI34" s="4"/>
      <c r="BJ34" s="4"/>
      <c r="BK34" s="4"/>
      <c r="BL34" s="4"/>
      <c r="BM34" s="4"/>
      <c r="BN34" s="4"/>
      <c r="BO34" s="4"/>
      <c r="BP34" s="4"/>
      <c r="BQ34" s="4"/>
      <c r="BR34" s="4"/>
      <c r="BS34" s="4"/>
      <c r="BT34" s="4"/>
      <c r="BU34" s="4"/>
      <c r="BV34" s="4"/>
    </row>
    <row r="35" spans="1:74" ht="15.75" thickBot="1" x14ac:dyDescent="0.3">
      <c r="H35"/>
      <c r="I35" s="11"/>
      <c r="J35"/>
      <c r="K35"/>
      <c r="L35"/>
    </row>
    <row r="36" spans="1:74" ht="15.75" thickBot="1" x14ac:dyDescent="0.3">
      <c r="A36" s="381" t="s">
        <v>65</v>
      </c>
      <c r="B36" s="383"/>
      <c r="C36" s="14"/>
      <c r="D36" s="14"/>
      <c r="E36" s="14"/>
      <c r="F36" s="14"/>
      <c r="G36" s="14"/>
      <c r="H36"/>
      <c r="I36" s="11"/>
      <c r="J36"/>
      <c r="K36"/>
      <c r="L36"/>
    </row>
    <row r="37" spans="1:74" x14ac:dyDescent="0.25">
      <c r="A37">
        <v>5</v>
      </c>
      <c r="B37" t="s">
        <v>64</v>
      </c>
      <c r="C37" s="101" t="str">
        <f>CONCATENATE($A$37,C43)</f>
        <v>51</v>
      </c>
      <c r="D37" s="102" t="str">
        <f>CONCATENATE($A$37,D43)</f>
        <v>52</v>
      </c>
      <c r="E37" s="102" t="str">
        <f>CONCATENATE($A$37,E43)</f>
        <v>53</v>
      </c>
      <c r="F37" s="102" t="str">
        <f>CONCATENATE($A$37,F43)</f>
        <v>54</v>
      </c>
      <c r="G37" s="103" t="str">
        <f>CONCATENATE($A$37,G43)</f>
        <v>55</v>
      </c>
      <c r="H37"/>
      <c r="I37" s="11">
        <v>11</v>
      </c>
      <c r="J37" t="s">
        <v>61</v>
      </c>
      <c r="K37"/>
      <c r="L37"/>
    </row>
    <row r="38" spans="1:74" x14ac:dyDescent="0.25">
      <c r="A38">
        <v>4</v>
      </c>
      <c r="B38" t="s">
        <v>63</v>
      </c>
      <c r="C38" s="104" t="str">
        <f>CONCATENATE($A$38,C43)</f>
        <v>41</v>
      </c>
      <c r="D38" s="100" t="str">
        <f>CONCATENATE($A$38,D43)</f>
        <v>42</v>
      </c>
      <c r="E38" s="99" t="str">
        <f>CONCATENATE($A$38,E43)</f>
        <v>43</v>
      </c>
      <c r="F38" s="99" t="str">
        <f>CONCATENATE($A$38,F43)</f>
        <v>44</v>
      </c>
      <c r="G38" s="105" t="str">
        <f>CONCATENATE($A$38,G43)</f>
        <v>45</v>
      </c>
      <c r="H38"/>
      <c r="I38" s="11">
        <v>12</v>
      </c>
      <c r="J38" t="s">
        <v>61</v>
      </c>
      <c r="K38"/>
      <c r="L38"/>
    </row>
    <row r="39" spans="1:74" x14ac:dyDescent="0.25">
      <c r="A39">
        <v>3</v>
      </c>
      <c r="B39" t="s">
        <v>62</v>
      </c>
      <c r="C39" s="104" t="str">
        <f>CONCATENATE($A$39,C43)</f>
        <v>31</v>
      </c>
      <c r="D39" s="100" t="str">
        <f>CONCATENATE($A$39,D43)</f>
        <v>32</v>
      </c>
      <c r="E39" s="100" t="str">
        <f>CONCATENATE($A$39,E43)</f>
        <v>33</v>
      </c>
      <c r="F39" s="99" t="str">
        <f>CONCATENATE($A$39,F43)</f>
        <v>34</v>
      </c>
      <c r="G39" s="105" t="str">
        <f>CONCATENATE($A$39,G43)</f>
        <v>35</v>
      </c>
      <c r="H39"/>
      <c r="I39" s="11">
        <v>21</v>
      </c>
      <c r="J39" t="s">
        <v>61</v>
      </c>
      <c r="K39"/>
      <c r="L39"/>
    </row>
    <row r="40" spans="1:74" x14ac:dyDescent="0.25">
      <c r="A40">
        <v>2</v>
      </c>
      <c r="B40" t="s">
        <v>60</v>
      </c>
      <c r="C40" s="106" t="str">
        <f>CONCATENATE($A$40,C43)</f>
        <v>21</v>
      </c>
      <c r="D40" s="100" t="str">
        <f>CONCATENATE($A$40,D43)</f>
        <v>22</v>
      </c>
      <c r="E40" s="100" t="str">
        <f>CONCATENATE($A$40,E43)</f>
        <v>23</v>
      </c>
      <c r="F40" s="99" t="str">
        <f>CONCATENATE($A$40,F43)</f>
        <v>24</v>
      </c>
      <c r="G40" s="105" t="str">
        <f>CONCATENATE($A$40,G43)</f>
        <v>25</v>
      </c>
      <c r="H40"/>
      <c r="I40" s="11">
        <v>41</v>
      </c>
      <c r="J40" t="s">
        <v>53</v>
      </c>
      <c r="K40"/>
      <c r="L40"/>
    </row>
    <row r="41" spans="1:74" ht="15.75" thickBot="1" x14ac:dyDescent="0.3">
      <c r="A41">
        <v>1</v>
      </c>
      <c r="B41" t="s">
        <v>59</v>
      </c>
      <c r="C41" s="107" t="str">
        <f>CONCATENATE($A$41,C43)</f>
        <v>11</v>
      </c>
      <c r="D41" s="108" t="str">
        <f>CONCATENATE($A$41,D43)</f>
        <v>12</v>
      </c>
      <c r="E41" s="109" t="str">
        <f>CONCATENATE($A$41,E43)</f>
        <v>13</v>
      </c>
      <c r="F41" s="110" t="str">
        <f>CONCATENATE($A$41,F43)</f>
        <v>14</v>
      </c>
      <c r="G41" s="111" t="str">
        <f>CONCATENATE($A$41,G43)</f>
        <v>15</v>
      </c>
      <c r="H41"/>
      <c r="I41" s="11">
        <v>31</v>
      </c>
      <c r="J41" t="s">
        <v>53</v>
      </c>
      <c r="K41"/>
      <c r="L41"/>
    </row>
    <row r="42" spans="1:74" x14ac:dyDescent="0.25">
      <c r="C42" s="14" t="s">
        <v>58</v>
      </c>
      <c r="D42" s="14" t="s">
        <v>57</v>
      </c>
      <c r="E42" s="14" t="s">
        <v>56</v>
      </c>
      <c r="F42" s="14" t="s">
        <v>55</v>
      </c>
      <c r="G42" s="14" t="s">
        <v>54</v>
      </c>
      <c r="H42"/>
      <c r="I42" s="11">
        <v>42</v>
      </c>
      <c r="J42" t="s">
        <v>53</v>
      </c>
      <c r="K42"/>
      <c r="L42"/>
    </row>
    <row r="43" spans="1:74" x14ac:dyDescent="0.25">
      <c r="C43" s="14">
        <v>1</v>
      </c>
      <c r="D43" s="14">
        <v>2</v>
      </c>
      <c r="E43" s="14">
        <v>3</v>
      </c>
      <c r="F43" s="14">
        <v>4</v>
      </c>
      <c r="G43" s="14">
        <v>5</v>
      </c>
      <c r="H43"/>
      <c r="I43" s="13">
        <v>32</v>
      </c>
      <c r="J43" t="s">
        <v>53</v>
      </c>
      <c r="K43"/>
      <c r="L43"/>
    </row>
    <row r="44" spans="1:74" x14ac:dyDescent="0.25">
      <c r="C44" s="12" t="s">
        <v>41</v>
      </c>
      <c r="H44"/>
      <c r="I44" s="11">
        <v>22</v>
      </c>
      <c r="J44" t="s">
        <v>53</v>
      </c>
      <c r="K44"/>
      <c r="L44"/>
    </row>
    <row r="45" spans="1:74" x14ac:dyDescent="0.25">
      <c r="H45"/>
      <c r="I45" s="11">
        <v>33</v>
      </c>
      <c r="J45" t="s">
        <v>53</v>
      </c>
      <c r="K45"/>
      <c r="L45"/>
    </row>
    <row r="46" spans="1:74" x14ac:dyDescent="0.25">
      <c r="C46" s="20" t="s">
        <v>61</v>
      </c>
      <c r="H46"/>
      <c r="I46" s="11">
        <v>23</v>
      </c>
      <c r="J46" t="s">
        <v>53</v>
      </c>
      <c r="K46"/>
      <c r="L46"/>
    </row>
    <row r="47" spans="1:74" x14ac:dyDescent="0.25">
      <c r="C47" s="21" t="s">
        <v>53</v>
      </c>
      <c r="H47"/>
      <c r="I47" s="11">
        <v>13</v>
      </c>
      <c r="J47" t="s">
        <v>53</v>
      </c>
      <c r="K47"/>
      <c r="L47"/>
    </row>
    <row r="48" spans="1:74" x14ac:dyDescent="0.25">
      <c r="C48" s="22" t="s">
        <v>52</v>
      </c>
      <c r="H48"/>
      <c r="I48" s="11">
        <v>51</v>
      </c>
      <c r="J48" t="s">
        <v>52</v>
      </c>
      <c r="K48"/>
      <c r="L48"/>
    </row>
    <row r="49" spans="2:12" x14ac:dyDescent="0.25">
      <c r="C49" s="23" t="s">
        <v>51</v>
      </c>
      <c r="H49"/>
      <c r="I49" s="11">
        <v>52</v>
      </c>
      <c r="J49" t="s">
        <v>52</v>
      </c>
      <c r="K49"/>
      <c r="L49"/>
    </row>
    <row r="50" spans="2:12" x14ac:dyDescent="0.25">
      <c r="H50"/>
      <c r="I50" s="11">
        <v>53</v>
      </c>
      <c r="J50" t="s">
        <v>52</v>
      </c>
      <c r="K50"/>
      <c r="L50"/>
    </row>
    <row r="51" spans="2:12" x14ac:dyDescent="0.25">
      <c r="H51"/>
      <c r="I51" s="11">
        <v>54</v>
      </c>
      <c r="J51" t="s">
        <v>52</v>
      </c>
      <c r="K51"/>
      <c r="L51"/>
    </row>
    <row r="52" spans="2:12" x14ac:dyDescent="0.25">
      <c r="H52"/>
      <c r="I52" s="11">
        <v>43</v>
      </c>
      <c r="J52" t="s">
        <v>52</v>
      </c>
      <c r="K52"/>
      <c r="L52"/>
    </row>
    <row r="53" spans="2:12" x14ac:dyDescent="0.25">
      <c r="H53"/>
      <c r="I53" s="11">
        <v>44</v>
      </c>
      <c r="J53" t="s">
        <v>52</v>
      </c>
      <c r="K53"/>
      <c r="L53"/>
    </row>
    <row r="54" spans="2:12" x14ac:dyDescent="0.25">
      <c r="H54"/>
      <c r="I54" s="11">
        <v>34</v>
      </c>
      <c r="J54" t="s">
        <v>52</v>
      </c>
      <c r="K54"/>
      <c r="L54"/>
    </row>
    <row r="55" spans="2:12" x14ac:dyDescent="0.25">
      <c r="H55"/>
      <c r="I55" s="11">
        <v>24</v>
      </c>
      <c r="J55" t="s">
        <v>52</v>
      </c>
      <c r="K55"/>
      <c r="L55"/>
    </row>
    <row r="56" spans="2:12" x14ac:dyDescent="0.25">
      <c r="H56"/>
      <c r="I56" s="11">
        <v>14</v>
      </c>
      <c r="J56" t="s">
        <v>52</v>
      </c>
      <c r="K56"/>
      <c r="L56"/>
    </row>
    <row r="57" spans="2:12" x14ac:dyDescent="0.25">
      <c r="H57"/>
      <c r="I57" s="11">
        <v>15</v>
      </c>
      <c r="J57" t="s">
        <v>51</v>
      </c>
      <c r="K57"/>
      <c r="L57"/>
    </row>
    <row r="58" spans="2:12" x14ac:dyDescent="0.25">
      <c r="H58"/>
      <c r="I58" s="11">
        <v>25</v>
      </c>
      <c r="J58" t="s">
        <v>51</v>
      </c>
      <c r="K58"/>
      <c r="L58"/>
    </row>
    <row r="59" spans="2:12" x14ac:dyDescent="0.25">
      <c r="H59"/>
      <c r="I59" s="11">
        <v>35</v>
      </c>
      <c r="J59" t="s">
        <v>51</v>
      </c>
      <c r="K59"/>
      <c r="L59"/>
    </row>
    <row r="60" spans="2:12" x14ac:dyDescent="0.25">
      <c r="H60"/>
      <c r="I60" s="11">
        <v>45</v>
      </c>
      <c r="J60" t="s">
        <v>51</v>
      </c>
      <c r="K60"/>
      <c r="L60"/>
    </row>
    <row r="61" spans="2:12" x14ac:dyDescent="0.25">
      <c r="C61" s="112" t="s">
        <v>45</v>
      </c>
      <c r="H61"/>
      <c r="I61" s="11">
        <v>55</v>
      </c>
      <c r="J61" t="s">
        <v>51</v>
      </c>
      <c r="K61"/>
      <c r="L61"/>
    </row>
    <row r="62" spans="2:12" ht="31.5" x14ac:dyDescent="0.25">
      <c r="B62" s="124" t="s">
        <v>180</v>
      </c>
      <c r="C62" s="35" t="s">
        <v>47</v>
      </c>
      <c r="D62" s="35" t="s">
        <v>48</v>
      </c>
      <c r="E62" s="35" t="s">
        <v>84</v>
      </c>
      <c r="F62" s="35" t="s">
        <v>190</v>
      </c>
      <c r="G62" s="35" t="s">
        <v>49</v>
      </c>
    </row>
    <row r="63" spans="2:12" x14ac:dyDescent="0.25">
      <c r="B63" s="125" t="s">
        <v>3</v>
      </c>
      <c r="C63" s="9" t="s">
        <v>4</v>
      </c>
      <c r="D63" s="9" t="s">
        <v>13</v>
      </c>
      <c r="E63" s="9" t="s">
        <v>3</v>
      </c>
      <c r="F63" s="9" t="s">
        <v>6</v>
      </c>
      <c r="G63" s="8" t="s">
        <v>7</v>
      </c>
    </row>
    <row r="64" spans="2:12" x14ac:dyDescent="0.25">
      <c r="B64" s="125" t="s">
        <v>11</v>
      </c>
      <c r="C64" s="9" t="s">
        <v>12</v>
      </c>
      <c r="D64" s="9" t="s">
        <v>5</v>
      </c>
      <c r="E64" s="9" t="s">
        <v>11</v>
      </c>
      <c r="F64" s="9" t="s">
        <v>14</v>
      </c>
      <c r="G64" s="8" t="s">
        <v>15</v>
      </c>
    </row>
    <row r="65" spans="3:7" x14ac:dyDescent="0.25">
      <c r="C65" s="9" t="s">
        <v>20</v>
      </c>
      <c r="D65" s="9"/>
      <c r="E65" s="9"/>
      <c r="F65" s="9" t="s">
        <v>21</v>
      </c>
      <c r="G65" s="8" t="s">
        <v>22</v>
      </c>
    </row>
    <row r="66" spans="3:7" x14ac:dyDescent="0.25">
      <c r="E66" s="9"/>
      <c r="F66" s="9" t="s">
        <v>26</v>
      </c>
      <c r="G66" s="8"/>
    </row>
    <row r="67" spans="3:7" x14ac:dyDescent="0.25">
      <c r="E67" s="9"/>
      <c r="F67" s="9" t="s">
        <v>28</v>
      </c>
      <c r="G67" s="8">
        <v>10</v>
      </c>
    </row>
    <row r="68" spans="3:7" x14ac:dyDescent="0.25">
      <c r="E68" s="9"/>
      <c r="F68" s="9" t="s">
        <v>29</v>
      </c>
      <c r="G68" s="8">
        <v>5</v>
      </c>
    </row>
    <row r="69" spans="3:7" x14ac:dyDescent="0.25">
      <c r="C69" s="9"/>
      <c r="D69" s="9"/>
      <c r="E69" s="9"/>
      <c r="F69" s="9" t="s">
        <v>31</v>
      </c>
      <c r="G69" s="8">
        <v>0</v>
      </c>
    </row>
    <row r="70" spans="3:7" x14ac:dyDescent="0.25">
      <c r="C70" s="9"/>
      <c r="D70" s="9"/>
      <c r="E70" s="9"/>
      <c r="F70" s="9" t="s">
        <v>32</v>
      </c>
      <c r="G70" s="8"/>
    </row>
    <row r="71" spans="3:7" x14ac:dyDescent="0.25">
      <c r="C71" s="9"/>
      <c r="D71" s="9"/>
      <c r="E71" s="9"/>
      <c r="F71" s="9" t="s">
        <v>33</v>
      </c>
      <c r="G71" s="8"/>
    </row>
    <row r="73" spans="3:7" x14ac:dyDescent="0.25">
      <c r="C73" s="81">
        <v>0.25</v>
      </c>
      <c r="D73" s="81">
        <v>0.25</v>
      </c>
      <c r="E73" s="81">
        <v>0.15</v>
      </c>
      <c r="F73" s="29"/>
      <c r="G73" s="81">
        <v>0.1</v>
      </c>
    </row>
    <row r="74" spans="3:7" x14ac:dyDescent="0.25">
      <c r="C74" s="81">
        <v>0.15</v>
      </c>
      <c r="D74" s="81">
        <v>0.15</v>
      </c>
      <c r="E74" s="81">
        <v>0</v>
      </c>
      <c r="F74" s="29"/>
      <c r="G74" s="81">
        <v>0.05</v>
      </c>
    </row>
    <row r="75" spans="3:7" x14ac:dyDescent="0.25">
      <c r="C75" s="81">
        <v>0.1</v>
      </c>
      <c r="E75" s="29"/>
      <c r="F75" s="29"/>
      <c r="G75" s="81">
        <v>0</v>
      </c>
    </row>
    <row r="81" spans="1:26" x14ac:dyDescent="0.25">
      <c r="A81" s="4"/>
      <c r="B81" s="4"/>
      <c r="C81" s="4"/>
      <c r="D81" s="4"/>
      <c r="E81" s="4"/>
      <c r="F81" s="4"/>
      <c r="G81" s="4"/>
      <c r="H81" s="4"/>
      <c r="I81" s="4"/>
      <c r="J81" s="4"/>
      <c r="K81" s="4"/>
      <c r="L81" s="4"/>
      <c r="M81" s="4"/>
      <c r="N81" s="4"/>
      <c r="O81" s="4"/>
      <c r="P81" s="4"/>
      <c r="Q81" s="4"/>
      <c r="R81" s="4"/>
      <c r="S81" s="4"/>
      <c r="T81" s="4"/>
      <c r="U81" s="4"/>
      <c r="V81" s="4"/>
      <c r="W81" s="4"/>
      <c r="X81" s="4"/>
      <c r="Y81" s="4"/>
      <c r="Z81" s="4"/>
    </row>
    <row r="83" spans="1:26" x14ac:dyDescent="0.25">
      <c r="B83" s="12" t="s">
        <v>275</v>
      </c>
    </row>
    <row r="84" spans="1:26" x14ac:dyDescent="0.25">
      <c r="B84" s="4" t="s">
        <v>277</v>
      </c>
      <c r="H84"/>
      <c r="I84"/>
      <c r="J84"/>
      <c r="K84"/>
      <c r="L84"/>
    </row>
    <row r="85" spans="1:26" x14ac:dyDescent="0.25">
      <c r="B85" s="4" t="s">
        <v>279</v>
      </c>
      <c r="D85" s="9"/>
      <c r="J85" s="8"/>
      <c r="K85" s="8"/>
      <c r="L85" s="8"/>
      <c r="M85" s="9" t="s">
        <v>8</v>
      </c>
      <c r="N85" s="9" t="s">
        <v>8</v>
      </c>
      <c r="O85" s="9"/>
      <c r="P85" s="9"/>
    </row>
    <row r="86" spans="1:26" x14ac:dyDescent="0.25">
      <c r="B86" s="4" t="s">
        <v>276</v>
      </c>
      <c r="D86" s="9"/>
      <c r="J86" s="8"/>
      <c r="K86" s="8"/>
      <c r="L86" s="8"/>
      <c r="M86" s="9" t="s">
        <v>16</v>
      </c>
      <c r="N86" s="9" t="s">
        <v>16</v>
      </c>
      <c r="O86" s="9"/>
      <c r="P86" s="9"/>
    </row>
    <row r="87" spans="1:26" x14ac:dyDescent="0.25">
      <c r="B87" s="4" t="s">
        <v>278</v>
      </c>
      <c r="C87" s="9"/>
      <c r="D87" s="9"/>
      <c r="J87" s="8"/>
      <c r="K87" s="8"/>
      <c r="L87" s="8"/>
      <c r="M87" s="9"/>
      <c r="N87" s="9"/>
      <c r="O87" s="9"/>
      <c r="P87" s="9"/>
    </row>
    <row r="88" spans="1:26" x14ac:dyDescent="0.25">
      <c r="B88" s="3"/>
      <c r="C88" s="9"/>
      <c r="D88" s="9"/>
      <c r="J88" s="8"/>
      <c r="K88" s="8"/>
      <c r="L88" s="8"/>
      <c r="M88" s="9"/>
      <c r="N88" s="9"/>
      <c r="O88" s="9"/>
      <c r="P88" s="9"/>
    </row>
    <row r="89" spans="1:26" x14ac:dyDescent="0.25">
      <c r="B89" s="3"/>
      <c r="C89" s="9"/>
      <c r="D89" s="9"/>
      <c r="J89" s="8"/>
      <c r="K89" s="8"/>
      <c r="L89" s="8"/>
      <c r="M89" s="9"/>
      <c r="N89" s="9"/>
      <c r="O89" s="9"/>
      <c r="P89" s="9"/>
    </row>
    <row r="90" spans="1:26" x14ac:dyDescent="0.25">
      <c r="B90" s="3"/>
      <c r="C90" s="9"/>
      <c r="D90" s="9"/>
      <c r="J90" s="8"/>
      <c r="K90" s="8"/>
      <c r="L90" s="8"/>
      <c r="M90" s="9"/>
      <c r="N90" s="9"/>
      <c r="O90" s="9"/>
      <c r="P90" s="9"/>
    </row>
    <row r="91" spans="1:26" x14ac:dyDescent="0.25">
      <c r="B91" s="3"/>
      <c r="C91" s="9"/>
      <c r="D91" s="9"/>
      <c r="J91" s="8"/>
      <c r="K91" s="8"/>
      <c r="L91" s="8"/>
      <c r="M91" s="9"/>
      <c r="N91" s="9"/>
      <c r="O91" s="9"/>
      <c r="P91" s="9"/>
    </row>
    <row r="92" spans="1:26" x14ac:dyDescent="0.25">
      <c r="B92" s="3"/>
      <c r="C92" s="9"/>
      <c r="D92" s="9"/>
      <c r="J92" s="8"/>
      <c r="K92" s="8"/>
      <c r="L92" s="8"/>
      <c r="M92" s="9"/>
      <c r="N92" s="9"/>
      <c r="O92" s="9"/>
      <c r="P92" s="9"/>
    </row>
    <row r="93" spans="1:26" x14ac:dyDescent="0.25">
      <c r="B93" s="3"/>
      <c r="C93" s="9"/>
      <c r="D93" s="9"/>
      <c r="J93" s="8"/>
      <c r="K93" s="8"/>
      <c r="L93" s="8"/>
      <c r="M93" s="9"/>
      <c r="N93" s="9"/>
      <c r="O93" s="9"/>
      <c r="P93" s="9"/>
    </row>
    <row r="94" spans="1:26" x14ac:dyDescent="0.25">
      <c r="B94" s="3"/>
      <c r="C94" s="9"/>
      <c r="D94" s="9"/>
      <c r="E94" s="9"/>
      <c r="F94" s="9"/>
      <c r="G94" s="9"/>
      <c r="H94" s="9"/>
      <c r="I94" s="8"/>
      <c r="J94" s="8"/>
      <c r="K94" s="8"/>
      <c r="L94" s="8"/>
      <c r="M94" s="9"/>
      <c r="N94" s="9"/>
      <c r="O94" s="9"/>
      <c r="P94" s="9"/>
    </row>
    <row r="95" spans="1:26" x14ac:dyDescent="0.25">
      <c r="B95" s="3"/>
      <c r="C95" s="9"/>
      <c r="D95" s="9"/>
      <c r="E95" s="9"/>
      <c r="F95" s="9"/>
      <c r="G95" s="9"/>
      <c r="H95" s="9"/>
      <c r="I95" s="8"/>
      <c r="J95" s="8"/>
      <c r="K95" s="8"/>
      <c r="L95" s="8"/>
      <c r="M95" s="9"/>
      <c r="N95" s="9"/>
      <c r="O95" s="9"/>
      <c r="P95" s="9"/>
    </row>
    <row r="96" spans="1:26" x14ac:dyDescent="0.25">
      <c r="B96" s="9"/>
      <c r="C96" s="9"/>
      <c r="D96" s="9"/>
      <c r="E96" s="9"/>
      <c r="F96" s="9"/>
      <c r="G96" s="9"/>
      <c r="H96" s="8"/>
      <c r="I96" s="8"/>
      <c r="J96" s="8"/>
      <c r="K96" s="8"/>
      <c r="L96" s="9"/>
      <c r="M96" s="9"/>
      <c r="N96" s="9"/>
      <c r="O96" s="9"/>
      <c r="P96" s="9"/>
    </row>
    <row r="97" spans="2:16" x14ac:dyDescent="0.25">
      <c r="B97" s="9"/>
      <c r="C97" s="9"/>
      <c r="D97" s="29">
        <v>0.25</v>
      </c>
      <c r="E97" s="29">
        <v>0.25</v>
      </c>
      <c r="F97" s="29">
        <v>0.15</v>
      </c>
      <c r="G97" s="29"/>
      <c r="H97" s="29">
        <v>0.1</v>
      </c>
      <c r="I97" s="29"/>
      <c r="J97" s="29"/>
      <c r="K97" s="29"/>
      <c r="L97" s="29"/>
      <c r="M97" s="9"/>
      <c r="N97" s="9"/>
      <c r="O97" s="9"/>
      <c r="P97" s="9"/>
    </row>
    <row r="98" spans="2:16" x14ac:dyDescent="0.25">
      <c r="H98"/>
      <c r="I98"/>
      <c r="J98"/>
      <c r="K98"/>
      <c r="L98"/>
    </row>
    <row r="99" spans="2:16" x14ac:dyDescent="0.25">
      <c r="H99"/>
      <c r="I99"/>
      <c r="J99"/>
      <c r="K99"/>
      <c r="L99"/>
    </row>
    <row r="100" spans="2:16" x14ac:dyDescent="0.25">
      <c r="H100"/>
      <c r="I100"/>
      <c r="J100"/>
      <c r="K100"/>
      <c r="L100"/>
    </row>
    <row r="101" spans="2:16" x14ac:dyDescent="0.25">
      <c r="B101" s="9"/>
      <c r="C101" s="9"/>
      <c r="D101" s="29">
        <v>0.1</v>
      </c>
      <c r="E101" s="29"/>
      <c r="F101" s="29"/>
      <c r="G101" s="29"/>
      <c r="H101" s="29">
        <v>0</v>
      </c>
      <c r="I101" s="29"/>
      <c r="J101" s="29"/>
      <c r="K101" s="29"/>
      <c r="L101" s="29"/>
      <c r="M101" s="9"/>
      <c r="N101" s="9"/>
      <c r="O101" s="9"/>
      <c r="P101" s="9"/>
    </row>
    <row r="102" spans="2:16" x14ac:dyDescent="0.25">
      <c r="B102" s="9"/>
      <c r="C102" s="9"/>
      <c r="D102" s="9"/>
      <c r="E102" s="4"/>
      <c r="F102" s="9"/>
      <c r="G102" s="9"/>
      <c r="H102" s="8"/>
      <c r="I102" s="8"/>
      <c r="J102" s="8"/>
      <c r="K102" s="8"/>
      <c r="L102" s="9"/>
      <c r="M102" s="9"/>
      <c r="N102" s="9"/>
      <c r="O102" s="9"/>
      <c r="P102" s="9"/>
    </row>
    <row r="103" spans="2:16" x14ac:dyDescent="0.25">
      <c r="B103" s="4"/>
      <c r="C103" s="4"/>
      <c r="D103" s="4"/>
      <c r="E103" s="4"/>
      <c r="F103" s="4"/>
      <c r="G103" s="4"/>
      <c r="H103" s="3"/>
      <c r="I103" s="3"/>
      <c r="J103" s="3"/>
      <c r="K103" s="3"/>
      <c r="L103" s="4"/>
      <c r="M103" s="4"/>
      <c r="N103" s="4"/>
      <c r="O103" s="4"/>
      <c r="P103" s="4"/>
    </row>
    <row r="110" spans="2:16" x14ac:dyDescent="0.25">
      <c r="H110"/>
      <c r="I110" s="11"/>
      <c r="J110"/>
      <c r="K110"/>
      <c r="L110"/>
    </row>
    <row r="111" spans="2:16" x14ac:dyDescent="0.25">
      <c r="H111"/>
      <c r="I111" s="11"/>
      <c r="J111"/>
      <c r="K111"/>
      <c r="L111"/>
    </row>
    <row r="112" spans="2:16" x14ac:dyDescent="0.25">
      <c r="H112"/>
      <c r="I112" s="11"/>
      <c r="J112"/>
      <c r="K112"/>
      <c r="L112"/>
    </row>
    <row r="113" spans="1:74" x14ac:dyDescent="0.25">
      <c r="H113"/>
      <c r="I113" s="11"/>
      <c r="J113"/>
      <c r="K113"/>
      <c r="L113"/>
    </row>
    <row r="114" spans="1:74" x14ac:dyDescent="0.25">
      <c r="H114"/>
      <c r="I114" s="11"/>
      <c r="J114"/>
      <c r="K114"/>
      <c r="L114"/>
    </row>
    <row r="115" spans="1:74" x14ac:dyDescent="0.25">
      <c r="A115" s="4"/>
      <c r="B115" s="4"/>
      <c r="C115" s="4"/>
      <c r="D115" s="4"/>
      <c r="F115" s="4"/>
      <c r="G115" s="4"/>
      <c r="H115" s="4"/>
      <c r="I115" s="4"/>
      <c r="J115" s="4"/>
      <c r="K115" s="4"/>
      <c r="L115" s="4"/>
      <c r="M115" s="4"/>
      <c r="N115" s="4"/>
      <c r="O115" s="4"/>
      <c r="P115" s="4"/>
      <c r="Q115" s="4"/>
      <c r="R115" s="4"/>
      <c r="S115" s="4"/>
      <c r="T115" s="4"/>
      <c r="U115" s="4"/>
      <c r="V115" s="4"/>
      <c r="AA115" s="4"/>
      <c r="AB115" s="4"/>
      <c r="AC115" s="4"/>
      <c r="AD115" s="4"/>
      <c r="AE115" s="4"/>
      <c r="AF115" s="4"/>
      <c r="AG115" s="4"/>
      <c r="AH115" s="4"/>
      <c r="AI115" s="4"/>
      <c r="AJ115" s="4"/>
      <c r="AK115" s="4"/>
      <c r="AL115" s="4"/>
      <c r="AM115" s="4"/>
      <c r="AN115" s="4"/>
      <c r="AO115" s="4"/>
      <c r="AP115" s="5"/>
      <c r="AQ115" s="4"/>
      <c r="AR115" s="4"/>
      <c r="AS115" s="4"/>
      <c r="AT115" s="5"/>
      <c r="AU115" s="4"/>
      <c r="AV115" s="4"/>
      <c r="AW115" s="32"/>
      <c r="AX115" s="3"/>
      <c r="AY115" s="4"/>
      <c r="AZ115" s="4"/>
      <c r="BA115" s="4"/>
      <c r="BB115" s="4"/>
      <c r="BC115" s="4"/>
      <c r="BD115" s="4"/>
      <c r="BE115" s="3"/>
      <c r="BF115" s="3"/>
      <c r="BG115" s="3"/>
      <c r="BH115" s="3"/>
      <c r="BI115" s="4"/>
      <c r="BJ115" s="4"/>
      <c r="BK115" s="4"/>
      <c r="BL115" s="4"/>
      <c r="BM115" s="4"/>
      <c r="BN115" s="4"/>
      <c r="BO115" s="4"/>
      <c r="BP115" s="4"/>
      <c r="BQ115" s="4"/>
      <c r="BR115" s="4"/>
      <c r="BS115" s="4"/>
      <c r="BT115" s="4"/>
      <c r="BU115" s="4"/>
      <c r="BV115" s="4"/>
    </row>
    <row r="116" spans="1:74" x14ac:dyDescent="0.25">
      <c r="A116" s="4"/>
      <c r="B116" s="31" t="s">
        <v>168</v>
      </c>
      <c r="C116" s="31" t="s">
        <v>78</v>
      </c>
      <c r="D116" s="31" t="s">
        <v>79</v>
      </c>
      <c r="E116" s="31" t="s">
        <v>80</v>
      </c>
      <c r="F116" s="31" t="s">
        <v>81</v>
      </c>
      <c r="G116" s="4"/>
      <c r="H116" s="4"/>
      <c r="I116" s="4"/>
      <c r="J116" s="4"/>
      <c r="K116" s="4"/>
      <c r="L116" s="4"/>
      <c r="M116" s="4"/>
      <c r="N116" s="4"/>
      <c r="O116" s="4"/>
      <c r="P116" s="4"/>
      <c r="Q116" s="4"/>
      <c r="R116" s="4"/>
      <c r="S116" s="4"/>
      <c r="T116" s="4"/>
      <c r="U116" s="4"/>
      <c r="V116" s="4"/>
      <c r="AA116" s="4"/>
      <c r="AB116" s="4"/>
      <c r="AC116" s="4"/>
      <c r="AD116" s="4"/>
      <c r="AE116" s="4"/>
      <c r="AF116" s="4"/>
      <c r="AG116" s="4"/>
      <c r="AH116" s="4"/>
      <c r="AI116" s="4"/>
      <c r="AJ116" s="4"/>
      <c r="AK116" s="4"/>
      <c r="AL116" s="4"/>
      <c r="AM116" s="4"/>
      <c r="AN116" s="4"/>
      <c r="AO116" s="4"/>
      <c r="AP116" s="5"/>
      <c r="AQ116" s="4"/>
      <c r="AR116" s="4"/>
      <c r="AS116" s="4"/>
      <c r="AT116" s="5"/>
      <c r="AU116" s="4"/>
      <c r="AV116" s="4"/>
      <c r="AW116" s="32"/>
      <c r="AX116" s="3"/>
      <c r="AY116" s="4"/>
      <c r="AZ116" s="4"/>
      <c r="BA116" s="4"/>
      <c r="BB116" s="4"/>
      <c r="BC116" s="4"/>
      <c r="BD116" s="4"/>
      <c r="BE116" s="3"/>
      <c r="BF116" s="3"/>
      <c r="BG116" s="3"/>
      <c r="BH116" s="3"/>
      <c r="BI116" s="4"/>
      <c r="BJ116" s="4"/>
      <c r="BK116" s="4"/>
      <c r="BL116" s="4"/>
      <c r="BM116" s="4"/>
      <c r="BN116" s="4"/>
      <c r="BO116" s="4"/>
      <c r="BP116" s="4"/>
      <c r="BQ116" s="4"/>
      <c r="BR116" s="4"/>
      <c r="BS116" s="4"/>
      <c r="BT116" s="4"/>
      <c r="BU116" s="4"/>
      <c r="BV116" s="4"/>
    </row>
    <row r="117" spans="1:74" x14ac:dyDescent="0.25">
      <c r="A117" s="4"/>
      <c r="B117" s="70">
        <v>0.2</v>
      </c>
      <c r="C117" s="70">
        <v>0.4</v>
      </c>
      <c r="D117" s="70">
        <v>0.6</v>
      </c>
      <c r="E117" s="70">
        <v>0.8</v>
      </c>
      <c r="F117" s="71">
        <v>1</v>
      </c>
      <c r="G117" s="4"/>
      <c r="H117" s="4"/>
      <c r="I117" s="4"/>
      <c r="J117" s="4"/>
      <c r="K117" s="4"/>
      <c r="L117" s="4"/>
      <c r="M117" s="4"/>
      <c r="N117" s="4"/>
      <c r="O117" s="4"/>
      <c r="P117" s="4"/>
      <c r="Q117" s="4"/>
      <c r="R117" s="4"/>
      <c r="S117" s="4"/>
      <c r="T117" s="4"/>
      <c r="U117" s="4"/>
      <c r="V117" s="4"/>
      <c r="AA117" s="4"/>
      <c r="AB117" s="4"/>
      <c r="AC117" s="4"/>
      <c r="AD117" s="4"/>
      <c r="AE117" s="4"/>
      <c r="AF117" s="4"/>
      <c r="AG117" s="4"/>
      <c r="AH117" s="4"/>
      <c r="AI117" s="4"/>
      <c r="AJ117" s="4"/>
      <c r="AK117" s="4"/>
      <c r="AL117" s="4"/>
      <c r="AM117" s="4"/>
      <c r="AN117" s="4"/>
      <c r="AO117" s="4"/>
      <c r="AP117" s="5"/>
      <c r="AQ117" s="4"/>
      <c r="AR117" s="4"/>
      <c r="AS117" s="4"/>
      <c r="AT117" s="5"/>
      <c r="AU117" s="4"/>
      <c r="AV117" s="4"/>
      <c r="AW117" s="32"/>
      <c r="AX117" s="3"/>
      <c r="AY117" s="4"/>
      <c r="AZ117" s="4"/>
      <c r="BA117" s="4"/>
      <c r="BB117" s="4"/>
      <c r="BC117" s="4"/>
      <c r="BD117" s="4"/>
      <c r="BE117" s="3"/>
      <c r="BF117" s="3"/>
      <c r="BG117" s="3"/>
      <c r="BH117" s="3"/>
      <c r="BI117" s="4"/>
      <c r="BJ117" s="4"/>
      <c r="BK117" s="4"/>
      <c r="BL117" s="4"/>
      <c r="BM117" s="4"/>
      <c r="BN117" s="4"/>
      <c r="BO117" s="4"/>
      <c r="BP117" s="4"/>
      <c r="BQ117" s="4"/>
      <c r="BR117" s="4"/>
      <c r="BS117" s="4"/>
      <c r="BT117" s="4"/>
      <c r="BU117" s="4"/>
      <c r="BV117" s="4"/>
    </row>
    <row r="118" spans="1:74" x14ac:dyDescent="0.25">
      <c r="A118" s="4"/>
      <c r="B118" s="4"/>
      <c r="C118" s="4"/>
      <c r="D118" s="4"/>
      <c r="F118" s="4"/>
      <c r="G118" s="4"/>
      <c r="H118" s="4"/>
      <c r="I118" s="4"/>
      <c r="J118" s="4"/>
      <c r="K118" s="4"/>
      <c r="L118" s="4"/>
      <c r="M118" s="4"/>
      <c r="N118" s="4"/>
      <c r="O118" s="4"/>
      <c r="P118" s="4"/>
      <c r="Q118" s="4"/>
      <c r="R118" s="4"/>
      <c r="S118" s="4"/>
      <c r="T118" s="4"/>
      <c r="U118" s="4"/>
      <c r="V118" s="4"/>
      <c r="AA118" s="4"/>
      <c r="AB118" s="4"/>
      <c r="AC118" s="4"/>
      <c r="AD118" s="4"/>
      <c r="AE118" s="4"/>
      <c r="AF118" s="4"/>
      <c r="AG118" s="4"/>
      <c r="AH118" s="4"/>
      <c r="AI118" s="4"/>
      <c r="AJ118" s="4"/>
      <c r="AK118" s="4"/>
      <c r="AL118" s="4"/>
      <c r="AM118" s="4"/>
      <c r="AN118" s="4"/>
      <c r="AO118" s="4"/>
      <c r="AP118" s="5"/>
      <c r="AQ118" s="4"/>
      <c r="AR118" s="4"/>
      <c r="AS118" s="4"/>
      <c r="AT118" s="5"/>
      <c r="AU118" s="4"/>
      <c r="AV118" s="4"/>
      <c r="AW118" s="32"/>
      <c r="AX118" s="3"/>
      <c r="AY118" s="4"/>
      <c r="AZ118" s="4"/>
      <c r="BA118" s="4"/>
      <c r="BB118" s="4"/>
      <c r="BC118" s="4"/>
      <c r="BD118" s="4"/>
      <c r="BE118" s="3"/>
      <c r="BF118" s="3"/>
      <c r="BG118" s="3"/>
      <c r="BH118" s="3"/>
      <c r="BI118" s="4"/>
      <c r="BJ118" s="4"/>
      <c r="BK118" s="4"/>
      <c r="BL118" s="4"/>
      <c r="BM118" s="4"/>
      <c r="BN118" s="4"/>
      <c r="BO118" s="4"/>
      <c r="BP118" s="4"/>
      <c r="BQ118" s="4"/>
      <c r="BR118" s="4"/>
      <c r="BS118" s="4"/>
      <c r="BT118" s="4"/>
      <c r="BU118" s="4"/>
      <c r="BV118" s="4"/>
    </row>
    <row r="119" spans="1:74" x14ac:dyDescent="0.25">
      <c r="A119" s="4"/>
      <c r="B119" s="4"/>
      <c r="C119" s="4"/>
      <c r="D119" s="4"/>
      <c r="F119" s="4"/>
      <c r="G119" s="4"/>
      <c r="H119" s="4"/>
      <c r="I119" s="4"/>
      <c r="J119" s="4"/>
      <c r="K119" s="4"/>
      <c r="L119" s="4"/>
      <c r="M119" s="4"/>
      <c r="N119" s="4"/>
      <c r="O119" s="4"/>
      <c r="P119" s="4"/>
      <c r="Q119" s="4"/>
      <c r="R119" s="4"/>
      <c r="S119" s="4"/>
      <c r="T119" s="4"/>
      <c r="U119" s="4"/>
      <c r="V119" s="4"/>
      <c r="AA119" s="4"/>
      <c r="AB119" s="4"/>
      <c r="AC119" s="4"/>
      <c r="AD119" s="4"/>
      <c r="AE119" s="4"/>
      <c r="AF119" s="4"/>
      <c r="AG119" s="4"/>
      <c r="AH119" s="4"/>
      <c r="AI119" s="4"/>
      <c r="AJ119" s="4"/>
      <c r="AK119" s="4"/>
      <c r="AL119" s="4"/>
      <c r="AM119" s="4"/>
      <c r="AN119" s="4"/>
      <c r="AO119" s="4"/>
      <c r="AP119" s="5"/>
      <c r="AQ119" s="4"/>
      <c r="AR119" s="4"/>
      <c r="AS119" s="4"/>
      <c r="AT119" s="5"/>
      <c r="AU119" s="4"/>
      <c r="AV119" s="4"/>
      <c r="AW119" s="32"/>
      <c r="AX119" s="3"/>
      <c r="AY119" s="4"/>
      <c r="AZ119" s="4"/>
      <c r="BA119" s="4"/>
      <c r="BB119" s="4"/>
      <c r="BC119" s="4"/>
      <c r="BD119" s="4"/>
      <c r="BE119" s="3"/>
      <c r="BF119" s="3"/>
      <c r="BG119" s="3"/>
      <c r="BH119" s="3"/>
      <c r="BI119" s="4"/>
      <c r="BJ119" s="4"/>
      <c r="BK119" s="4"/>
      <c r="BL119" s="4"/>
      <c r="BM119" s="4"/>
      <c r="BN119" s="4"/>
      <c r="BO119" s="4"/>
      <c r="BP119" s="4"/>
      <c r="BQ119" s="4"/>
      <c r="BR119" s="4"/>
      <c r="BS119" s="4"/>
      <c r="BT119" s="4"/>
      <c r="BU119" s="4"/>
      <c r="BV119" s="4"/>
    </row>
    <row r="120" spans="1:74" x14ac:dyDescent="0.25">
      <c r="A120" s="4" t="e">
        <f>(HLOOKUP(#REF!,$B$32:$X$33,2,FALSE))*A61</f>
        <v>#REF!</v>
      </c>
      <c r="B120" s="4" t="e">
        <f>(HLOOKUP(#REF!,$B$32:$X$33,2,FALSE))*B32</f>
        <v>#REF!</v>
      </c>
      <c r="C120" s="4" t="e">
        <f>(HLOOKUP(#REF!,$B$32:$X$33,2,FALSE))*C32</f>
        <v>#REF!</v>
      </c>
      <c r="D120" s="4" t="e">
        <f>(HLOOKUP(#REF!,$B$32:$X$33,2,FALSE))*D32</f>
        <v>#REF!</v>
      </c>
      <c r="H120" s="4"/>
      <c r="I120" s="4"/>
      <c r="J120" s="4"/>
      <c r="K120" s="4"/>
      <c r="L120" s="4"/>
      <c r="M120" s="4"/>
      <c r="N120" s="4"/>
      <c r="O120" s="4"/>
      <c r="P120" s="4"/>
      <c r="Q120" s="4"/>
      <c r="R120" s="4"/>
      <c r="S120" s="4"/>
      <c r="T120" s="4"/>
      <c r="U120" s="4"/>
      <c r="V120" s="4"/>
      <c r="AA120" s="4"/>
      <c r="AB120" s="4"/>
      <c r="AC120" s="4"/>
      <c r="AD120" s="4"/>
      <c r="AE120" s="4"/>
      <c r="AF120" s="4"/>
      <c r="AG120" s="4"/>
      <c r="AH120" s="4"/>
      <c r="AI120" s="4"/>
      <c r="AJ120" s="4"/>
      <c r="AK120" s="4"/>
      <c r="AL120" s="4"/>
      <c r="AM120" s="3"/>
      <c r="AN120" s="4"/>
      <c r="AO120" s="4"/>
      <c r="AP120" s="5"/>
      <c r="AQ120" s="4"/>
      <c r="AR120" s="4"/>
      <c r="AS120" s="4"/>
      <c r="AT120" s="5"/>
      <c r="AU120" s="4"/>
      <c r="AV120" s="4"/>
      <c r="AW120" s="32"/>
      <c r="AX120" s="3"/>
      <c r="AY120" s="4"/>
      <c r="AZ120" s="4"/>
      <c r="BA120" s="4"/>
      <c r="BB120" s="4"/>
      <c r="BC120" s="4"/>
      <c r="BD120" s="4"/>
      <c r="BE120" s="3"/>
      <c r="BF120" s="3"/>
      <c r="BG120" s="3"/>
      <c r="BH120" s="3"/>
      <c r="BI120" s="4"/>
      <c r="BJ120" s="4"/>
      <c r="BK120" s="4"/>
      <c r="BL120" s="4"/>
      <c r="BM120" s="4"/>
      <c r="BN120" s="4"/>
      <c r="BO120" s="4"/>
      <c r="BP120" s="4"/>
      <c r="BQ120" s="4"/>
      <c r="BR120" s="4"/>
      <c r="BS120" s="4"/>
      <c r="BT120" s="4"/>
      <c r="BU120" s="4"/>
      <c r="BV120" s="4"/>
    </row>
    <row r="121" spans="1:74" ht="15.75" thickBot="1" x14ac:dyDescent="0.3">
      <c r="A121" s="4" t="e">
        <f>A120*5</f>
        <v>#REF!</v>
      </c>
      <c r="B121" s="4" t="e">
        <f>B120*5</f>
        <v>#REF!</v>
      </c>
      <c r="C121" s="4" t="e">
        <f>C120*5</f>
        <v>#REF!</v>
      </c>
      <c r="D121" s="4" t="e">
        <f>D120*5</f>
        <v>#REF!</v>
      </c>
      <c r="F121" s="4"/>
      <c r="G121" s="4"/>
      <c r="H121" s="4"/>
      <c r="I121" s="4"/>
      <c r="J121" s="4"/>
      <c r="K121" s="4"/>
      <c r="L121" s="4"/>
      <c r="M121" s="4"/>
      <c r="N121" s="4"/>
      <c r="O121" s="4"/>
      <c r="P121" s="4"/>
      <c r="Q121" s="4"/>
      <c r="R121" s="4"/>
      <c r="S121" s="4"/>
      <c r="T121" s="4"/>
      <c r="U121" s="4"/>
      <c r="V121" s="4"/>
      <c r="AA121" s="4"/>
      <c r="AB121" s="4"/>
      <c r="AC121" s="4"/>
      <c r="AD121" s="4"/>
      <c r="AE121" s="4"/>
      <c r="AF121" s="4"/>
      <c r="AG121" s="4"/>
      <c r="AH121" s="4"/>
      <c r="AI121" s="4"/>
      <c r="AJ121" s="4"/>
      <c r="AK121" s="4"/>
      <c r="AL121" s="4"/>
      <c r="AM121" s="3"/>
      <c r="AN121" s="4"/>
      <c r="AO121" s="4"/>
      <c r="AP121" s="5"/>
      <c r="AQ121" s="4"/>
      <c r="AR121" s="4"/>
      <c r="AS121" s="4"/>
      <c r="AT121" s="5"/>
      <c r="AU121" s="4"/>
      <c r="AV121" s="4"/>
      <c r="AW121" s="32"/>
      <c r="AX121" s="3"/>
      <c r="AY121" s="4"/>
      <c r="AZ121" s="4"/>
      <c r="BA121" s="4"/>
      <c r="BB121" s="4"/>
      <c r="BC121" s="4"/>
      <c r="BD121" s="4"/>
      <c r="BE121" s="3"/>
      <c r="BF121" s="3"/>
      <c r="BG121" s="3"/>
      <c r="BH121" s="3"/>
      <c r="BI121" s="4"/>
      <c r="BJ121" s="4"/>
      <c r="BK121" s="4"/>
      <c r="BL121" s="4"/>
      <c r="BM121" s="4"/>
      <c r="BN121" s="4"/>
      <c r="BO121" s="4"/>
      <c r="BP121" s="4"/>
      <c r="BQ121" s="4"/>
      <c r="BR121" s="4"/>
      <c r="BS121" s="4"/>
      <c r="BT121" s="4"/>
      <c r="BU121" s="4"/>
      <c r="BV121" s="4"/>
    </row>
    <row r="122" spans="1:74" ht="18.75" thickBot="1" x14ac:dyDescent="0.3">
      <c r="A122" s="4"/>
      <c r="B122" s="4"/>
      <c r="C122" s="4"/>
      <c r="D122" s="19" t="e">
        <f>SUM(A121:X121)</f>
        <v>#REF!</v>
      </c>
      <c r="F122" s="4"/>
      <c r="G122" s="4"/>
      <c r="H122" s="4"/>
      <c r="I122" s="4"/>
      <c r="J122" s="4"/>
      <c r="K122" s="4"/>
      <c r="L122" s="4"/>
      <c r="M122" s="4"/>
      <c r="N122" s="4"/>
      <c r="O122" s="4"/>
      <c r="P122" s="4"/>
      <c r="Q122" s="4"/>
      <c r="R122" s="4"/>
      <c r="S122" s="4"/>
      <c r="T122" s="4"/>
      <c r="U122" s="4"/>
      <c r="V122" s="4"/>
      <c r="AA122" s="4"/>
      <c r="AB122" s="4"/>
      <c r="AC122" s="4"/>
      <c r="AD122" s="4"/>
      <c r="AE122" s="4"/>
      <c r="AF122" s="4"/>
      <c r="AG122" s="4"/>
      <c r="AH122" s="4"/>
      <c r="AI122" s="4"/>
      <c r="AJ122" s="4"/>
      <c r="AK122" s="4"/>
      <c r="AL122" s="4"/>
      <c r="AM122" s="3"/>
      <c r="AN122" s="4"/>
      <c r="AO122" s="4"/>
      <c r="AP122" s="5"/>
      <c r="AQ122" s="4"/>
      <c r="AR122" s="4"/>
      <c r="AS122" s="4"/>
      <c r="AT122" s="5"/>
      <c r="AU122" s="4"/>
      <c r="AV122" s="4"/>
      <c r="AW122" s="32"/>
      <c r="AX122" s="3"/>
      <c r="AY122" s="4"/>
      <c r="AZ122" s="4"/>
      <c r="BA122" s="4"/>
      <c r="BB122" s="4"/>
      <c r="BC122" s="4"/>
      <c r="BD122" s="4"/>
      <c r="BE122" s="3"/>
      <c r="BF122" s="3"/>
      <c r="BG122" s="3"/>
      <c r="BH122" s="3"/>
      <c r="BI122" s="4"/>
      <c r="BJ122" s="4"/>
      <c r="BK122" s="4"/>
      <c r="BL122" s="4"/>
      <c r="BM122" s="4"/>
      <c r="BN122" s="4"/>
      <c r="BO122" s="4"/>
      <c r="BP122" s="4"/>
      <c r="BQ122" s="4"/>
      <c r="BR122" s="4"/>
      <c r="BS122" s="4"/>
      <c r="BT122" s="4"/>
      <c r="BU122" s="4"/>
      <c r="BV122" s="4"/>
    </row>
    <row r="123" spans="1:74" x14ac:dyDescent="0.25">
      <c r="A123" s="4"/>
      <c r="B123" s="4"/>
      <c r="C123" s="4"/>
      <c r="D123" s="4"/>
      <c r="F123" s="4"/>
      <c r="G123" s="4"/>
      <c r="H123" s="4"/>
      <c r="I123" s="4"/>
      <c r="J123" s="4"/>
      <c r="K123" s="4"/>
      <c r="L123" s="4"/>
      <c r="M123" s="4"/>
      <c r="N123" s="4"/>
      <c r="O123" s="4"/>
      <c r="P123" s="4"/>
      <c r="Q123" s="4"/>
      <c r="R123" s="4"/>
      <c r="S123" s="4"/>
      <c r="T123" s="4"/>
      <c r="U123" s="4"/>
      <c r="V123" s="4"/>
      <c r="AA123" s="4"/>
      <c r="AB123" s="4"/>
      <c r="AC123" s="4"/>
      <c r="AD123" s="4"/>
      <c r="AE123" s="4"/>
      <c r="AF123" s="4"/>
      <c r="AG123" s="4"/>
      <c r="AH123" s="4"/>
      <c r="AI123" s="4"/>
      <c r="AJ123" s="4"/>
      <c r="AK123" s="4"/>
      <c r="AL123" s="4"/>
      <c r="AM123" s="3"/>
      <c r="AN123" s="4"/>
      <c r="AO123" s="4"/>
      <c r="AP123" s="5"/>
      <c r="AQ123" s="4"/>
      <c r="AR123" s="4"/>
      <c r="AS123" s="4"/>
      <c r="AT123" s="5"/>
      <c r="AU123" s="4"/>
      <c r="AV123" s="4"/>
      <c r="AW123" s="32"/>
      <c r="AX123" s="3"/>
      <c r="AY123" s="4"/>
      <c r="AZ123" s="4"/>
      <c r="BA123" s="4"/>
      <c r="BB123" s="4"/>
      <c r="BC123" s="4"/>
      <c r="BD123" s="4"/>
      <c r="BE123" s="3"/>
      <c r="BF123" s="3"/>
      <c r="BG123" s="3"/>
      <c r="BH123" s="3"/>
      <c r="BI123" s="4"/>
      <c r="BJ123" s="4"/>
      <c r="BK123" s="4"/>
      <c r="BL123" s="4"/>
      <c r="BM123" s="4"/>
      <c r="BN123" s="4"/>
      <c r="BO123" s="4"/>
      <c r="BP123" s="4"/>
      <c r="BQ123" s="4"/>
      <c r="BR123" s="4"/>
      <c r="BS123" s="4"/>
      <c r="BT123" s="4"/>
      <c r="BU123" s="4"/>
      <c r="BV123" s="4"/>
    </row>
    <row r="124" spans="1:74" x14ac:dyDescent="0.25">
      <c r="A124" s="4"/>
      <c r="B124" s="4"/>
      <c r="C124" s="4"/>
      <c r="D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3"/>
      <c r="AN124" s="4"/>
      <c r="AO124" s="4"/>
      <c r="AP124" s="5"/>
      <c r="AQ124" s="4"/>
      <c r="AR124" s="4"/>
      <c r="AS124" s="4"/>
      <c r="AT124" s="5"/>
      <c r="AU124" s="4"/>
      <c r="AV124" s="4"/>
      <c r="AW124" s="32"/>
      <c r="AX124" s="3"/>
      <c r="AY124" s="4"/>
      <c r="AZ124" s="4"/>
      <c r="BA124" s="4"/>
      <c r="BB124" s="4"/>
      <c r="BC124" s="4"/>
      <c r="BD124" s="4"/>
      <c r="BE124" s="3"/>
      <c r="BF124" s="3"/>
      <c r="BG124" s="3"/>
      <c r="BH124" s="3"/>
      <c r="BI124" s="4"/>
      <c r="BJ124" s="4"/>
      <c r="BK124" s="4"/>
      <c r="BL124" s="4"/>
      <c r="BM124" s="4"/>
      <c r="BN124" s="4"/>
      <c r="BO124" s="4"/>
      <c r="BP124" s="4"/>
      <c r="BQ124" s="4"/>
      <c r="BR124" s="4"/>
      <c r="BS124" s="4"/>
      <c r="BT124" s="4"/>
      <c r="BU124" s="4"/>
      <c r="BV124" s="4"/>
    </row>
    <row r="125" spans="1:74"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3"/>
      <c r="AN125" s="4"/>
      <c r="AO125" s="4"/>
      <c r="AP125" s="5"/>
      <c r="AQ125" s="4"/>
      <c r="AR125" s="4"/>
      <c r="AS125" s="4"/>
      <c r="AT125" s="5"/>
      <c r="AU125" s="4"/>
      <c r="AV125" s="4"/>
      <c r="AW125" s="32"/>
      <c r="AX125" s="3"/>
      <c r="AY125" s="4"/>
      <c r="AZ125" s="4"/>
      <c r="BA125" s="4"/>
      <c r="BB125" s="4"/>
      <c r="BC125" s="4"/>
      <c r="BD125" s="4"/>
      <c r="BE125" s="3"/>
      <c r="BF125" s="3"/>
      <c r="BG125" s="3"/>
      <c r="BH125" s="3"/>
      <c r="BI125" s="4"/>
      <c r="BJ125" s="4"/>
      <c r="BK125" s="4"/>
      <c r="BL125" s="4"/>
      <c r="BM125" s="4"/>
      <c r="BN125" s="4"/>
      <c r="BO125" s="4"/>
      <c r="BP125" s="4"/>
      <c r="BQ125" s="4"/>
      <c r="BR125" s="4"/>
      <c r="BS125" s="4"/>
      <c r="BT125" s="4"/>
      <c r="BU125" s="4"/>
      <c r="BV125" s="4"/>
    </row>
    <row r="126" spans="1:74" ht="29.25" thickBot="1" x14ac:dyDescent="0.3">
      <c r="A126" s="24" t="s">
        <v>77</v>
      </c>
      <c r="B126" s="42"/>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3"/>
      <c r="AN126" s="4"/>
      <c r="AO126" s="4"/>
      <c r="AP126" s="5"/>
      <c r="AQ126" s="4"/>
      <c r="AR126" s="4"/>
      <c r="AS126" s="4"/>
      <c r="AT126" s="5"/>
      <c r="AU126" s="4"/>
      <c r="AV126" s="4"/>
      <c r="AW126" s="32"/>
      <c r="AX126" s="3"/>
      <c r="AY126" s="4"/>
      <c r="AZ126" s="4"/>
      <c r="BA126" s="4"/>
      <c r="BB126" s="4"/>
      <c r="BC126" s="4"/>
      <c r="BD126" s="4"/>
      <c r="BE126" s="3"/>
      <c r="BF126" s="3"/>
      <c r="BG126" s="3"/>
      <c r="BH126" s="3"/>
      <c r="BI126" s="4"/>
      <c r="BJ126" s="4"/>
      <c r="BK126" s="4"/>
      <c r="BL126" s="4"/>
      <c r="BM126" s="4"/>
      <c r="BN126" s="4"/>
      <c r="BO126" s="4"/>
      <c r="BP126" s="4"/>
      <c r="BQ126" s="4"/>
      <c r="BR126" s="4"/>
      <c r="BS126" s="4"/>
      <c r="BT126" s="4"/>
      <c r="BU126" s="4"/>
      <c r="BV126" s="4"/>
    </row>
    <row r="127" spans="1:74" ht="29.25" thickBot="1" x14ac:dyDescent="0.3">
      <c r="A127" s="25" t="s">
        <v>78</v>
      </c>
      <c r="B127" s="41"/>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3"/>
      <c r="AN127" s="4"/>
      <c r="AO127" s="4"/>
      <c r="AP127" s="5"/>
      <c r="AQ127" s="4"/>
      <c r="AR127" s="4"/>
      <c r="AS127" s="4"/>
      <c r="AT127" s="5"/>
      <c r="AU127" s="4"/>
      <c r="AV127" s="4"/>
      <c r="AW127" s="32"/>
      <c r="AX127" s="3"/>
      <c r="AY127" s="4"/>
      <c r="AZ127" s="4"/>
      <c r="BA127" s="4"/>
      <c r="BB127" s="4"/>
      <c r="BC127" s="4"/>
      <c r="BD127" s="4"/>
      <c r="BE127" s="3"/>
      <c r="BF127" s="3"/>
      <c r="BG127" s="3"/>
      <c r="BH127" s="3"/>
      <c r="BI127" s="4"/>
      <c r="BJ127" s="4"/>
      <c r="BK127" s="4"/>
      <c r="BL127" s="4"/>
      <c r="BM127" s="4"/>
      <c r="BN127" s="4"/>
      <c r="BO127" s="4"/>
      <c r="BP127" s="4"/>
      <c r="BQ127" s="4"/>
      <c r="BR127" s="4"/>
      <c r="BS127" s="4"/>
      <c r="BT127" s="4"/>
      <c r="BU127" s="4"/>
      <c r="BV127" s="4"/>
    </row>
    <row r="128" spans="1:74" ht="29.25" thickBot="1" x14ac:dyDescent="0.3">
      <c r="A128" s="26" t="s">
        <v>79</v>
      </c>
      <c r="B128" s="40"/>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3"/>
      <c r="AN128" s="4"/>
      <c r="AO128" s="4"/>
      <c r="AP128" s="5"/>
      <c r="AQ128" s="4"/>
      <c r="AR128" s="4"/>
      <c r="AS128" s="4"/>
      <c r="AT128" s="5"/>
      <c r="AU128" s="4"/>
      <c r="AV128" s="4"/>
      <c r="AW128" s="32"/>
      <c r="AX128" s="3"/>
      <c r="AY128" s="4"/>
      <c r="AZ128" s="4"/>
      <c r="BA128" s="4"/>
      <c r="BB128" s="4"/>
      <c r="BC128" s="4"/>
      <c r="BD128" s="4"/>
      <c r="BE128" s="3"/>
      <c r="BF128" s="3"/>
      <c r="BG128" s="3"/>
      <c r="BH128" s="3"/>
      <c r="BI128" s="4"/>
      <c r="BJ128" s="4"/>
      <c r="BK128" s="4"/>
      <c r="BL128" s="4"/>
      <c r="BM128" s="4"/>
      <c r="BN128" s="4"/>
      <c r="BO128" s="4"/>
      <c r="BP128" s="4"/>
      <c r="BQ128" s="4"/>
      <c r="BR128" s="4"/>
      <c r="BS128" s="4"/>
      <c r="BT128" s="4"/>
      <c r="BU128" s="4"/>
      <c r="BV128" s="4"/>
    </row>
    <row r="129" spans="1:74" ht="29.25" thickBot="1" x14ac:dyDescent="0.3">
      <c r="A129" s="27" t="s">
        <v>80</v>
      </c>
      <c r="B129" s="39"/>
      <c r="C129" s="4"/>
      <c r="D129" s="4"/>
      <c r="E129" s="4"/>
      <c r="F129" s="4"/>
      <c r="G129" s="4"/>
      <c r="H129" s="4"/>
      <c r="I129" s="4"/>
      <c r="J129" s="4"/>
      <c r="K129" s="4"/>
      <c r="L129" s="4"/>
      <c r="M129" s="4"/>
      <c r="N129" s="4"/>
      <c r="O129" s="4"/>
      <c r="P129" s="4"/>
      <c r="Q129" s="4"/>
      <c r="R129" s="4"/>
      <c r="S129" s="4"/>
      <c r="T129" s="4"/>
      <c r="U129" s="4"/>
      <c r="V129" s="4"/>
      <c r="W129" s="4"/>
      <c r="X129" s="4"/>
      <c r="Y129" s="4"/>
      <c r="Z129" s="4"/>
      <c r="AA129" s="6"/>
      <c r="AB129" s="6"/>
      <c r="AC129" s="6"/>
      <c r="AD129" s="6"/>
      <c r="AE129" s="6"/>
      <c r="AF129" s="6"/>
      <c r="AG129" s="6"/>
      <c r="AH129" s="6"/>
      <c r="AI129" s="6"/>
      <c r="AJ129" s="6"/>
      <c r="AK129" s="6"/>
      <c r="AL129" s="6"/>
      <c r="AM129" s="6"/>
      <c r="AN129" s="6"/>
      <c r="AO129" s="6"/>
      <c r="AP129" s="6"/>
      <c r="AQ129" s="6"/>
      <c r="AR129" s="6"/>
      <c r="AS129" s="6"/>
      <c r="AT129" s="6"/>
      <c r="AU129" s="6"/>
      <c r="AV129" s="6"/>
      <c r="AW129" s="2"/>
      <c r="AX129" s="6"/>
      <c r="AY129" s="6"/>
      <c r="AZ129" s="6"/>
      <c r="BA129" s="6"/>
      <c r="BB129" s="6"/>
      <c r="BC129" s="6"/>
      <c r="BD129" s="6"/>
      <c r="BE129" s="6"/>
      <c r="BF129" s="6"/>
      <c r="BG129" s="6"/>
      <c r="BH129" s="6"/>
      <c r="BI129" s="6"/>
      <c r="BJ129" s="6"/>
      <c r="BK129" s="6"/>
      <c r="BL129" s="6"/>
      <c r="BM129" s="6"/>
      <c r="BN129" s="7"/>
      <c r="BO129" s="7"/>
      <c r="BP129" s="6"/>
      <c r="BQ129" s="6"/>
      <c r="BR129" s="6"/>
      <c r="BS129" s="6"/>
      <c r="BT129" s="6"/>
      <c r="BU129" s="6"/>
      <c r="BV129" s="6"/>
    </row>
    <row r="130" spans="1:74" ht="43.5" thickBot="1" x14ac:dyDescent="0.3">
      <c r="A130" s="28" t="s">
        <v>81</v>
      </c>
      <c r="B130" s="38"/>
      <c r="C130" s="4"/>
      <c r="D130" s="4"/>
      <c r="E130" s="4"/>
      <c r="F130" s="4"/>
      <c r="G130" s="4"/>
      <c r="H130" s="4"/>
      <c r="I130" s="4"/>
      <c r="J130" s="4"/>
      <c r="K130" s="4"/>
      <c r="L130" s="4"/>
      <c r="M130" s="4"/>
      <c r="N130" s="4"/>
      <c r="O130" s="4"/>
      <c r="P130" s="4"/>
      <c r="Q130" s="4"/>
      <c r="R130" s="4"/>
      <c r="S130" s="4"/>
      <c r="T130" s="4"/>
      <c r="U130" s="4"/>
      <c r="V130" s="4"/>
      <c r="W130" s="4"/>
      <c r="X130" s="4"/>
      <c r="Y130" s="4"/>
      <c r="Z130" s="4"/>
      <c r="AA130" s="6"/>
      <c r="AB130" s="6"/>
      <c r="AC130" s="6"/>
      <c r="AD130" s="6"/>
      <c r="AE130" s="6"/>
      <c r="AF130" s="6"/>
      <c r="AG130" s="6"/>
      <c r="AH130" s="6"/>
      <c r="AI130" s="6"/>
      <c r="AJ130" s="6"/>
      <c r="AK130" s="6"/>
      <c r="AL130" s="6"/>
      <c r="AM130" s="6"/>
      <c r="AN130" s="6"/>
      <c r="AO130" s="6"/>
      <c r="AP130" s="6"/>
      <c r="AQ130" s="6"/>
      <c r="AR130" s="6"/>
      <c r="AS130" s="6"/>
      <c r="AT130" s="6"/>
      <c r="AU130" s="6"/>
      <c r="AV130" s="6"/>
      <c r="AW130" s="2"/>
      <c r="AX130" s="6"/>
      <c r="AY130" s="6"/>
      <c r="AZ130" s="6"/>
      <c r="BA130" s="6"/>
      <c r="BB130" s="6"/>
      <c r="BC130" s="6"/>
      <c r="BD130" s="6"/>
      <c r="BE130" s="6"/>
      <c r="BF130" s="6"/>
      <c r="BG130" s="6"/>
      <c r="BH130" s="6"/>
      <c r="BI130" s="6"/>
      <c r="BJ130" s="6"/>
      <c r="BK130" s="6"/>
      <c r="BL130" s="6"/>
      <c r="BM130" s="6"/>
      <c r="BN130" s="7"/>
      <c r="BO130" s="7"/>
      <c r="BP130" s="6"/>
      <c r="BQ130" s="6"/>
      <c r="BR130" s="6"/>
      <c r="BS130" s="6"/>
      <c r="BT130" s="6"/>
      <c r="BU130" s="6"/>
      <c r="BV130" s="6"/>
    </row>
  </sheetData>
  <mergeCells count="5">
    <mergeCell ref="H8:L8"/>
    <mergeCell ref="A5:L5"/>
    <mergeCell ref="A22:L22"/>
    <mergeCell ref="B24:C24"/>
    <mergeCell ref="A36:B36"/>
  </mergeCells>
  <conditionalFormatting sqref="AO9:AO13">
    <cfRule type="colorScale" priority="2">
      <colorScale>
        <cfvo type="min"/>
        <cfvo type="percentile" val="50"/>
        <cfvo type="max"/>
        <color rgb="FFF8696B"/>
        <color rgb="FFFFEB84"/>
        <color rgb="FF63BE7B"/>
      </colorScale>
    </cfRule>
  </conditionalFormatting>
  <conditionalFormatting sqref="AS9:AS13">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Presentación</vt:lpstr>
      <vt:lpstr>Metodología</vt:lpstr>
      <vt:lpstr>Matriz explicativa</vt:lpstr>
      <vt:lpstr>Formato Matriz</vt:lpstr>
      <vt:lpstr>Probabilidad-Impacto</vt:lpstr>
      <vt:lpstr>Datos</vt:lpstr>
      <vt:lpstr>Presentación!Área_de_impresión</vt:lpstr>
      <vt:lpstr>Evento_Externo</vt:lpstr>
      <vt:lpstr>Infraestructura</vt:lpstr>
      <vt:lpstr>Procesos</vt:lpstr>
      <vt:lpstr>Talento_Humano</vt:lpstr>
      <vt:lpstr>Tecnología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Leonardo Caro Pedreros</dc:creator>
  <cp:lastModifiedBy>Santiago Arevalo</cp:lastModifiedBy>
  <cp:lastPrinted>2025-06-10T19:55:57Z</cp:lastPrinted>
  <dcterms:created xsi:type="dcterms:W3CDTF">2023-07-10T12:07:19Z</dcterms:created>
  <dcterms:modified xsi:type="dcterms:W3CDTF">2025-06-10T20:00:06Z</dcterms:modified>
</cp:coreProperties>
</file>